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file01\cenari\5300\40000\PREVADZKOVY-USEK-OD-2025\40500-ODBOR-TUNELOV-A-IRSD\Výkon servisnej činnosti a opráv technologickej časti tunelov Prešov a Bikoš\DMS 01\pripomienky_50200\"/>
    </mc:Choice>
  </mc:AlternateContent>
  <xr:revisionPtr revIDLastSave="0" documentId="13_ncr:1_{43E01C6C-5534-43BE-AFB6-BCF044490750}" xr6:coauthVersionLast="47" xr6:coauthVersionMax="47" xr10:uidLastSave="{00000000-0000-0000-0000-000000000000}"/>
  <bookViews>
    <workbookView xWindow="-28920" yWindow="-120" windowWidth="29040" windowHeight="15720" tabRatio="960" firstSheet="99" activeTab="110" xr2:uid="{CAEE77CD-1B88-4B59-815B-264BBD40216A}"/>
  </bookViews>
  <sheets>
    <sheet name="Pr_1" sheetId="1" r:id="rId1"/>
    <sheet name="Pr_1_1" sheetId="2" r:id="rId2"/>
    <sheet name="Pr_1_2" sheetId="3" r:id="rId3"/>
    <sheet name="Pr_1_3" sheetId="4" r:id="rId4"/>
    <sheet name="Pr_1_4" sheetId="5" r:id="rId5"/>
    <sheet name="Pr_1_5" sheetId="6" r:id="rId6"/>
    <sheet name="Pr_1_6" sheetId="7" r:id="rId7"/>
    <sheet name="Pr_1_7" sheetId="8" r:id="rId8"/>
    <sheet name="Pr_1_8" sheetId="9" r:id="rId9"/>
    <sheet name="Pr_1_9" sheetId="10" r:id="rId10"/>
    <sheet name="Pr_1_10" sheetId="11" r:id="rId11"/>
    <sheet name="Pr_1_11" sheetId="12" r:id="rId12"/>
    <sheet name="Pr_1_12" sheetId="13" r:id="rId13"/>
    <sheet name="Pr_1_13" sheetId="14" r:id="rId14"/>
    <sheet name="Pr_1_14" sheetId="15" r:id="rId15"/>
    <sheet name="Pr_1_15" sheetId="16" r:id="rId16"/>
    <sheet name="Pr_1_16" sheetId="17" r:id="rId17"/>
    <sheet name="Pr_1_17" sheetId="18" r:id="rId18"/>
    <sheet name="Pr_1_18" sheetId="19" r:id="rId19"/>
    <sheet name="Pr_1_19" sheetId="20" r:id="rId20"/>
    <sheet name="Pr_1_20" sheetId="21" r:id="rId21"/>
    <sheet name="Pr_1_21" sheetId="22" r:id="rId22"/>
    <sheet name="Pr_1_22" sheetId="23" r:id="rId23"/>
    <sheet name="Pr_1_23" sheetId="24" r:id="rId24"/>
    <sheet name="Pr_1_24" sheetId="25" r:id="rId25"/>
    <sheet name="Pr_1_25" sheetId="26" r:id="rId26"/>
    <sheet name="Pr_1_26" sheetId="27" r:id="rId27"/>
    <sheet name="Pr_1_27" sheetId="28" r:id="rId28"/>
    <sheet name="Pr_1_28" sheetId="29" r:id="rId29"/>
    <sheet name="Pr_1_29" sheetId="30" r:id="rId30"/>
    <sheet name="Pr_1_30" sheetId="31" r:id="rId31"/>
    <sheet name="Pr_1_31" sheetId="32" r:id="rId32"/>
    <sheet name="PR_1_32" sheetId="33" r:id="rId33"/>
    <sheet name="Pr_2" sheetId="34" r:id="rId34"/>
    <sheet name="Pr_2_1" sheetId="35" r:id="rId35"/>
    <sheet name="Pr_2_2" sheetId="36" r:id="rId36"/>
    <sheet name="Pr_2_3" sheetId="37" r:id="rId37"/>
    <sheet name="Pr_2_4" sheetId="38" r:id="rId38"/>
    <sheet name="Pr_2_5" sheetId="39" r:id="rId39"/>
    <sheet name="Pr_2_6" sheetId="40" r:id="rId40"/>
    <sheet name="Pr_2_7" sheetId="41" r:id="rId41"/>
    <sheet name="Pr_2_8" sheetId="42" r:id="rId42"/>
    <sheet name="Pr_2_9" sheetId="43" r:id="rId43"/>
    <sheet name="Pr_2_10" sheetId="44" r:id="rId44"/>
    <sheet name="Pr_2_11" sheetId="45" r:id="rId45"/>
    <sheet name="Pr_2_12" sheetId="46" r:id="rId46"/>
    <sheet name="Pr_2_13" sheetId="47" r:id="rId47"/>
    <sheet name="Pr_2_14" sheetId="48" r:id="rId48"/>
    <sheet name="Pr_2_15" sheetId="49" r:id="rId49"/>
    <sheet name="Pr_2_16" sheetId="50" r:id="rId50"/>
    <sheet name="Pr_2_17" sheetId="51" r:id="rId51"/>
    <sheet name="Pr_2_18" sheetId="52" r:id="rId52"/>
    <sheet name="Pr_2_19" sheetId="53" r:id="rId53"/>
    <sheet name="Pr_2_20" sheetId="54" r:id="rId54"/>
    <sheet name="Pr_2_21" sheetId="55" r:id="rId55"/>
    <sheet name="Pr_2_22" sheetId="56" r:id="rId56"/>
    <sheet name="Pr_3" sheetId="57" r:id="rId57"/>
    <sheet name="Pr_3_1" sheetId="58" r:id="rId58"/>
    <sheet name="Pr_3_2" sheetId="59" r:id="rId59"/>
    <sheet name="Pr_3_3" sheetId="60" r:id="rId60"/>
    <sheet name="Pr_3_4" sheetId="61" r:id="rId61"/>
    <sheet name="Pr_3_5" sheetId="62" r:id="rId62"/>
    <sheet name="Pr_3_6" sheetId="63" r:id="rId63"/>
    <sheet name="Pr_4" sheetId="64" r:id="rId64"/>
    <sheet name="Pr_4_1" sheetId="65" r:id="rId65"/>
    <sheet name="Pr_5" sheetId="66" r:id="rId66"/>
    <sheet name="Pr_5_1" sheetId="67" r:id="rId67"/>
    <sheet name="Pr_5_2" sheetId="68" r:id="rId68"/>
    <sheet name="Pr_5_3" sheetId="69" r:id="rId69"/>
    <sheet name="Pr_5_4" sheetId="70" r:id="rId70"/>
    <sheet name="Pr_5_5" sheetId="71" r:id="rId71"/>
    <sheet name="Pr_5_6" sheetId="72" r:id="rId72"/>
    <sheet name="Pr_5_7" sheetId="73" r:id="rId73"/>
    <sheet name="Pr_5_8" sheetId="74" r:id="rId74"/>
    <sheet name="Pr_5_9" sheetId="75" r:id="rId75"/>
    <sheet name="Pr_5_10" sheetId="76" r:id="rId76"/>
    <sheet name="Pr_5_11" sheetId="77" r:id="rId77"/>
    <sheet name="Pr_5_12" sheetId="78" r:id="rId78"/>
    <sheet name="Pr_5_13" sheetId="79" r:id="rId79"/>
    <sheet name="Pr_5_14" sheetId="80" r:id="rId80"/>
    <sheet name="Pr_5_15" sheetId="81" r:id="rId81"/>
    <sheet name="Pr_5_16" sheetId="82" r:id="rId82"/>
    <sheet name="Pr_5_17" sheetId="83" r:id="rId83"/>
    <sheet name="Pr_5_18" sheetId="84" r:id="rId84"/>
    <sheet name="Pr_5_19" sheetId="85" r:id="rId85"/>
    <sheet name="Pr_5_20" sheetId="86" r:id="rId86"/>
    <sheet name="Pr_5_21" sheetId="87" r:id="rId87"/>
    <sheet name="Pr_5_22" sheetId="88" r:id="rId88"/>
    <sheet name="Pr_6" sheetId="89" r:id="rId89"/>
    <sheet name="Pr_6_1" sheetId="90" r:id="rId90"/>
    <sheet name="Pr_6_2" sheetId="91" r:id="rId91"/>
    <sheet name="Pr_6_3" sheetId="92" r:id="rId92"/>
    <sheet name="Pr_6_4" sheetId="93" r:id="rId93"/>
    <sheet name="Pr_6_5" sheetId="94" r:id="rId94"/>
    <sheet name="Pr_6_6" sheetId="95" r:id="rId95"/>
    <sheet name="Pr_6_7" sheetId="96" r:id="rId96"/>
    <sheet name="Pr_6_8" sheetId="97" r:id="rId97"/>
    <sheet name="Pr_6_9" sheetId="98" r:id="rId98"/>
    <sheet name="Pr_6_10" sheetId="99" r:id="rId99"/>
    <sheet name="Pr_6_11" sheetId="100" r:id="rId100"/>
    <sheet name="Pr_6_12" sheetId="101" r:id="rId101"/>
    <sheet name="Pr_6_13" sheetId="102" r:id="rId102"/>
    <sheet name="Pr_6_14" sheetId="103" r:id="rId103"/>
    <sheet name="Pr_6_15" sheetId="104" r:id="rId104"/>
    <sheet name="Pr_6_16" sheetId="105" r:id="rId105"/>
    <sheet name="Pr_6_17" sheetId="106" r:id="rId106"/>
    <sheet name="Pr_6_18" sheetId="107" r:id="rId107"/>
    <sheet name="Pr_6_19" sheetId="108" r:id="rId108"/>
    <sheet name="Pr_6_20" sheetId="109" r:id="rId109"/>
    <sheet name="Pr_6_21" sheetId="110" r:id="rId110"/>
    <sheet name="Pr_7" sheetId="115" r:id="rId111"/>
    <sheet name="Pr_8" sheetId="112" r:id="rId112"/>
    <sheet name="Pr_9" sheetId="113" r:id="rId113"/>
    <sheet name="Príloha_č_1_k_A_2" sheetId="114" r:id="rId114"/>
  </sheets>
  <externalReferences>
    <externalReference r:id="rId115"/>
    <externalReference r:id="rId116"/>
    <externalReference r:id="rId117"/>
    <externalReference r:id="rId118"/>
  </externalReferences>
  <definedNames>
    <definedName name="_Hlk83021606" localSheetId="42">Pr_2_9!$D$21</definedName>
    <definedName name="_xlnm.Print_Titles" localSheetId="110">Pr_7!$1:$6</definedName>
    <definedName name="_xlnm.Print_Titles" localSheetId="112">Pr_9!$1:$6</definedName>
    <definedName name="nove">[1]Pr_1!#REF!</definedName>
    <definedName name="Objects" localSheetId="30">[2]Objects!$A$6:$H$1268</definedName>
    <definedName name="Objects" localSheetId="31">[2]Objects!$A$6:$H$1268</definedName>
    <definedName name="Objects" localSheetId="110">[2]Objects!$A$6:$H$1268</definedName>
    <definedName name="Objects">[2]Objects!$A$6:$H$1268</definedName>
    <definedName name="_xlnm.Print_Area" localSheetId="0">Pr_1!$A$1:$D$60</definedName>
    <definedName name="_xlnm.Print_Area" localSheetId="1">Pr_1_1!$A$1:$P$41</definedName>
    <definedName name="_xlnm.Print_Area" localSheetId="10">Pr_1_10!$A$1:$P$28</definedName>
    <definedName name="_xlnm.Print_Area" localSheetId="11">Pr_1_11!$A$1:$Q$297</definedName>
    <definedName name="_xlnm.Print_Area" localSheetId="12">Pr_1_12!$A$1:$S$51</definedName>
    <definedName name="_xlnm.Print_Area" localSheetId="13">Pr_1_13!$A$1:$P$147</definedName>
    <definedName name="_xlnm.Print_Area" localSheetId="14">Pr_1_14!$A$1:$P$38</definedName>
    <definedName name="_xlnm.Print_Area" localSheetId="15">Pr_1_15!$A$1:$Q$217</definedName>
    <definedName name="_xlnm.Print_Area" localSheetId="16">Pr_1_16!$A$1:$S$51</definedName>
    <definedName name="_xlnm.Print_Area" localSheetId="17">Pr_1_17!$A$1:$P$34</definedName>
    <definedName name="_xlnm.Print_Area" localSheetId="18">Pr_1_18!$A$1:$P$29</definedName>
    <definedName name="_xlnm.Print_Area" localSheetId="19">Pr_1_19!$A$1:$P$36</definedName>
    <definedName name="_xlnm.Print_Area" localSheetId="2">Pr_1_2!$A$1:$P$66</definedName>
    <definedName name="_xlnm.Print_Area" localSheetId="20">Pr_1_20!$A$1:$P$29</definedName>
    <definedName name="_xlnm.Print_Area" localSheetId="21">Pr_1_21!$A$1:$P$34</definedName>
    <definedName name="_xlnm.Print_Area" localSheetId="22">Pr_1_22!$A$1:$P$29</definedName>
    <definedName name="_xlnm.Print_Area" localSheetId="23">Pr_1_23!$A$1:$P$37</definedName>
    <definedName name="_xlnm.Print_Area" localSheetId="24">Pr_1_24!$A$1:$P$29</definedName>
    <definedName name="_xlnm.Print_Area" localSheetId="25">Pr_1_25!$A$1:$P$27</definedName>
    <definedName name="_xlnm.Print_Area" localSheetId="26">Pr_1_26!$A$1:$P$59</definedName>
    <definedName name="_xlnm.Print_Area" localSheetId="27">Pr_1_27!$A$1:$Q$149</definedName>
    <definedName name="_xlnm.Print_Area" localSheetId="28">Pr_1_28!$A$1:$P$37</definedName>
    <definedName name="_xlnm.Print_Area" localSheetId="29">Pr_1_29!$A$1:$P$32</definedName>
    <definedName name="_xlnm.Print_Area" localSheetId="3">Pr_1_3!$A$1:$P$264</definedName>
    <definedName name="_xlnm.Print_Area" localSheetId="30">Pr_1_30!$A$1:$P$49</definedName>
    <definedName name="_xlnm.Print_Area" localSheetId="31">Pr_1_31!$A$1:$P$27</definedName>
    <definedName name="_xlnm.Print_Area" localSheetId="32">PR_1_32!$A$1:$Q$137</definedName>
    <definedName name="_xlnm.Print_Area" localSheetId="4">Pr_1_4!$A$1:$P$82</definedName>
    <definedName name="_xlnm.Print_Area" localSheetId="5">Pr_1_5!$A$1:$P$75</definedName>
    <definedName name="_xlnm.Print_Area" localSheetId="6">Pr_1_6!$A$1:$P$77</definedName>
    <definedName name="_xlnm.Print_Area" localSheetId="7">Pr_1_7!$A$1:$P$88</definedName>
    <definedName name="_xlnm.Print_Area" localSheetId="8">Pr_1_8!$A$1:$P$40</definedName>
    <definedName name="_xlnm.Print_Area" localSheetId="9">Pr_1_9!$A$1:$P$37</definedName>
    <definedName name="_xlnm.Print_Area" localSheetId="33">Pr_2!$A$1:$D$46</definedName>
    <definedName name="_xlnm.Print_Area" localSheetId="34">Pr_2_1!$A$1:$J$20</definedName>
    <definedName name="_xlnm.Print_Area" localSheetId="43">Pr_2_10!$A$1:$J$64</definedName>
    <definedName name="_xlnm.Print_Area" localSheetId="44">Pr_2_11!$A$1:$J$34</definedName>
    <definedName name="_xlnm.Print_Area" localSheetId="45">Pr_2_12!$A$1:$J$56</definedName>
    <definedName name="_xlnm.Print_Area" localSheetId="46">Pr_2_13!$A$1:$J$31</definedName>
    <definedName name="_xlnm.Print_Area" localSheetId="47">Pr_2_14!$A$1:$J$99</definedName>
    <definedName name="_xlnm.Print_Area" localSheetId="48">Pr_2_15!$A$1:$J$25</definedName>
    <definedName name="_xlnm.Print_Area" localSheetId="49">Pr_2_16!$A$1:$J$28</definedName>
    <definedName name="_xlnm.Print_Area" localSheetId="50">Pr_2_17!$A$1:$J$24</definedName>
    <definedName name="_xlnm.Print_Area" localSheetId="51">Pr_2_18!$A$1:$J$18</definedName>
    <definedName name="_xlnm.Print_Area" localSheetId="52">Pr_2_19!$A$1:$J$26</definedName>
    <definedName name="_xlnm.Print_Area" localSheetId="35">Pr_2_2!$A$1:$J$111</definedName>
    <definedName name="_xlnm.Print_Area" localSheetId="53">Pr_2_20!$A$1:$J$33</definedName>
    <definedName name="_xlnm.Print_Area" localSheetId="54">Pr_2_21!$A$1:$J$27</definedName>
    <definedName name="_xlnm.Print_Area" localSheetId="55">Pr_2_22!$A$1:$J$79</definedName>
    <definedName name="_xlnm.Print_Area" localSheetId="36">Pr_2_3!$A$1:$J$35</definedName>
    <definedName name="_xlnm.Print_Area" localSheetId="37">Pr_2_4!$A$1:$J$48</definedName>
    <definedName name="_xlnm.Print_Area" localSheetId="38">Pr_2_5!$A$1:$J$47</definedName>
    <definedName name="_xlnm.Print_Area" localSheetId="39">Pr_2_6!$A$1:$J$72</definedName>
    <definedName name="_xlnm.Print_Area" localSheetId="40">Pr_2_7!$A$1:$J$23</definedName>
    <definedName name="_xlnm.Print_Area" localSheetId="41">Pr_2_8!$A$1:$J$31</definedName>
    <definedName name="_xlnm.Print_Area" localSheetId="42">Pr_2_9!$A$1:$J$26</definedName>
    <definedName name="_xlnm.Print_Area" localSheetId="56">Pr_3!$A$1:$H$32</definedName>
    <definedName name="_xlnm.Print_Area" localSheetId="62">Pr_3_6!$A$1:$N$56</definedName>
    <definedName name="_xlnm.Print_Area" localSheetId="63">Pr_4!$A$1:$D$41</definedName>
    <definedName name="_xlnm.Print_Area" localSheetId="64">Pr_4_1!$A$1:$J$783</definedName>
    <definedName name="_xlnm.Print_Area" localSheetId="65">Pr_5!$A$1:$D$50</definedName>
    <definedName name="_xlnm.Print_Area" localSheetId="66">Pr_5_1!$A$1:$P$34</definedName>
    <definedName name="_xlnm.Print_Area" localSheetId="75">Pr_5_10!$A$1:$P$95</definedName>
    <definedName name="_xlnm.Print_Area" localSheetId="76">Pr_5_11!$A$1:$P$61</definedName>
    <definedName name="_xlnm.Print_Area" localSheetId="77">Pr_5_12!$A$1:$Q$297</definedName>
    <definedName name="_xlnm.Print_Area" localSheetId="78">Pr_5_13!$A$1:$Q$38</definedName>
    <definedName name="_xlnm.Print_Area" localSheetId="79">Pr_5_14!$A$1:$Q$77</definedName>
    <definedName name="_xlnm.Print_Area" localSheetId="80">Pr_5_15!$A$1:$Q$62</definedName>
    <definedName name="_xlnm.Print_Area" localSheetId="81">Pr_5_16!$A$1:$Q$38</definedName>
    <definedName name="_xlnm.Print_Area" localSheetId="82">Pr_5_17!$A$1:$Q$49</definedName>
    <definedName name="_xlnm.Print_Area" localSheetId="83">Pr_5_18!$A$1:$Q$95</definedName>
    <definedName name="_xlnm.Print_Area" localSheetId="84">Pr_5_19!$A$1:$S$57</definedName>
    <definedName name="_xlnm.Print_Area" localSheetId="67">Pr_5_2!$A$1:$P$32</definedName>
    <definedName name="_xlnm.Print_Area" localSheetId="85">Pr_5_20!$A$1:$S$29</definedName>
    <definedName name="_xlnm.Print_Area" localSheetId="86">Pr_5_21!$A$1:$S$75</definedName>
    <definedName name="_xlnm.Print_Area" localSheetId="87">Pr_5_22!$A$1:$P$102</definedName>
    <definedName name="_xlnm.Print_Area" localSheetId="68">Pr_5_3!$A$1:$P$30</definedName>
    <definedName name="_xlnm.Print_Area" localSheetId="69">Pr_5_4!$A$1:$P$42</definedName>
    <definedName name="_xlnm.Print_Area" localSheetId="70">Pr_5_5!$A$1:$P$29</definedName>
    <definedName name="_xlnm.Print_Area" localSheetId="71">Pr_5_6!$A$1:$P$142</definedName>
    <definedName name="_xlnm.Print_Area" localSheetId="72">Pr_5_7!$A$1:$Q$232</definedName>
    <definedName name="_xlnm.Print_Area" localSheetId="73">Pr_5_8!$A$1:$Q$82</definedName>
    <definedName name="_xlnm.Print_Area" localSheetId="74">Pr_5_9!$A$1:$Q$81</definedName>
    <definedName name="_xlnm.Print_Area" localSheetId="88">Pr_6!$A$1:$D$45</definedName>
    <definedName name="_xlnm.Print_Area" localSheetId="89">Pr_6_1!$A$1:$J$23</definedName>
    <definedName name="_xlnm.Print_Area" localSheetId="98">Pr_6_10!$A$1:$J$65</definedName>
    <definedName name="_xlnm.Print_Area" localSheetId="99">Pr_6_11!$A$1:$J$36</definedName>
    <definedName name="_xlnm.Print_Area" localSheetId="100">Pr_6_12!$A$1:$J$107</definedName>
    <definedName name="_xlnm.Print_Area" localSheetId="101">Pr_6_13!$A$1:$J$22</definedName>
    <definedName name="_xlnm.Print_Area" localSheetId="102">Pr_6_14!$A$1:$J$34</definedName>
    <definedName name="_xlnm.Print_Area" localSheetId="103">Pr_6_15!$A$1:$J$26</definedName>
    <definedName name="_xlnm.Print_Area" localSheetId="104">Pr_6_16!$A$1:$J$21</definedName>
    <definedName name="_xlnm.Print_Area" localSheetId="105">Pr_6_17!$A$1:$J$55</definedName>
    <definedName name="_xlnm.Print_Area" localSheetId="106">Pr_6_18!$A$1:$J$145</definedName>
    <definedName name="_xlnm.Print_Area" localSheetId="107">Pr_6_19!$A$1:$J$47</definedName>
    <definedName name="_xlnm.Print_Area" localSheetId="90">Pr_6_2!$A$1:$J$22</definedName>
    <definedName name="_xlnm.Print_Area" localSheetId="108">Pr_6_20!$A$1:$J$29</definedName>
    <definedName name="_xlnm.Print_Area" localSheetId="109">Pr_6_21!$A$1:$J$28</definedName>
    <definedName name="_xlnm.Print_Area" localSheetId="91">Pr_6_3!$A$1:$J$33</definedName>
    <definedName name="_xlnm.Print_Area" localSheetId="92">Pr_6_4!$A$1:$J$25</definedName>
    <definedName name="_xlnm.Print_Area" localSheetId="93">Pr_6_5!$A$1:$J$21</definedName>
    <definedName name="_xlnm.Print_Area" localSheetId="94">Pr_6_6!$A$1:$J$182</definedName>
    <definedName name="_xlnm.Print_Area" localSheetId="95">Pr_6_7!$A$1:$J$125</definedName>
    <definedName name="_xlnm.Print_Area" localSheetId="96">Pr_6_8!$A$1:$J$22</definedName>
    <definedName name="_xlnm.Print_Area" localSheetId="97">Pr_6_9!$A$1:$J$45</definedName>
    <definedName name="_xlnm.Print_Area" localSheetId="110">Pr_7!$A$1:$N$57</definedName>
    <definedName name="_xlnm.Print_Area" localSheetId="111">Pr_8!$A$1:$D$41</definedName>
    <definedName name="_xlnm.Print_Area" localSheetId="112">Pr_9!$A$1:$I$38</definedName>
    <definedName name="_xlnm.Print_Area" localSheetId="113">Príloha_č_1_k_A_2!$A$1:$D$36</definedName>
    <definedName name="TC" localSheetId="1">[3]Pr__1!#REF!</definedName>
    <definedName name="TC" localSheetId="10">[3]Pr__1!#REF!</definedName>
    <definedName name="TC" localSheetId="11">[3]Pr__1!#REF!</definedName>
    <definedName name="TC" localSheetId="2">[3]Pr__1!#REF!</definedName>
    <definedName name="TC" localSheetId="3">[3]Pr__1!#REF!</definedName>
    <definedName name="TC" localSheetId="30">[4]Pr_1!#REF!</definedName>
    <definedName name="TC" localSheetId="31">[4]Pr_1!#REF!</definedName>
    <definedName name="TC" localSheetId="4">[3]Pr__1!#REF!</definedName>
    <definedName name="TC" localSheetId="5">[3]Pr__1!#REF!</definedName>
    <definedName name="TC" localSheetId="6">[3]Pr__1!#REF!</definedName>
    <definedName name="TC" localSheetId="7">[3]Pr__1!#REF!</definedName>
    <definedName name="TC" localSheetId="8">[3]Pr__1!#REF!</definedName>
    <definedName name="TC" localSheetId="9">[3]Pr__1!#REF!</definedName>
    <definedName name="TC" localSheetId="33">Pr_2!#REF!</definedName>
    <definedName name="TC" localSheetId="56">Pr_3!#REF!</definedName>
    <definedName name="TC" localSheetId="65">Pr_5!#REF!</definedName>
    <definedName name="TC" localSheetId="88">Pr_6!#REF!</definedName>
    <definedName name="TC" localSheetId="110">!#REF!</definedName>
    <definedName name="TC">Pr_1!#REF!</definedName>
    <definedName name="TC_" localSheetId="1">[3]Pr__1!#REF!</definedName>
    <definedName name="TC_" localSheetId="10">[3]Pr__1!#REF!</definedName>
    <definedName name="TC_" localSheetId="11">[3]Pr__1!#REF!</definedName>
    <definedName name="TC_" localSheetId="2">[3]Pr__1!#REF!</definedName>
    <definedName name="TC_" localSheetId="3">[3]Pr__1!#REF!</definedName>
    <definedName name="TC_" localSheetId="30">[4]Pr_1!#REF!</definedName>
    <definedName name="TC_" localSheetId="31">[4]Pr_1!#REF!</definedName>
    <definedName name="TC_" localSheetId="4">[3]Pr__1!#REF!</definedName>
    <definedName name="TC_" localSheetId="5">[3]Pr__1!#REF!</definedName>
    <definedName name="TC_" localSheetId="6">[3]Pr__1!#REF!</definedName>
    <definedName name="TC_" localSheetId="7">[3]Pr__1!#REF!</definedName>
    <definedName name="TC_" localSheetId="8">[3]Pr__1!#REF!</definedName>
    <definedName name="TC_" localSheetId="9">[3]Pr__1!#REF!</definedName>
    <definedName name="TC_" localSheetId="33">Pr_2!#REF!</definedName>
    <definedName name="TC_" localSheetId="56">Pr_3!#REF!</definedName>
    <definedName name="TC_" localSheetId="65">Pr_5!#REF!</definedName>
    <definedName name="TC_" localSheetId="88">Pr_6!#REF!</definedName>
    <definedName name="TC_" localSheetId="110">!#REF!</definedName>
    <definedName name="TC_">Pr_1!#REF!</definedName>
    <definedName name="TC_46" localSheetId="1">[3]Pr__1!#REF!</definedName>
    <definedName name="TC_46" localSheetId="10">[3]Pr__1!#REF!</definedName>
    <definedName name="TC_46" localSheetId="11">[3]Pr__1!#REF!</definedName>
    <definedName name="TC_46" localSheetId="2">[3]Pr__1!#REF!</definedName>
    <definedName name="TC_46" localSheetId="3">[3]Pr__1!#REF!</definedName>
    <definedName name="TC_46" localSheetId="30">[4]Pr_1!#REF!</definedName>
    <definedName name="TC_46" localSheetId="31">[4]Pr_1!#REF!</definedName>
    <definedName name="TC_46" localSheetId="4">[3]Pr__1!#REF!</definedName>
    <definedName name="TC_46" localSheetId="5">[3]Pr__1!#REF!</definedName>
    <definedName name="TC_46" localSheetId="6">[3]Pr__1!#REF!</definedName>
    <definedName name="TC_46" localSheetId="7">[3]Pr__1!#REF!</definedName>
    <definedName name="TC_46" localSheetId="8">[3]Pr__1!#REF!</definedName>
    <definedName name="TC_46" localSheetId="9">[3]Pr__1!#REF!</definedName>
    <definedName name="TC_46" localSheetId="33">Pr_2!#REF!</definedName>
    <definedName name="TC_46" localSheetId="56">Pr_3!#REF!</definedName>
    <definedName name="TC_46" localSheetId="65">Pr_5!#REF!</definedName>
    <definedName name="TC_46" localSheetId="88">Pr_6!#REF!</definedName>
    <definedName name="TC_46" localSheetId="110">!#REF!</definedName>
    <definedName name="TC_46">Pr_1!#REF!</definedName>
    <definedName name="TC_Pozi" localSheetId="1">[3]Pr__1!#REF!</definedName>
    <definedName name="TC_Pozi" localSheetId="10">[3]Pr__1!#REF!</definedName>
    <definedName name="TC_Pozi" localSheetId="11">[3]Pr__1!#REF!</definedName>
    <definedName name="TC_Pozi" localSheetId="2">[3]Pr__1!#REF!</definedName>
    <definedName name="TC_Pozi" localSheetId="3">[3]Pr__1!#REF!</definedName>
    <definedName name="TC_Pozi" localSheetId="30">[4]Pr_1!#REF!</definedName>
    <definedName name="TC_Pozi" localSheetId="31">[4]Pr_1!#REF!</definedName>
    <definedName name="TC_Pozi" localSheetId="4">[3]Pr__1!#REF!</definedName>
    <definedName name="TC_Pozi" localSheetId="5">[3]Pr__1!#REF!</definedName>
    <definedName name="TC_Pozi" localSheetId="6">[3]Pr__1!#REF!</definedName>
    <definedName name="TC_Pozi" localSheetId="7">[3]Pr__1!#REF!</definedName>
    <definedName name="TC_Pozi" localSheetId="8">[3]Pr__1!#REF!</definedName>
    <definedName name="TC_Pozi" localSheetId="9">[3]Pr__1!#REF!</definedName>
    <definedName name="TC_Pozi" localSheetId="33">Pr_2!#REF!</definedName>
    <definedName name="TC_Pozi" localSheetId="56">Pr_3!#REF!</definedName>
    <definedName name="TC_Pozi" localSheetId="65">Pr_5!#REF!</definedName>
    <definedName name="TC_Pozi" localSheetId="88">Pr_6!#REF!</definedName>
    <definedName name="TC_Pozi" localSheetId="110">!#REF!</definedName>
    <definedName name="TC_Pozi">Pr_1!#REF!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 i="115" l="1"/>
  <c r="F29" i="115"/>
  <c r="F28" i="115"/>
  <c r="F27" i="115"/>
  <c r="F26" i="115"/>
  <c r="F25" i="115"/>
  <c r="F23" i="115"/>
  <c r="F22" i="115"/>
  <c r="F21" i="115"/>
  <c r="F20" i="115"/>
  <c r="F19" i="115"/>
  <c r="F18" i="115"/>
  <c r="F17" i="115"/>
  <c r="F16" i="115"/>
  <c r="F15" i="115"/>
  <c r="F14" i="115"/>
  <c r="F13" i="115"/>
  <c r="F12" i="115"/>
  <c r="F11" i="115"/>
  <c r="F10" i="115"/>
  <c r="F9" i="115"/>
  <c r="F8" i="115"/>
  <c r="P17" i="60"/>
  <c r="P18" i="60"/>
  <c r="P19" i="60"/>
  <c r="P20" i="60"/>
  <c r="P21" i="60"/>
  <c r="P22" i="60"/>
  <c r="P24" i="60"/>
  <c r="P25" i="60"/>
  <c r="P29" i="60"/>
  <c r="P30" i="60"/>
  <c r="P31" i="60"/>
  <c r="P32" i="60"/>
  <c r="P33" i="60"/>
  <c r="P34" i="60"/>
  <c r="P35" i="60"/>
  <c r="P36" i="60"/>
  <c r="P37" i="60"/>
  <c r="P38" i="60"/>
  <c r="P39" i="60"/>
  <c r="P40" i="60"/>
  <c r="P41" i="60"/>
  <c r="P42" i="60"/>
  <c r="P43" i="60"/>
  <c r="P44" i="60"/>
  <c r="P45" i="60"/>
  <c r="P46" i="60"/>
  <c r="P51" i="60"/>
  <c r="P52" i="60"/>
  <c r="P53" i="60"/>
  <c r="P54" i="60"/>
  <c r="P55" i="60"/>
  <c r="P56" i="60"/>
  <c r="P60" i="60"/>
  <c r="P61" i="60"/>
  <c r="P62" i="60"/>
  <c r="P63" i="60"/>
  <c r="P64" i="60"/>
  <c r="P65" i="60"/>
  <c r="P66" i="60"/>
  <c r="P67" i="60"/>
  <c r="P68" i="60"/>
  <c r="P69" i="60"/>
  <c r="P73" i="60"/>
  <c r="P74" i="60"/>
  <c r="P75" i="60"/>
  <c r="P76" i="60"/>
  <c r="P77" i="60"/>
  <c r="P78" i="60"/>
  <c r="P79" i="60"/>
  <c r="P80" i="60"/>
  <c r="P81" i="60"/>
  <c r="P82" i="60"/>
  <c r="P83" i="60"/>
  <c r="P84" i="60"/>
  <c r="P85" i="60"/>
  <c r="P86" i="60"/>
  <c r="P87" i="60"/>
  <c r="P91" i="60"/>
  <c r="P92" i="60"/>
  <c r="P93" i="60"/>
  <c r="P94" i="60"/>
  <c r="P95" i="60"/>
  <c r="P96" i="60"/>
  <c r="P97" i="60"/>
  <c r="P98" i="60"/>
  <c r="P99" i="60"/>
  <c r="P100" i="60"/>
  <c r="P101" i="60"/>
  <c r="P105" i="60"/>
  <c r="P106" i="60"/>
  <c r="P107" i="60"/>
  <c r="P108" i="60"/>
  <c r="P109" i="60"/>
  <c r="P110" i="60"/>
  <c r="P111" i="60"/>
  <c r="P112" i="60"/>
  <c r="P113" i="60"/>
  <c r="P114" i="60"/>
  <c r="P115" i="60"/>
  <c r="P116" i="60"/>
  <c r="P117" i="60"/>
  <c r="P118" i="60"/>
  <c r="P119" i="60"/>
  <c r="P120" i="60"/>
  <c r="P124" i="60"/>
  <c r="P125" i="60"/>
  <c r="P126" i="60"/>
  <c r="P127" i="60"/>
  <c r="P128" i="60"/>
  <c r="P129" i="60"/>
  <c r="P130" i="60"/>
  <c r="P131" i="60"/>
  <c r="P132" i="60"/>
  <c r="P133" i="60"/>
  <c r="P134" i="60"/>
  <c r="P135" i="60"/>
  <c r="P136" i="60"/>
  <c r="P139" i="60"/>
  <c r="O141" i="60" s="1"/>
  <c r="P140" i="60"/>
  <c r="Q145" i="28"/>
  <c r="Q146" i="28"/>
  <c r="Q213" i="16"/>
  <c r="Q214" i="16"/>
  <c r="P143" i="14"/>
  <c r="Q293" i="12"/>
  <c r="Q294" i="12"/>
  <c r="Q293" i="78"/>
  <c r="Q77" i="74"/>
  <c r="Q78" i="74"/>
  <c r="Q228" i="73"/>
  <c r="P127" i="62"/>
  <c r="P39" i="61"/>
  <c r="P129" i="59"/>
  <c r="P128" i="58"/>
  <c r="J751" i="65"/>
  <c r="J752" i="65"/>
  <c r="J753" i="65"/>
  <c r="J754" i="65"/>
  <c r="J755" i="65"/>
  <c r="J756" i="65"/>
  <c r="J757" i="65"/>
  <c r="J758" i="65"/>
  <c r="J759" i="65"/>
  <c r="J760" i="65"/>
  <c r="J761" i="65"/>
  <c r="J762" i="65"/>
  <c r="J763" i="65"/>
  <c r="J764" i="65"/>
  <c r="J765" i="65"/>
  <c r="J766" i="65"/>
  <c r="J767" i="65"/>
  <c r="J768" i="65"/>
  <c r="J769" i="65"/>
  <c r="J770" i="65"/>
  <c r="J771" i="65"/>
  <c r="J772" i="65"/>
  <c r="J773" i="65"/>
  <c r="J774" i="65"/>
  <c r="J775" i="65"/>
  <c r="J776" i="65"/>
  <c r="J777" i="65"/>
  <c r="J778" i="65"/>
  <c r="J779" i="65"/>
  <c r="J750" i="65"/>
  <c r="J747" i="65"/>
  <c r="O26" i="60" l="1"/>
  <c r="O57" i="60"/>
  <c r="F33" i="115"/>
  <c r="F35" i="115" s="1"/>
  <c r="F37" i="115" s="1"/>
  <c r="F39" i="115" s="1"/>
  <c r="O137" i="60"/>
  <c r="O121" i="60"/>
  <c r="O102" i="60"/>
  <c r="O88" i="60"/>
  <c r="O70" i="60"/>
  <c r="O47" i="60"/>
  <c r="I780" i="65"/>
  <c r="D26" i="64" s="1"/>
  <c r="P24" i="26"/>
  <c r="O142" i="60" l="1"/>
  <c r="O143" i="60" s="1"/>
  <c r="C15" i="114"/>
  <c r="I24" i="113"/>
  <c r="I25" i="113" s="1"/>
  <c r="I26" i="113" s="1"/>
  <c r="I21" i="113"/>
  <c r="I20" i="113"/>
  <c r="I19" i="113"/>
  <c r="I18" i="113"/>
  <c r="I15" i="113"/>
  <c r="I14" i="113"/>
  <c r="I11" i="113"/>
  <c r="I10" i="113"/>
  <c r="I9" i="113"/>
  <c r="I8" i="113"/>
  <c r="D24" i="112"/>
  <c r="D22" i="112" s="1"/>
  <c r="D19" i="112"/>
  <c r="D18" i="112"/>
  <c r="D17" i="112"/>
  <c r="D16" i="112"/>
  <c r="D15" i="112"/>
  <c r="D14" i="112"/>
  <c r="J25" i="110"/>
  <c r="J24" i="110"/>
  <c r="J23" i="110"/>
  <c r="J22" i="110"/>
  <c r="J21" i="110"/>
  <c r="J20" i="110"/>
  <c r="J19" i="110"/>
  <c r="J18" i="110"/>
  <c r="J17" i="110"/>
  <c r="J16" i="110"/>
  <c r="J15" i="110"/>
  <c r="J26" i="109"/>
  <c r="J25" i="109"/>
  <c r="J24" i="109"/>
  <c r="J23" i="109"/>
  <c r="J22" i="109"/>
  <c r="J21" i="109"/>
  <c r="J20" i="109"/>
  <c r="J19" i="109"/>
  <c r="J18" i="109"/>
  <c r="J17" i="109"/>
  <c r="J16" i="109"/>
  <c r="J15" i="109"/>
  <c r="J44" i="108"/>
  <c r="J43" i="108"/>
  <c r="J42" i="108"/>
  <c r="J41" i="108"/>
  <c r="J40" i="108"/>
  <c r="J39" i="108"/>
  <c r="J38" i="108"/>
  <c r="J37" i="108"/>
  <c r="J36" i="108"/>
  <c r="J35" i="108"/>
  <c r="J33" i="108"/>
  <c r="J32" i="108"/>
  <c r="J31" i="108"/>
  <c r="J30" i="108"/>
  <c r="J29" i="108"/>
  <c r="J28" i="108"/>
  <c r="J27" i="108"/>
  <c r="J26" i="108"/>
  <c r="J25" i="108"/>
  <c r="J24" i="108"/>
  <c r="J23" i="108"/>
  <c r="J22" i="108"/>
  <c r="J21" i="108"/>
  <c r="J20" i="108"/>
  <c r="J19" i="108"/>
  <c r="J18" i="108"/>
  <c r="J17" i="108"/>
  <c r="J16" i="108"/>
  <c r="J142" i="107"/>
  <c r="J141" i="107"/>
  <c r="J139" i="107"/>
  <c r="J138" i="107"/>
  <c r="J137" i="107"/>
  <c r="J136" i="107"/>
  <c r="J135" i="107"/>
  <c r="J134" i="107"/>
  <c r="J133" i="107"/>
  <c r="J132" i="107"/>
  <c r="J131" i="107"/>
  <c r="J130" i="107"/>
  <c r="J129" i="107"/>
  <c r="J128" i="107"/>
  <c r="J127" i="107"/>
  <c r="J126" i="107"/>
  <c r="J125" i="107"/>
  <c r="J124" i="107"/>
  <c r="J123" i="107"/>
  <c r="J122" i="107"/>
  <c r="J121" i="107"/>
  <c r="J120" i="107"/>
  <c r="J119" i="107"/>
  <c r="J118" i="107"/>
  <c r="J117" i="107"/>
  <c r="J115" i="107"/>
  <c r="J114" i="107"/>
  <c r="J113" i="107"/>
  <c r="J112" i="107"/>
  <c r="J111" i="107"/>
  <c r="J110" i="107"/>
  <c r="J109" i="107"/>
  <c r="J108" i="107"/>
  <c r="J107" i="107"/>
  <c r="J106" i="107"/>
  <c r="J105" i="107"/>
  <c r="J104" i="107"/>
  <c r="J103" i="107"/>
  <c r="J102" i="107"/>
  <c r="J101" i="107"/>
  <c r="J100" i="107"/>
  <c r="J99" i="107"/>
  <c r="J98" i="107"/>
  <c r="J97" i="107"/>
  <c r="J95" i="107"/>
  <c r="J94" i="107"/>
  <c r="J93" i="107"/>
  <c r="J91" i="107"/>
  <c r="J90" i="107"/>
  <c r="J88" i="107"/>
  <c r="J87" i="107"/>
  <c r="J86" i="107"/>
  <c r="J85" i="107"/>
  <c r="J84" i="107"/>
  <c r="J83" i="107"/>
  <c r="J82" i="107"/>
  <c r="J81" i="107"/>
  <c r="J80" i="107"/>
  <c r="J79" i="107"/>
  <c r="J78" i="107"/>
  <c r="J77" i="107"/>
  <c r="J76" i="107"/>
  <c r="J75" i="107"/>
  <c r="J74" i="107"/>
  <c r="J73" i="107"/>
  <c r="J72" i="107"/>
  <c r="J71" i="107"/>
  <c r="J70" i="107"/>
  <c r="J69" i="107"/>
  <c r="J67" i="107"/>
  <c r="J66" i="107"/>
  <c r="J65" i="107"/>
  <c r="J64" i="107"/>
  <c r="J63" i="107"/>
  <c r="J62" i="107"/>
  <c r="J61" i="107"/>
  <c r="J60" i="107"/>
  <c r="J59" i="107"/>
  <c r="J58" i="107"/>
  <c r="J57" i="107"/>
  <c r="J56" i="107"/>
  <c r="J55" i="107"/>
  <c r="J54" i="107"/>
  <c r="J53" i="107"/>
  <c r="J52" i="107"/>
  <c r="J51" i="107"/>
  <c r="J50" i="107"/>
  <c r="J49" i="107"/>
  <c r="J48" i="107"/>
  <c r="J47" i="107"/>
  <c r="J46" i="107"/>
  <c r="J45" i="107"/>
  <c r="J44" i="107"/>
  <c r="J43" i="107"/>
  <c r="J42" i="107"/>
  <c r="J41" i="107"/>
  <c r="J40" i="107"/>
  <c r="J39" i="107"/>
  <c r="J38" i="107"/>
  <c r="J37" i="107"/>
  <c r="J36" i="107"/>
  <c r="J35" i="107"/>
  <c r="J34" i="107"/>
  <c r="J33" i="107"/>
  <c r="J32" i="107"/>
  <c r="J31" i="107"/>
  <c r="J30" i="107"/>
  <c r="J29" i="107"/>
  <c r="J28" i="107"/>
  <c r="J27" i="107"/>
  <c r="J26" i="107"/>
  <c r="J25" i="107"/>
  <c r="J24" i="107"/>
  <c r="J23" i="107"/>
  <c r="J22" i="107"/>
  <c r="J21" i="107"/>
  <c r="J20" i="107"/>
  <c r="J19" i="107"/>
  <c r="J17" i="107"/>
  <c r="J16" i="107"/>
  <c r="J52" i="106"/>
  <c r="J51" i="106"/>
  <c r="J50" i="106"/>
  <c r="J49" i="106"/>
  <c r="J48" i="106"/>
  <c r="J47" i="106"/>
  <c r="J46" i="106"/>
  <c r="J45" i="106"/>
  <c r="J44" i="106"/>
  <c r="J43" i="106"/>
  <c r="J42" i="106"/>
  <c r="J41" i="106"/>
  <c r="J40" i="106"/>
  <c r="J38" i="106"/>
  <c r="J37" i="106"/>
  <c r="J36" i="106"/>
  <c r="J35" i="106"/>
  <c r="J34" i="106"/>
  <c r="J33" i="106"/>
  <c r="J32" i="106"/>
  <c r="J31" i="106"/>
  <c r="J30" i="106"/>
  <c r="J29" i="106"/>
  <c r="J28" i="106"/>
  <c r="J27" i="106"/>
  <c r="J26" i="106"/>
  <c r="J25" i="106"/>
  <c r="J24" i="106"/>
  <c r="J23" i="106"/>
  <c r="J22" i="106"/>
  <c r="J21" i="106"/>
  <c r="J20" i="106"/>
  <c r="J19" i="106"/>
  <c r="J18" i="106"/>
  <c r="J17" i="106"/>
  <c r="J16" i="106"/>
  <c r="J18" i="105"/>
  <c r="J17" i="105"/>
  <c r="J16" i="105"/>
  <c r="J15" i="105"/>
  <c r="J23" i="104"/>
  <c r="J22" i="104"/>
  <c r="J21" i="104"/>
  <c r="J20" i="104"/>
  <c r="J19" i="104"/>
  <c r="J18" i="104"/>
  <c r="J17" i="104"/>
  <c r="J16" i="104"/>
  <c r="J15" i="104"/>
  <c r="J31" i="103"/>
  <c r="J30" i="103"/>
  <c r="J29" i="103"/>
  <c r="J28" i="103"/>
  <c r="J27" i="103"/>
  <c r="J26" i="103"/>
  <c r="J25" i="103"/>
  <c r="J24" i="103"/>
  <c r="J23" i="103"/>
  <c r="J22" i="103"/>
  <c r="J21" i="103"/>
  <c r="J20" i="103"/>
  <c r="J19" i="103"/>
  <c r="J18" i="103"/>
  <c r="J17" i="103"/>
  <c r="J16" i="103"/>
  <c r="J15" i="103"/>
  <c r="J19" i="102"/>
  <c r="J18" i="102"/>
  <c r="J17" i="102"/>
  <c r="J16" i="102"/>
  <c r="J15" i="102"/>
  <c r="J104" i="101"/>
  <c r="J103" i="101"/>
  <c r="J102" i="101"/>
  <c r="J101" i="101"/>
  <c r="J100" i="101"/>
  <c r="J99" i="101"/>
  <c r="J98" i="101"/>
  <c r="J97" i="101"/>
  <c r="J96" i="101"/>
  <c r="J95" i="101"/>
  <c r="J94" i="101"/>
  <c r="J93" i="101"/>
  <c r="J92" i="101"/>
  <c r="J91" i="101"/>
  <c r="J90" i="101"/>
  <c r="J89" i="101"/>
  <c r="J88" i="101"/>
  <c r="J87" i="101"/>
  <c r="J86" i="101"/>
  <c r="J85" i="101"/>
  <c r="J84" i="101"/>
  <c r="J83" i="101"/>
  <c r="J82" i="101"/>
  <c r="J81" i="101"/>
  <c r="J80" i="101"/>
  <c r="J79" i="101"/>
  <c r="J78" i="101"/>
  <c r="J77" i="101"/>
  <c r="J76" i="101"/>
  <c r="J75" i="101"/>
  <c r="J74" i="101"/>
  <c r="J73" i="101"/>
  <c r="J72" i="101"/>
  <c r="J71" i="101"/>
  <c r="J70" i="101"/>
  <c r="J69" i="101"/>
  <c r="J68" i="101"/>
  <c r="J67" i="101"/>
  <c r="J66" i="101"/>
  <c r="J65" i="101"/>
  <c r="J64" i="101"/>
  <c r="J63" i="101"/>
  <c r="J62" i="101"/>
  <c r="J61" i="101"/>
  <c r="J60" i="101"/>
  <c r="J59" i="101"/>
  <c r="J58" i="101"/>
  <c r="J57" i="101"/>
  <c r="J56" i="101"/>
  <c r="J55" i="101"/>
  <c r="J54" i="101"/>
  <c r="J53" i="101"/>
  <c r="J52" i="101"/>
  <c r="J51" i="101"/>
  <c r="J50" i="101"/>
  <c r="J49" i="101"/>
  <c r="J48" i="101"/>
  <c r="J47" i="101"/>
  <c r="J46" i="101"/>
  <c r="J45" i="101"/>
  <c r="J44" i="101"/>
  <c r="J43" i="101"/>
  <c r="J42" i="101"/>
  <c r="J41" i="101"/>
  <c r="J40" i="101"/>
  <c r="J39" i="101"/>
  <c r="J38" i="101"/>
  <c r="J37" i="101"/>
  <c r="J36" i="101"/>
  <c r="J35" i="101"/>
  <c r="J34" i="101"/>
  <c r="J33" i="101"/>
  <c r="J32" i="101"/>
  <c r="J31" i="101"/>
  <c r="J30" i="101"/>
  <c r="J29" i="101"/>
  <c r="J28" i="101"/>
  <c r="J27" i="101"/>
  <c r="J26" i="101"/>
  <c r="J25" i="101"/>
  <c r="J24" i="101"/>
  <c r="J23" i="101"/>
  <c r="J22" i="101"/>
  <c r="J21" i="101"/>
  <c r="J20" i="101"/>
  <c r="J19" i="101"/>
  <c r="J18" i="101"/>
  <c r="J17" i="101"/>
  <c r="J16" i="101"/>
  <c r="J15" i="101"/>
  <c r="J33" i="100"/>
  <c r="J32" i="100"/>
  <c r="J31" i="100"/>
  <c r="J30" i="100"/>
  <c r="J29" i="100"/>
  <c r="J28" i="100"/>
  <c r="J27" i="100"/>
  <c r="J26" i="100"/>
  <c r="J25" i="100"/>
  <c r="J24" i="100"/>
  <c r="J23" i="100"/>
  <c r="J22" i="100"/>
  <c r="J21" i="100"/>
  <c r="J20" i="100"/>
  <c r="J19" i="100"/>
  <c r="J18" i="100"/>
  <c r="J17" i="100"/>
  <c r="J16" i="100"/>
  <c r="J15" i="100"/>
  <c r="J62" i="99"/>
  <c r="J61" i="99"/>
  <c r="J60" i="99"/>
  <c r="J59" i="99"/>
  <c r="J58" i="99"/>
  <c r="J57" i="99"/>
  <c r="J56" i="99"/>
  <c r="J55" i="99"/>
  <c r="J54" i="99"/>
  <c r="J53" i="99"/>
  <c r="J52" i="99"/>
  <c r="J51" i="99"/>
  <c r="J50" i="99"/>
  <c r="J49" i="99"/>
  <c r="J48" i="99"/>
  <c r="J47" i="99"/>
  <c r="J46" i="99"/>
  <c r="J45" i="99"/>
  <c r="J44" i="99"/>
  <c r="J43" i="99"/>
  <c r="J42" i="99"/>
  <c r="J41" i="99"/>
  <c r="J40" i="99"/>
  <c r="J39" i="99"/>
  <c r="J38" i="99"/>
  <c r="J37" i="99"/>
  <c r="J36" i="99"/>
  <c r="J35" i="99"/>
  <c r="J34" i="99"/>
  <c r="J33" i="99"/>
  <c r="J32" i="99"/>
  <c r="J31" i="99"/>
  <c r="J30" i="99"/>
  <c r="J29" i="99"/>
  <c r="J28" i="99"/>
  <c r="J27" i="99"/>
  <c r="J26" i="99"/>
  <c r="J25" i="99"/>
  <c r="J24" i="99"/>
  <c r="J23" i="99"/>
  <c r="J22" i="99"/>
  <c r="J21" i="99"/>
  <c r="J20" i="99"/>
  <c r="J19" i="99"/>
  <c r="J18" i="99"/>
  <c r="J17" i="99"/>
  <c r="J16" i="99"/>
  <c r="J15" i="99"/>
  <c r="J42" i="98"/>
  <c r="J41" i="98"/>
  <c r="J40" i="98"/>
  <c r="J39" i="98"/>
  <c r="J38" i="98"/>
  <c r="J37" i="98"/>
  <c r="J36" i="98"/>
  <c r="J35" i="98"/>
  <c r="J34" i="98"/>
  <c r="J33" i="98"/>
  <c r="J32" i="98"/>
  <c r="J31" i="98"/>
  <c r="J30" i="98"/>
  <c r="J29" i="98"/>
  <c r="J28" i="98"/>
  <c r="J27" i="98"/>
  <c r="J26" i="98"/>
  <c r="J25" i="98"/>
  <c r="J24" i="98"/>
  <c r="J23" i="98"/>
  <c r="J22" i="98"/>
  <c r="J21" i="98"/>
  <c r="J20" i="98"/>
  <c r="J19" i="98"/>
  <c r="J18" i="98"/>
  <c r="J17" i="98"/>
  <c r="J16" i="98"/>
  <c r="J15" i="98"/>
  <c r="J19" i="97"/>
  <c r="J18" i="97"/>
  <c r="J17" i="97"/>
  <c r="J16" i="97"/>
  <c r="J15" i="97"/>
  <c r="J122" i="96"/>
  <c r="J121" i="96"/>
  <c r="J120" i="96"/>
  <c r="J119" i="96"/>
  <c r="J118" i="96"/>
  <c r="J117" i="96"/>
  <c r="J116" i="96"/>
  <c r="J115" i="96"/>
  <c r="J114" i="96"/>
  <c r="J113" i="96"/>
  <c r="J112" i="96"/>
  <c r="J111" i="96"/>
  <c r="J110" i="96"/>
  <c r="J109" i="96"/>
  <c r="J108" i="96"/>
  <c r="J107" i="96"/>
  <c r="J106" i="96"/>
  <c r="J105" i="96"/>
  <c r="J104" i="96"/>
  <c r="J103" i="96"/>
  <c r="J102" i="96"/>
  <c r="J101" i="96"/>
  <c r="J100" i="96"/>
  <c r="J99" i="96"/>
  <c r="J98" i="96"/>
  <c r="J97" i="96"/>
  <c r="J96" i="96"/>
  <c r="J95" i="96"/>
  <c r="J94" i="96"/>
  <c r="J93" i="96"/>
  <c r="J92" i="96"/>
  <c r="J91" i="96"/>
  <c r="J90" i="96"/>
  <c r="J89" i="96"/>
  <c r="J88" i="96"/>
  <c r="J87" i="96"/>
  <c r="J86" i="96"/>
  <c r="J85" i="96"/>
  <c r="J84" i="96"/>
  <c r="J83" i="96"/>
  <c r="J82" i="96"/>
  <c r="J81" i="96"/>
  <c r="J80" i="96"/>
  <c r="J79" i="96"/>
  <c r="J78" i="96"/>
  <c r="J77" i="96"/>
  <c r="J76" i="96"/>
  <c r="J75" i="96"/>
  <c r="J74" i="96"/>
  <c r="J73" i="96"/>
  <c r="J72" i="96"/>
  <c r="J71" i="96"/>
  <c r="J70" i="96"/>
  <c r="J69" i="96"/>
  <c r="J68" i="96"/>
  <c r="J67" i="96"/>
  <c r="J66" i="96"/>
  <c r="J65" i="96"/>
  <c r="J64" i="96"/>
  <c r="J63" i="96"/>
  <c r="J62" i="96"/>
  <c r="J61" i="96"/>
  <c r="J60" i="96"/>
  <c r="J59" i="96"/>
  <c r="J58" i="96"/>
  <c r="J57" i="96"/>
  <c r="J56" i="96"/>
  <c r="J55" i="96"/>
  <c r="J54" i="96"/>
  <c r="J53" i="96"/>
  <c r="J52" i="96"/>
  <c r="J51" i="96"/>
  <c r="J50" i="96"/>
  <c r="J49" i="96"/>
  <c r="J48" i="96"/>
  <c r="J47" i="96"/>
  <c r="J46" i="96"/>
  <c r="J45" i="96"/>
  <c r="J44" i="96"/>
  <c r="J43" i="96"/>
  <c r="J42" i="96"/>
  <c r="J41" i="96"/>
  <c r="J40" i="96"/>
  <c r="J39" i="96"/>
  <c r="J38" i="96"/>
  <c r="J37" i="96"/>
  <c r="J36" i="96"/>
  <c r="J35" i="96"/>
  <c r="J34" i="96"/>
  <c r="J33" i="96"/>
  <c r="J32" i="96"/>
  <c r="J31" i="96"/>
  <c r="J30" i="96"/>
  <c r="J29" i="96"/>
  <c r="J28" i="96"/>
  <c r="J27" i="96"/>
  <c r="J26" i="96"/>
  <c r="J25" i="96"/>
  <c r="J24" i="96"/>
  <c r="J23" i="96"/>
  <c r="J22" i="96"/>
  <c r="J21" i="96"/>
  <c r="J20" i="96"/>
  <c r="J19" i="96"/>
  <c r="J18" i="96"/>
  <c r="J17" i="96"/>
  <c r="J16" i="96"/>
  <c r="J15" i="96"/>
  <c r="J179" i="95"/>
  <c r="J178" i="95"/>
  <c r="J177" i="95"/>
  <c r="J175" i="95"/>
  <c r="J174" i="95"/>
  <c r="J173" i="95"/>
  <c r="J172" i="95"/>
  <c r="J171" i="95"/>
  <c r="J170" i="95"/>
  <c r="J169" i="95"/>
  <c r="J168" i="95"/>
  <c r="J167" i="95"/>
  <c r="J166" i="95"/>
  <c r="J165" i="95"/>
  <c r="J164" i="95"/>
  <c r="J163" i="95"/>
  <c r="J162" i="95"/>
  <c r="J161" i="95"/>
  <c r="J160" i="95"/>
  <c r="J159" i="95"/>
  <c r="J158" i="95"/>
  <c r="J157" i="95"/>
  <c r="J156" i="95"/>
  <c r="J155" i="95"/>
  <c r="J154" i="95"/>
  <c r="J153" i="95"/>
  <c r="J151" i="95"/>
  <c r="J150" i="95"/>
  <c r="J149" i="95"/>
  <c r="J148" i="95"/>
  <c r="J147" i="95"/>
  <c r="J146" i="95"/>
  <c r="J145" i="95"/>
  <c r="J144" i="95"/>
  <c r="J143" i="95"/>
  <c r="J142" i="95"/>
  <c r="J141" i="95"/>
  <c r="J140" i="95"/>
  <c r="J139" i="95"/>
  <c r="J138" i="95"/>
  <c r="J137" i="95"/>
  <c r="J136" i="95"/>
  <c r="J135" i="95"/>
  <c r="J134" i="95"/>
  <c r="J133" i="95"/>
  <c r="J132" i="95"/>
  <c r="J131" i="95"/>
  <c r="J130" i="95"/>
  <c r="J129" i="95"/>
  <c r="J128" i="95"/>
  <c r="J127" i="95"/>
  <c r="J126" i="95"/>
  <c r="J125" i="95"/>
  <c r="J124" i="95"/>
  <c r="J123" i="95"/>
  <c r="J121" i="95"/>
  <c r="J120" i="95"/>
  <c r="J119" i="95"/>
  <c r="J118" i="95"/>
  <c r="J117" i="95"/>
  <c r="J116" i="95"/>
  <c r="J115" i="95"/>
  <c r="J114" i="95"/>
  <c r="J113" i="95"/>
  <c r="J112" i="95"/>
  <c r="J111" i="95"/>
  <c r="J110" i="95"/>
  <c r="J109" i="95"/>
  <c r="J108" i="95"/>
  <c r="J107" i="95"/>
  <c r="J106" i="95"/>
  <c r="J105" i="95"/>
  <c r="J104" i="95"/>
  <c r="J103" i="95"/>
  <c r="J102" i="95"/>
  <c r="J101" i="95"/>
  <c r="J100" i="95"/>
  <c r="J99" i="95"/>
  <c r="J98" i="95"/>
  <c r="J97" i="95"/>
  <c r="J96" i="95"/>
  <c r="J95" i="95"/>
  <c r="J94" i="95"/>
  <c r="J93" i="95"/>
  <c r="J92" i="95"/>
  <c r="J91" i="95"/>
  <c r="J90" i="95"/>
  <c r="J89" i="95"/>
  <c r="J88" i="95"/>
  <c r="J87" i="95"/>
  <c r="J86" i="95"/>
  <c r="J85" i="95"/>
  <c r="J84" i="95"/>
  <c r="J83" i="95"/>
  <c r="J82" i="95"/>
  <c r="J81" i="95"/>
  <c r="J80" i="95"/>
  <c r="J78" i="95"/>
  <c r="J77" i="95"/>
  <c r="J76" i="95"/>
  <c r="J75" i="95"/>
  <c r="J74" i="95"/>
  <c r="J73" i="95"/>
  <c r="J72" i="95"/>
  <c r="J71" i="95"/>
  <c r="J70" i="95"/>
  <c r="J69" i="95"/>
  <c r="J68" i="95"/>
  <c r="J67" i="95"/>
  <c r="J66" i="95"/>
  <c r="J65" i="95"/>
  <c r="J64" i="95"/>
  <c r="J63" i="95"/>
  <c r="J62" i="95"/>
  <c r="J61" i="95"/>
  <c r="J60" i="95"/>
  <c r="J59" i="95"/>
  <c r="J58" i="95"/>
  <c r="J57" i="95"/>
  <c r="J56" i="95"/>
  <c r="J55" i="95"/>
  <c r="J54" i="95"/>
  <c r="J53" i="95"/>
  <c r="J52" i="95"/>
  <c r="J51" i="95"/>
  <c r="J50" i="95"/>
  <c r="J49" i="95"/>
  <c r="J48" i="95"/>
  <c r="J47" i="95"/>
  <c r="J46" i="95"/>
  <c r="J45" i="95"/>
  <c r="J44" i="95"/>
  <c r="J43" i="95"/>
  <c r="J42" i="95"/>
  <c r="J41" i="95"/>
  <c r="J40" i="95"/>
  <c r="J39" i="95"/>
  <c r="J38" i="95"/>
  <c r="J37" i="95"/>
  <c r="J36" i="95"/>
  <c r="J35" i="95"/>
  <c r="J34" i="95"/>
  <c r="J33" i="95"/>
  <c r="J32" i="95"/>
  <c r="J31" i="95"/>
  <c r="J30" i="95"/>
  <c r="J29" i="95"/>
  <c r="J28" i="95"/>
  <c r="J27" i="95"/>
  <c r="J26" i="95"/>
  <c r="J25" i="95"/>
  <c r="J24" i="95"/>
  <c r="J23" i="95"/>
  <c r="J21" i="95"/>
  <c r="J20" i="95"/>
  <c r="J19" i="95"/>
  <c r="J18" i="95"/>
  <c r="J17" i="95"/>
  <c r="J16" i="95"/>
  <c r="J18" i="94"/>
  <c r="J17" i="94"/>
  <c r="J16" i="94"/>
  <c r="J15" i="94"/>
  <c r="J22" i="93"/>
  <c r="J21" i="93"/>
  <c r="J20" i="93"/>
  <c r="J19" i="93"/>
  <c r="J18" i="93"/>
  <c r="J17" i="93"/>
  <c r="J16" i="93"/>
  <c r="J15" i="93"/>
  <c r="J30" i="92"/>
  <c r="J29" i="92"/>
  <c r="J28" i="92"/>
  <c r="J27" i="92"/>
  <c r="J26" i="92"/>
  <c r="J25" i="92"/>
  <c r="J24" i="92"/>
  <c r="J23" i="92"/>
  <c r="J22" i="92"/>
  <c r="J21" i="92"/>
  <c r="J20" i="92"/>
  <c r="J19" i="92"/>
  <c r="J18" i="92"/>
  <c r="J17" i="92"/>
  <c r="J16" i="92"/>
  <c r="J15" i="92"/>
  <c r="J19" i="91"/>
  <c r="J18" i="91"/>
  <c r="J17" i="91"/>
  <c r="J16" i="91"/>
  <c r="J15" i="91"/>
  <c r="J20" i="91" s="1"/>
  <c r="D12" i="89" s="1"/>
  <c r="J20" i="90"/>
  <c r="J19" i="90"/>
  <c r="J18" i="90"/>
  <c r="J17" i="90"/>
  <c r="J16" i="90"/>
  <c r="J15" i="90"/>
  <c r="G99" i="88"/>
  <c r="G98" i="88"/>
  <c r="P96" i="88"/>
  <c r="P95" i="88"/>
  <c r="P94" i="88"/>
  <c r="P93" i="88"/>
  <c r="G93" i="88"/>
  <c r="P91" i="88"/>
  <c r="P90" i="88"/>
  <c r="P89" i="88"/>
  <c r="G89" i="88"/>
  <c r="P88" i="88"/>
  <c r="G88" i="88"/>
  <c r="P87" i="88"/>
  <c r="G87" i="88"/>
  <c r="G86" i="88"/>
  <c r="G85" i="88"/>
  <c r="G83" i="88"/>
  <c r="P82" i="88"/>
  <c r="G82" i="88"/>
  <c r="P80" i="88"/>
  <c r="G80" i="88"/>
  <c r="G78" i="88"/>
  <c r="G77" i="88"/>
  <c r="G75" i="88"/>
  <c r="P74" i="88"/>
  <c r="G74" i="88"/>
  <c r="P72" i="88"/>
  <c r="G72" i="88"/>
  <c r="P70" i="88"/>
  <c r="G70" i="88"/>
  <c r="G68" i="88"/>
  <c r="P66" i="88"/>
  <c r="G66" i="88"/>
  <c r="G62" i="88"/>
  <c r="P61" i="88"/>
  <c r="G61" i="88"/>
  <c r="P60" i="88"/>
  <c r="P59" i="88"/>
  <c r="G57" i="88"/>
  <c r="P56" i="88"/>
  <c r="G56" i="88"/>
  <c r="P54" i="88"/>
  <c r="G54" i="88"/>
  <c r="P53" i="88"/>
  <c r="G53" i="88"/>
  <c r="G52" i="88"/>
  <c r="P51" i="88"/>
  <c r="G51" i="88"/>
  <c r="G49" i="88"/>
  <c r="P48" i="88"/>
  <c r="P47" i="88"/>
  <c r="G46" i="88"/>
  <c r="P45" i="88"/>
  <c r="G43" i="88"/>
  <c r="P42" i="88"/>
  <c r="G42" i="88"/>
  <c r="G40" i="88"/>
  <c r="P39" i="88"/>
  <c r="G39" i="88"/>
  <c r="G37" i="88"/>
  <c r="P36" i="88"/>
  <c r="G36" i="88"/>
  <c r="G33" i="88"/>
  <c r="P32" i="88"/>
  <c r="G32" i="88"/>
  <c r="P29" i="88"/>
  <c r="G29" i="88"/>
  <c r="G27" i="88"/>
  <c r="P26" i="88"/>
  <c r="G26" i="88"/>
  <c r="P24" i="88"/>
  <c r="G24" i="88"/>
  <c r="G23" i="88"/>
  <c r="P22" i="88"/>
  <c r="G22" i="88"/>
  <c r="G20" i="88"/>
  <c r="P18" i="88"/>
  <c r="G18" i="88"/>
  <c r="G17" i="88"/>
  <c r="P16" i="88"/>
  <c r="G16" i="88"/>
  <c r="S72" i="87"/>
  <c r="S71" i="87"/>
  <c r="S70" i="87"/>
  <c r="S69" i="87"/>
  <c r="S68" i="87"/>
  <c r="S67" i="87"/>
  <c r="S66" i="87"/>
  <c r="S65" i="87"/>
  <c r="S64" i="87"/>
  <c r="S63" i="87"/>
  <c r="S62" i="87"/>
  <c r="S61" i="87"/>
  <c r="S60" i="87"/>
  <c r="S59" i="87"/>
  <c r="S58" i="87"/>
  <c r="S57" i="87"/>
  <c r="S56" i="87"/>
  <c r="S55" i="87"/>
  <c r="S54" i="87"/>
  <c r="S53" i="87"/>
  <c r="S52" i="87"/>
  <c r="S51" i="87"/>
  <c r="S50" i="87"/>
  <c r="S49" i="87"/>
  <c r="S48" i="87"/>
  <c r="S47" i="87"/>
  <c r="S46" i="87"/>
  <c r="S45" i="87"/>
  <c r="S44" i="87"/>
  <c r="S43" i="87"/>
  <c r="S42" i="87"/>
  <c r="S41" i="87"/>
  <c r="S40" i="87"/>
  <c r="S39" i="87"/>
  <c r="S38" i="87"/>
  <c r="S37" i="87"/>
  <c r="S36" i="87"/>
  <c r="S35" i="87"/>
  <c r="S34" i="87"/>
  <c r="S33" i="87"/>
  <c r="S32" i="87"/>
  <c r="S31" i="87"/>
  <c r="S30" i="87"/>
  <c r="S29" i="87"/>
  <c r="S28" i="87"/>
  <c r="S27" i="87"/>
  <c r="S26" i="87"/>
  <c r="S25" i="87"/>
  <c r="S24" i="87"/>
  <c r="S23" i="87"/>
  <c r="S22" i="87"/>
  <c r="S21" i="87"/>
  <c r="S20" i="87"/>
  <c r="S19" i="87"/>
  <c r="S18" i="87"/>
  <c r="S17" i="87"/>
  <c r="S16" i="87"/>
  <c r="S15" i="87"/>
  <c r="S26" i="86"/>
  <c r="S25" i="86"/>
  <c r="S24" i="86"/>
  <c r="S23" i="86"/>
  <c r="S22" i="86"/>
  <c r="S21" i="86"/>
  <c r="S20" i="86"/>
  <c r="S19" i="86"/>
  <c r="S18" i="86"/>
  <c r="S17" i="86"/>
  <c r="S16" i="86"/>
  <c r="S54" i="85"/>
  <c r="S53" i="85"/>
  <c r="S52" i="85"/>
  <c r="S51" i="85"/>
  <c r="S50" i="85"/>
  <c r="S49" i="85"/>
  <c r="S48" i="85"/>
  <c r="S47" i="85"/>
  <c r="S46" i="85"/>
  <c r="S45" i="85"/>
  <c r="S44" i="85"/>
  <c r="S43" i="85"/>
  <c r="S42" i="85"/>
  <c r="S41" i="85"/>
  <c r="S40" i="85"/>
  <c r="S39" i="85"/>
  <c r="S38" i="85"/>
  <c r="S37" i="85"/>
  <c r="S36" i="85"/>
  <c r="S35" i="85"/>
  <c r="S34" i="85"/>
  <c r="S33" i="85"/>
  <c r="S32" i="85"/>
  <c r="S31" i="85"/>
  <c r="S30" i="85"/>
  <c r="S29" i="85"/>
  <c r="S28" i="85"/>
  <c r="S27" i="85"/>
  <c r="S26" i="85"/>
  <c r="S25" i="85"/>
  <c r="S24" i="85"/>
  <c r="S23" i="85"/>
  <c r="S22" i="85"/>
  <c r="S21" i="85"/>
  <c r="S20" i="85"/>
  <c r="S19" i="85"/>
  <c r="S16" i="85"/>
  <c r="S15" i="85"/>
  <c r="Q92" i="84"/>
  <c r="Q91" i="84"/>
  <c r="Q90" i="84"/>
  <c r="Q89" i="84"/>
  <c r="Q88" i="84"/>
  <c r="Q87" i="84"/>
  <c r="Q86" i="84"/>
  <c r="Q85" i="84"/>
  <c r="Q84" i="84"/>
  <c r="Q83" i="84"/>
  <c r="Q82" i="84"/>
  <c r="Q81" i="84"/>
  <c r="Q80" i="84"/>
  <c r="Q79" i="84"/>
  <c r="Q78" i="84"/>
  <c r="Q77" i="84"/>
  <c r="Q76" i="84"/>
  <c r="Q75" i="84"/>
  <c r="Q74" i="84"/>
  <c r="Q73" i="84"/>
  <c r="Q72" i="84"/>
  <c r="Q71" i="84"/>
  <c r="Q70" i="84"/>
  <c r="Q69" i="84"/>
  <c r="Q68" i="84"/>
  <c r="Q67" i="84"/>
  <c r="Q66" i="84"/>
  <c r="Q65" i="84"/>
  <c r="Q64" i="84"/>
  <c r="Q63" i="84"/>
  <c r="Q62" i="84"/>
  <c r="Q61" i="84"/>
  <c r="Q60" i="84"/>
  <c r="Q59" i="84"/>
  <c r="Q58" i="84"/>
  <c r="Q57" i="84"/>
  <c r="Q56" i="84"/>
  <c r="Q55" i="84"/>
  <c r="Q54" i="84"/>
  <c r="Q53" i="84"/>
  <c r="Q52" i="84"/>
  <c r="Q51" i="84"/>
  <c r="Q50" i="84"/>
  <c r="Q49" i="84"/>
  <c r="Q48" i="84"/>
  <c r="Q47" i="84"/>
  <c r="Q46" i="84"/>
  <c r="Q45" i="84"/>
  <c r="Q44" i="84"/>
  <c r="Q43" i="84"/>
  <c r="Q42" i="84"/>
  <c r="Q41" i="84"/>
  <c r="Q40" i="84"/>
  <c r="Q39" i="84"/>
  <c r="Q38" i="84"/>
  <c r="Q37" i="84"/>
  <c r="Q36" i="84"/>
  <c r="Q35" i="84"/>
  <c r="Q34" i="84"/>
  <c r="Q33" i="84"/>
  <c r="Q32" i="84"/>
  <c r="Q31" i="84"/>
  <c r="Q30" i="84"/>
  <c r="Q29" i="84"/>
  <c r="Q28" i="84"/>
  <c r="Q27" i="84"/>
  <c r="Q26" i="84"/>
  <c r="Q25" i="84"/>
  <c r="Q24" i="84"/>
  <c r="Q23" i="84"/>
  <c r="Q22" i="84"/>
  <c r="Q21" i="84"/>
  <c r="Q20" i="84"/>
  <c r="Q19" i="84"/>
  <c r="Q18" i="84"/>
  <c r="Q17" i="84"/>
  <c r="Q16" i="84"/>
  <c r="Q15" i="84"/>
  <c r="Q46" i="83"/>
  <c r="Q45" i="83"/>
  <c r="Q44" i="83"/>
  <c r="Q43" i="83"/>
  <c r="Q42" i="83"/>
  <c r="Q41" i="83"/>
  <c r="Q40" i="83"/>
  <c r="Q39" i="83"/>
  <c r="Q38" i="83"/>
  <c r="Q37" i="83"/>
  <c r="Q36" i="83"/>
  <c r="Q35" i="83"/>
  <c r="Q34" i="83"/>
  <c r="Q33" i="83"/>
  <c r="Q32" i="83"/>
  <c r="Q31" i="83"/>
  <c r="Q30" i="83"/>
  <c r="Q29" i="83"/>
  <c r="Q28" i="83"/>
  <c r="Q27" i="83"/>
  <c r="Q26" i="83"/>
  <c r="Q25" i="83"/>
  <c r="Q24" i="83"/>
  <c r="Q23" i="83"/>
  <c r="Q22" i="83"/>
  <c r="Q21" i="83"/>
  <c r="Q20" i="83"/>
  <c r="Q19" i="83"/>
  <c r="Q18" i="83"/>
  <c r="Q17" i="83"/>
  <c r="Q16" i="83"/>
  <c r="Q15" i="83"/>
  <c r="Q35" i="82"/>
  <c r="Q34" i="82"/>
  <c r="Q33" i="82"/>
  <c r="Q32" i="82"/>
  <c r="Q31" i="82"/>
  <c r="Q30" i="82"/>
  <c r="Q29" i="82"/>
  <c r="Q28" i="82"/>
  <c r="Q27" i="82"/>
  <c r="Q26" i="82"/>
  <c r="Q25" i="82"/>
  <c r="Q24" i="82"/>
  <c r="Q23" i="82"/>
  <c r="Q22" i="82"/>
  <c r="Q21" i="82"/>
  <c r="Q20" i="82"/>
  <c r="Q19" i="82"/>
  <c r="Q18" i="82"/>
  <c r="Q17" i="82"/>
  <c r="Q16" i="82"/>
  <c r="Q15" i="82"/>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74" i="80"/>
  <c r="Q73" i="80"/>
  <c r="Q72" i="80"/>
  <c r="Q71" i="80"/>
  <c r="Q69" i="80"/>
  <c r="Q68" i="80"/>
  <c r="Q67" i="80"/>
  <c r="Q66" i="80"/>
  <c r="Q65" i="80"/>
  <c r="Q64" i="80"/>
  <c r="Q63" i="80"/>
  <c r="Q62" i="80"/>
  <c r="Q61" i="80"/>
  <c r="Q60" i="80"/>
  <c r="Q59" i="80"/>
  <c r="Q58" i="80"/>
  <c r="Q57" i="80"/>
  <c r="Q56" i="80"/>
  <c r="Q55" i="80"/>
  <c r="Q54" i="80"/>
  <c r="Q53" i="80"/>
  <c r="Q52" i="80"/>
  <c r="Q51" i="80"/>
  <c r="Q50" i="80"/>
  <c r="Q49" i="80"/>
  <c r="Q48" i="80"/>
  <c r="Q47" i="80"/>
  <c r="Q46" i="80"/>
  <c r="Q45" i="80"/>
  <c r="Q44" i="80"/>
  <c r="Q43" i="80"/>
  <c r="Q41" i="80"/>
  <c r="Q40" i="80"/>
  <c r="Q39" i="80"/>
  <c r="Q38" i="80"/>
  <c r="Q37" i="80"/>
  <c r="Q36" i="80"/>
  <c r="Q35" i="80"/>
  <c r="Q34" i="80"/>
  <c r="Q33" i="80"/>
  <c r="Q32" i="80"/>
  <c r="Q31" i="80"/>
  <c r="Q30" i="80"/>
  <c r="Q29" i="80"/>
  <c r="Q28" i="80"/>
  <c r="Q27" i="80"/>
  <c r="Q26" i="80"/>
  <c r="Q25" i="80"/>
  <c r="Q24" i="80"/>
  <c r="Q23" i="80"/>
  <c r="Q22" i="80"/>
  <c r="Q21" i="80"/>
  <c r="Q20" i="80"/>
  <c r="Q35" i="79"/>
  <c r="Q34" i="79"/>
  <c r="Q33" i="79"/>
  <c r="Q32" i="79"/>
  <c r="Q31" i="79"/>
  <c r="Q30" i="79"/>
  <c r="Q29" i="79"/>
  <c r="Q28" i="79"/>
  <c r="Q27" i="79"/>
  <c r="Q26" i="79"/>
  <c r="Q25" i="79"/>
  <c r="Q24" i="79"/>
  <c r="Q23" i="79"/>
  <c r="Q22" i="79"/>
  <c r="Q21" i="79"/>
  <c r="Q20" i="79"/>
  <c r="Q19" i="79"/>
  <c r="Q18" i="79"/>
  <c r="Q17" i="79"/>
  <c r="Q16" i="79"/>
  <c r="Q294" i="78"/>
  <c r="Q292" i="78"/>
  <c r="Q291" i="78"/>
  <c r="Q290" i="78"/>
  <c r="Q289" i="78"/>
  <c r="Q288" i="78"/>
  <c r="Q287" i="78"/>
  <c r="Q286" i="78"/>
  <c r="Q285" i="78"/>
  <c r="Q284" i="78"/>
  <c r="Q283" i="78"/>
  <c r="Q282" i="78"/>
  <c r="Q281" i="78"/>
  <c r="Q280" i="78"/>
  <c r="Q279" i="78"/>
  <c r="Q278" i="78"/>
  <c r="Q277" i="78"/>
  <c r="Q276" i="78"/>
  <c r="Q275" i="78"/>
  <c r="Q274" i="78"/>
  <c r="Q273" i="78"/>
  <c r="Q272" i="78"/>
  <c r="Q271" i="78"/>
  <c r="Q270" i="78"/>
  <c r="Q269" i="78"/>
  <c r="Q268" i="78"/>
  <c r="Q267" i="78"/>
  <c r="Q266" i="78"/>
  <c r="Q265" i="78"/>
  <c r="Q264" i="78"/>
  <c r="Q263" i="78"/>
  <c r="Q262" i="78"/>
  <c r="Q261" i="78"/>
  <c r="Q260" i="78"/>
  <c r="Q259" i="78"/>
  <c r="Q258" i="78"/>
  <c r="Q257" i="78"/>
  <c r="Q256" i="78"/>
  <c r="Q255" i="78"/>
  <c r="Q254" i="78"/>
  <c r="Q253" i="78"/>
  <c r="Q252" i="78"/>
  <c r="Q251" i="78"/>
  <c r="Q250" i="78"/>
  <c r="Q249" i="78"/>
  <c r="Q248" i="78"/>
  <c r="Q247" i="78"/>
  <c r="Q246" i="78"/>
  <c r="Q245" i="78"/>
  <c r="Q244" i="78"/>
  <c r="Q243" i="78"/>
  <c r="Q242" i="78"/>
  <c r="Q241" i="78"/>
  <c r="Q240" i="78"/>
  <c r="Q239" i="78"/>
  <c r="Q238" i="78"/>
  <c r="Q237" i="78"/>
  <c r="Q236" i="78"/>
  <c r="Q235" i="78"/>
  <c r="Q234" i="78"/>
  <c r="Q233" i="78"/>
  <c r="Q232" i="78"/>
  <c r="Q231" i="78"/>
  <c r="Q230" i="78"/>
  <c r="Q229" i="78"/>
  <c r="Q228" i="78"/>
  <c r="Q227" i="78"/>
  <c r="Q226" i="78"/>
  <c r="Q225" i="78"/>
  <c r="Q224" i="78"/>
  <c r="Q223" i="78"/>
  <c r="Q222" i="78"/>
  <c r="Q221" i="78"/>
  <c r="Q220" i="78"/>
  <c r="Q219" i="78"/>
  <c r="Q218" i="78"/>
  <c r="Q217" i="78"/>
  <c r="Q216" i="78"/>
  <c r="Q215" i="78"/>
  <c r="Q214" i="78"/>
  <c r="Q213" i="78"/>
  <c r="Q212" i="78"/>
  <c r="Q211" i="78"/>
  <c r="Q210" i="78"/>
  <c r="Q209" i="78"/>
  <c r="Q208" i="78"/>
  <c r="Q207" i="78"/>
  <c r="Q206" i="78"/>
  <c r="Q205" i="78"/>
  <c r="Q204" i="78"/>
  <c r="Q203" i="78"/>
  <c r="Q202" i="78"/>
  <c r="Q201" i="78"/>
  <c r="Q200" i="78"/>
  <c r="Q199" i="78"/>
  <c r="Q198" i="78"/>
  <c r="Q197" i="78"/>
  <c r="Q196" i="78"/>
  <c r="Q195" i="78"/>
  <c r="Q194" i="78"/>
  <c r="Q193" i="78"/>
  <c r="Q192" i="78"/>
  <c r="Q191" i="78"/>
  <c r="Q190" i="78"/>
  <c r="Q189" i="78"/>
  <c r="Q188" i="78"/>
  <c r="Q187" i="78"/>
  <c r="Q186" i="78"/>
  <c r="Q185" i="78"/>
  <c r="Q184" i="78"/>
  <c r="Q183" i="78"/>
  <c r="Q182" i="78"/>
  <c r="Q181" i="78"/>
  <c r="Q180" i="78"/>
  <c r="Q179" i="78"/>
  <c r="Q178" i="78"/>
  <c r="Q177" i="78"/>
  <c r="Q176" i="78"/>
  <c r="Q175" i="78"/>
  <c r="Q174" i="78"/>
  <c r="Q173" i="78"/>
  <c r="Q172" i="78"/>
  <c r="Q171" i="78"/>
  <c r="Q170" i="78"/>
  <c r="Q169" i="78"/>
  <c r="Q168" i="78"/>
  <c r="Q167" i="78"/>
  <c r="Q166" i="78"/>
  <c r="Q165" i="78"/>
  <c r="Q164" i="78"/>
  <c r="Q163" i="78"/>
  <c r="Q162" i="78"/>
  <c r="Q161" i="78"/>
  <c r="Q160" i="78"/>
  <c r="Q159" i="78"/>
  <c r="Q158" i="78"/>
  <c r="Q157" i="78"/>
  <c r="Q156" i="78"/>
  <c r="Q155" i="78"/>
  <c r="Q154" i="78"/>
  <c r="Q153" i="78"/>
  <c r="Q152" i="78"/>
  <c r="Q151" i="78"/>
  <c r="Q150" i="78"/>
  <c r="Q149" i="78"/>
  <c r="Q148" i="78"/>
  <c r="Q147" i="78"/>
  <c r="Q146" i="78"/>
  <c r="Q145" i="78"/>
  <c r="Q144" i="78"/>
  <c r="Q143" i="78"/>
  <c r="Q142" i="78"/>
  <c r="Q141" i="78"/>
  <c r="Q140" i="78"/>
  <c r="Q139" i="78"/>
  <c r="Q138" i="78"/>
  <c r="Q137" i="78"/>
  <c r="Q136" i="78"/>
  <c r="Q135" i="78"/>
  <c r="Q134" i="78"/>
  <c r="Q133" i="78"/>
  <c r="Q132" i="78"/>
  <c r="Q131" i="78"/>
  <c r="Q130" i="78"/>
  <c r="Q129" i="78"/>
  <c r="Q128" i="78"/>
  <c r="Q127" i="78"/>
  <c r="Q126" i="78"/>
  <c r="Q125" i="78"/>
  <c r="Q124" i="78"/>
  <c r="Q123" i="78"/>
  <c r="Q122" i="78"/>
  <c r="Q121" i="78"/>
  <c r="Q120" i="78"/>
  <c r="Q119" i="78"/>
  <c r="Q118" i="78"/>
  <c r="Q116" i="78"/>
  <c r="Q115" i="78"/>
  <c r="Q114" i="78"/>
  <c r="Q113" i="78"/>
  <c r="Q112" i="78"/>
  <c r="Q111" i="78"/>
  <c r="Q110" i="78"/>
  <c r="Q109" i="78"/>
  <c r="Q108" i="78"/>
  <c r="Q107" i="78"/>
  <c r="Q106" i="78"/>
  <c r="Q105" i="78"/>
  <c r="Q104" i="78"/>
  <c r="Q103" i="78"/>
  <c r="Q101" i="78"/>
  <c r="Q100" i="78"/>
  <c r="Q99" i="78"/>
  <c r="Q98" i="78"/>
  <c r="Q97" i="78"/>
  <c r="Q96" i="78"/>
  <c r="Q95" i="78"/>
  <c r="Q94" i="78"/>
  <c r="Q93" i="78"/>
  <c r="Q92" i="78"/>
  <c r="Q91" i="78"/>
  <c r="Q90" i="78"/>
  <c r="Q89" i="78"/>
  <c r="Q88" i="78"/>
  <c r="Q87" i="78"/>
  <c r="Q86" i="78"/>
  <c r="Q85" i="78"/>
  <c r="Q84" i="78"/>
  <c r="Q82" i="78"/>
  <c r="Q81" i="78"/>
  <c r="Q80" i="78"/>
  <c r="Q79" i="78"/>
  <c r="Q78" i="78"/>
  <c r="Q77" i="78"/>
  <c r="Q76" i="78"/>
  <c r="Q75" i="78"/>
  <c r="Q74" i="78"/>
  <c r="Q73" i="78"/>
  <c r="Q72" i="78"/>
  <c r="Q70" i="78"/>
  <c r="Q69" i="78"/>
  <c r="Q68" i="78"/>
  <c r="Q67" i="78"/>
  <c r="Q66" i="78"/>
  <c r="Q65" i="78"/>
  <c r="Q64" i="78"/>
  <c r="Q63" i="78"/>
  <c r="Q62" i="78"/>
  <c r="Q61" i="78"/>
  <c r="Q60" i="78"/>
  <c r="Q59" i="78"/>
  <c r="Q58" i="78"/>
  <c r="Q56" i="78"/>
  <c r="Q55" i="78"/>
  <c r="Q54" i="78"/>
  <c r="Q53" i="78"/>
  <c r="Q52" i="78"/>
  <c r="Q51" i="78"/>
  <c r="Q50" i="78"/>
  <c r="Q49" i="78"/>
  <c r="Q48" i="78"/>
  <c r="Q47" i="78"/>
  <c r="Q46" i="78"/>
  <c r="Q44" i="78"/>
  <c r="Q43" i="78"/>
  <c r="Q42" i="78"/>
  <c r="Q41" i="78"/>
  <c r="Q40" i="78"/>
  <c r="Q39" i="78"/>
  <c r="Q38" i="78"/>
  <c r="Q37" i="78"/>
  <c r="Q36" i="78"/>
  <c r="Q35" i="78"/>
  <c r="Q34" i="78"/>
  <c r="Q32" i="78"/>
  <c r="Q31" i="78"/>
  <c r="Q30" i="78"/>
  <c r="Q29" i="78"/>
  <c r="Q28" i="78"/>
  <c r="Q27" i="78"/>
  <c r="Q26" i="78"/>
  <c r="Q25" i="78"/>
  <c r="Q24" i="78"/>
  <c r="Q23" i="78"/>
  <c r="Q22" i="78"/>
  <c r="Q21" i="78"/>
  <c r="Q20" i="78"/>
  <c r="Q19" i="78"/>
  <c r="Q18" i="78"/>
  <c r="Q17" i="78"/>
  <c r="P58" i="77"/>
  <c r="P57" i="77"/>
  <c r="P56" i="77"/>
  <c r="P55" i="77"/>
  <c r="P54" i="77"/>
  <c r="P53" i="77"/>
  <c r="P52" i="77"/>
  <c r="P51" i="77"/>
  <c r="P50" i="77"/>
  <c r="P49" i="77"/>
  <c r="P48" i="77"/>
  <c r="P47" i="77"/>
  <c r="P46" i="77"/>
  <c r="P45" i="77"/>
  <c r="P44" i="77"/>
  <c r="P43" i="77"/>
  <c r="P42" i="77"/>
  <c r="P41" i="77"/>
  <c r="P40" i="77"/>
  <c r="P39" i="77"/>
  <c r="P38" i="77"/>
  <c r="P37" i="77"/>
  <c r="P36" i="77"/>
  <c r="P35" i="77"/>
  <c r="P34" i="77"/>
  <c r="P33" i="77"/>
  <c r="P32" i="77"/>
  <c r="P31" i="77"/>
  <c r="P30" i="77"/>
  <c r="P29" i="77"/>
  <c r="P28" i="77"/>
  <c r="P27" i="77"/>
  <c r="P26" i="77"/>
  <c r="P25" i="77"/>
  <c r="P24" i="77"/>
  <c r="P23" i="77"/>
  <c r="P22" i="77"/>
  <c r="P21" i="77"/>
  <c r="P20" i="77"/>
  <c r="P19" i="77"/>
  <c r="P18" i="77"/>
  <c r="P17" i="77"/>
  <c r="P16" i="77"/>
  <c r="P15" i="77"/>
  <c r="P92" i="76"/>
  <c r="P91" i="76"/>
  <c r="P90" i="76"/>
  <c r="P89" i="76"/>
  <c r="P88" i="76"/>
  <c r="P87" i="76"/>
  <c r="P86" i="76"/>
  <c r="P85" i="76"/>
  <c r="P84" i="76"/>
  <c r="P83" i="76"/>
  <c r="P82" i="76"/>
  <c r="P81" i="76"/>
  <c r="P80" i="76"/>
  <c r="P78" i="76"/>
  <c r="P77" i="76"/>
  <c r="P76" i="76"/>
  <c r="P75" i="76"/>
  <c r="P74" i="76"/>
  <c r="P72" i="76"/>
  <c r="P71" i="76"/>
  <c r="P70" i="76"/>
  <c r="P69" i="76"/>
  <c r="P68" i="76"/>
  <c r="P66" i="76"/>
  <c r="P65" i="76"/>
  <c r="P64" i="76"/>
  <c r="P63" i="76"/>
  <c r="P62" i="76"/>
  <c r="P60" i="76"/>
  <c r="P59" i="76"/>
  <c r="P58" i="76"/>
  <c r="P57" i="76"/>
  <c r="P56" i="76"/>
  <c r="P54" i="76"/>
  <c r="P53" i="76"/>
  <c r="P52" i="76"/>
  <c r="P51" i="76"/>
  <c r="P50" i="76"/>
  <c r="P48" i="76"/>
  <c r="P47" i="76"/>
  <c r="P46" i="76"/>
  <c r="P45" i="76"/>
  <c r="P44" i="76"/>
  <c r="P42" i="76"/>
  <c r="P41" i="76"/>
  <c r="P40" i="76"/>
  <c r="P39" i="76"/>
  <c r="P38" i="76"/>
  <c r="P37" i="76"/>
  <c r="P35" i="76"/>
  <c r="P34" i="76"/>
  <c r="P33" i="76"/>
  <c r="P32" i="76"/>
  <c r="P31" i="76"/>
  <c r="P30" i="76"/>
  <c r="P28" i="76"/>
  <c r="P27" i="76"/>
  <c r="P26" i="76"/>
  <c r="P25" i="76"/>
  <c r="P24" i="76"/>
  <c r="P23" i="76"/>
  <c r="P21" i="76"/>
  <c r="P20" i="76"/>
  <c r="P19" i="76"/>
  <c r="P18" i="76"/>
  <c r="P17" i="76"/>
  <c r="P16" i="76"/>
  <c r="Q78" i="75"/>
  <c r="Q77" i="75"/>
  <c r="Q76" i="75"/>
  <c r="Q75" i="75"/>
  <c r="Q74" i="75"/>
  <c r="Q73" i="75"/>
  <c r="Q72" i="75"/>
  <c r="Q71" i="75"/>
  <c r="Q70" i="75"/>
  <c r="Q69" i="75"/>
  <c r="Q68" i="75"/>
  <c r="Q67" i="75"/>
  <c r="Q66" i="75"/>
  <c r="Q65" i="75"/>
  <c r="Q64" i="75"/>
  <c r="Q63" i="75"/>
  <c r="Q62" i="75"/>
  <c r="Q61" i="75"/>
  <c r="Q60" i="75"/>
  <c r="Q59" i="75"/>
  <c r="Q58" i="75"/>
  <c r="Q57" i="75"/>
  <c r="Q56" i="75"/>
  <c r="Q55" i="75"/>
  <c r="Q54" i="75"/>
  <c r="Q53" i="75"/>
  <c r="Q52" i="75"/>
  <c r="Q51" i="75"/>
  <c r="Q50" i="75"/>
  <c r="Q49" i="75"/>
  <c r="Q48" i="75"/>
  <c r="Q47" i="75"/>
  <c r="Q46" i="75"/>
  <c r="Q45" i="75"/>
  <c r="Q44" i="75"/>
  <c r="Q43" i="75"/>
  <c r="Q42" i="75"/>
  <c r="Q41" i="75"/>
  <c r="Q40" i="75"/>
  <c r="Q39" i="75"/>
  <c r="Q38" i="75"/>
  <c r="Q37" i="75"/>
  <c r="Q36" i="75"/>
  <c r="Q35" i="75"/>
  <c r="Q34" i="75"/>
  <c r="Q33" i="75"/>
  <c r="Q32" i="75"/>
  <c r="Q31" i="75"/>
  <c r="Q30" i="75"/>
  <c r="Q29" i="75"/>
  <c r="Q28" i="75"/>
  <c r="Q27" i="75"/>
  <c r="Q26" i="75"/>
  <c r="Q25" i="75"/>
  <c r="Q24" i="75"/>
  <c r="Q23" i="75"/>
  <c r="Q22" i="75"/>
  <c r="Q21" i="75"/>
  <c r="Q20" i="75"/>
  <c r="Q19" i="75"/>
  <c r="Q18" i="75"/>
  <c r="Q17" i="75"/>
  <c r="Q16" i="75"/>
  <c r="Q15" i="75"/>
  <c r="Q76" i="74"/>
  <c r="Q75" i="74"/>
  <c r="Q74" i="74"/>
  <c r="Q73" i="74"/>
  <c r="Q72" i="74"/>
  <c r="Q71" i="74"/>
  <c r="Q70" i="74"/>
  <c r="Q69" i="74"/>
  <c r="Q68" i="74"/>
  <c r="Q67" i="74"/>
  <c r="Q66" i="74"/>
  <c r="Q65" i="74"/>
  <c r="Q64" i="74"/>
  <c r="Q63" i="74"/>
  <c r="Q61" i="74"/>
  <c r="Q60" i="74"/>
  <c r="Q59" i="74"/>
  <c r="Q58" i="74"/>
  <c r="Q57" i="74"/>
  <c r="Q56" i="74"/>
  <c r="Q55" i="74"/>
  <c r="Q54" i="74"/>
  <c r="Q53" i="74"/>
  <c r="Q52" i="74"/>
  <c r="Q51" i="74"/>
  <c r="Q50" i="74"/>
  <c r="Q49" i="74"/>
  <c r="Q48" i="74"/>
  <c r="Q47" i="74"/>
  <c r="Q46" i="74"/>
  <c r="Q45" i="74"/>
  <c r="Q44" i="74"/>
  <c r="Q43" i="74"/>
  <c r="Q42" i="74"/>
  <c r="Q41" i="74"/>
  <c r="Q40" i="74"/>
  <c r="Q39" i="74"/>
  <c r="Q38" i="74"/>
  <c r="Q37" i="74"/>
  <c r="Q36" i="74"/>
  <c r="Q35" i="74"/>
  <c r="Q34" i="74"/>
  <c r="Q33" i="74"/>
  <c r="Q32" i="74"/>
  <c r="Q31" i="74"/>
  <c r="Q30" i="74"/>
  <c r="Q29" i="74"/>
  <c r="Q28" i="74"/>
  <c r="Q27" i="74"/>
  <c r="Q26" i="74"/>
  <c r="Q25" i="74"/>
  <c r="Q24" i="74"/>
  <c r="Q23" i="74"/>
  <c r="Q22" i="74"/>
  <c r="Q21" i="74"/>
  <c r="Q20" i="74"/>
  <c r="Q19" i="74"/>
  <c r="Q18" i="74"/>
  <c r="Q17" i="74"/>
  <c r="Q16" i="74"/>
  <c r="Q15" i="74"/>
  <c r="Q229" i="73"/>
  <c r="Q227" i="73"/>
  <c r="Q226" i="73"/>
  <c r="Q225" i="73"/>
  <c r="Q224" i="73"/>
  <c r="Q223" i="73"/>
  <c r="Q222" i="73"/>
  <c r="Q221" i="73"/>
  <c r="Q220" i="73"/>
  <c r="Q219" i="73"/>
  <c r="Q218" i="73"/>
  <c r="Q217" i="73"/>
  <c r="Q216" i="73"/>
  <c r="Q215" i="73"/>
  <c r="Q214" i="73"/>
  <c r="Q213" i="73"/>
  <c r="Q212" i="73"/>
  <c r="Q211" i="73"/>
  <c r="Q210" i="73"/>
  <c r="Q209" i="73"/>
  <c r="Q208" i="73"/>
  <c r="Q204" i="73"/>
  <c r="Q203" i="73"/>
  <c r="Q202" i="73"/>
  <c r="Q201" i="73"/>
  <c r="Q200" i="73"/>
  <c r="Q199" i="73"/>
  <c r="Q198" i="73"/>
  <c r="Q197" i="73"/>
  <c r="Q196" i="73"/>
  <c r="Q195" i="73"/>
  <c r="Q194" i="73"/>
  <c r="Q190" i="73"/>
  <c r="Q189" i="73"/>
  <c r="Q188" i="73"/>
  <c r="Q187" i="73"/>
  <c r="Q186" i="73"/>
  <c r="Q185" i="73"/>
  <c r="Q184" i="73"/>
  <c r="Q183" i="73"/>
  <c r="Q182" i="73"/>
  <c r="Q181" i="73"/>
  <c r="Q180" i="73"/>
  <c r="Q176" i="73"/>
  <c r="Q175" i="73"/>
  <c r="Q174" i="73"/>
  <c r="Q173" i="73"/>
  <c r="Q172" i="73"/>
  <c r="Q171" i="73"/>
  <c r="Q170" i="73"/>
  <c r="Q169" i="73"/>
  <c r="Q168" i="73"/>
  <c r="Q167" i="73"/>
  <c r="Q166" i="73"/>
  <c r="Q162" i="73"/>
  <c r="Q161" i="73"/>
  <c r="Q160" i="73"/>
  <c r="Q159" i="73"/>
  <c r="Q158" i="73"/>
  <c r="Q157" i="73"/>
  <c r="Q156" i="73"/>
  <c r="Q155" i="73"/>
  <c r="Q154" i="73"/>
  <c r="Q153" i="73"/>
  <c r="Q152" i="73"/>
  <c r="Q148" i="73"/>
  <c r="Q147" i="73"/>
  <c r="Q146" i="73"/>
  <c r="Q145" i="73"/>
  <c r="Q144" i="73"/>
  <c r="Q143" i="73"/>
  <c r="Q142" i="73"/>
  <c r="Q141" i="73"/>
  <c r="Q140" i="73"/>
  <c r="Q139" i="73"/>
  <c r="Q135" i="73"/>
  <c r="Q134" i="73"/>
  <c r="Q133" i="73"/>
  <c r="Q132" i="73"/>
  <c r="Q131" i="73"/>
  <c r="Q130" i="73"/>
  <c r="Q129" i="73"/>
  <c r="Q128" i="73"/>
  <c r="Q127" i="73"/>
  <c r="Q126" i="73"/>
  <c r="Q125" i="73"/>
  <c r="Q121" i="73"/>
  <c r="Q120" i="73"/>
  <c r="Q119" i="73"/>
  <c r="Q118" i="73"/>
  <c r="Q117" i="73"/>
  <c r="Q116" i="73"/>
  <c r="Q115" i="73"/>
  <c r="Q114" i="73"/>
  <c r="Q110" i="73"/>
  <c r="Q109" i="73"/>
  <c r="Q108" i="73"/>
  <c r="Q107" i="73"/>
  <c r="Q106" i="73"/>
  <c r="Q105" i="73"/>
  <c r="Q104" i="73"/>
  <c r="Q103" i="73"/>
  <c r="Q99" i="73"/>
  <c r="Q98" i="73"/>
  <c r="Q97" i="73"/>
  <c r="Q96" i="73"/>
  <c r="Q95" i="73"/>
  <c r="Q94" i="73"/>
  <c r="Q93" i="73"/>
  <c r="Q92" i="73"/>
  <c r="Q91" i="73"/>
  <c r="Q90" i="73"/>
  <c r="Q89" i="73"/>
  <c r="Q85" i="73"/>
  <c r="Q84" i="73"/>
  <c r="Q83" i="73"/>
  <c r="Q82" i="73"/>
  <c r="Q81" i="73"/>
  <c r="Q80" i="73"/>
  <c r="Q79" i="73"/>
  <c r="Q78" i="73"/>
  <c r="Q77" i="73"/>
  <c r="Q76" i="73"/>
  <c r="Q75" i="73"/>
  <c r="Q74" i="73"/>
  <c r="Q73" i="73"/>
  <c r="Q72" i="73"/>
  <c r="Q71" i="73"/>
  <c r="Q70" i="73"/>
  <c r="Q69" i="73"/>
  <c r="Q68" i="73"/>
  <c r="Q67" i="73"/>
  <c r="Q66" i="73"/>
  <c r="Q65" i="73"/>
  <c r="Q64" i="73"/>
  <c r="Q60" i="73"/>
  <c r="Q59" i="73"/>
  <c r="Q58" i="73"/>
  <c r="Q57" i="73"/>
  <c r="Q56" i="73"/>
  <c r="Q55" i="73"/>
  <c r="Q54" i="73"/>
  <c r="Q53" i="73"/>
  <c r="Q52" i="73"/>
  <c r="Q51" i="73"/>
  <c r="Q50" i="73"/>
  <c r="Q49" i="73"/>
  <c r="Q48" i="73"/>
  <c r="Q47" i="73"/>
  <c r="Q46" i="73"/>
  <c r="Q45" i="73"/>
  <c r="Q44" i="73"/>
  <c r="Q43" i="73"/>
  <c r="Q42" i="73"/>
  <c r="Q41" i="73"/>
  <c r="Q40" i="73"/>
  <c r="Q39" i="73"/>
  <c r="Q38" i="73"/>
  <c r="Q37" i="73"/>
  <c r="Q36" i="73"/>
  <c r="Q35" i="73"/>
  <c r="Q31" i="73"/>
  <c r="Q30" i="73"/>
  <c r="Q29" i="73"/>
  <c r="Q28" i="73"/>
  <c r="Q27" i="73"/>
  <c r="Q26" i="73"/>
  <c r="Q25" i="73"/>
  <c r="Q24" i="73"/>
  <c r="Q23" i="73"/>
  <c r="Q22" i="73"/>
  <c r="Q21" i="73"/>
  <c r="Q20" i="73"/>
  <c r="Q19" i="73"/>
  <c r="Q18" i="73"/>
  <c r="P139" i="72"/>
  <c r="P138" i="72"/>
  <c r="P137" i="72"/>
  <c r="P136" i="72"/>
  <c r="P135" i="72"/>
  <c r="P134" i="72"/>
  <c r="P133" i="72"/>
  <c r="P132" i="72"/>
  <c r="P131" i="72"/>
  <c r="P130" i="72"/>
  <c r="P129" i="72"/>
  <c r="P128" i="72"/>
  <c r="P127" i="72"/>
  <c r="P126" i="72"/>
  <c r="P125" i="72"/>
  <c r="P124" i="72"/>
  <c r="P123" i="72"/>
  <c r="P122" i="72"/>
  <c r="P121" i="72"/>
  <c r="P120" i="72"/>
  <c r="P119" i="72"/>
  <c r="P118" i="72"/>
  <c r="P117" i="72"/>
  <c r="P116" i="72"/>
  <c r="P115" i="72"/>
  <c r="P114" i="72"/>
  <c r="P113" i="72"/>
  <c r="P112" i="72"/>
  <c r="P111" i="72"/>
  <c r="P110" i="72"/>
  <c r="P109" i="72"/>
  <c r="P108" i="72"/>
  <c r="P107" i="72"/>
  <c r="P106" i="72"/>
  <c r="P105" i="72"/>
  <c r="P104" i="72"/>
  <c r="P103" i="72"/>
  <c r="P102" i="72"/>
  <c r="P101" i="72"/>
  <c r="P100" i="72"/>
  <c r="P99" i="72"/>
  <c r="P98" i="72"/>
  <c r="P97" i="72"/>
  <c r="P96" i="72"/>
  <c r="P95" i="72"/>
  <c r="P94" i="72"/>
  <c r="P93" i="72"/>
  <c r="P92" i="72"/>
  <c r="P91" i="72"/>
  <c r="P90" i="72"/>
  <c r="P89" i="72"/>
  <c r="P88" i="72"/>
  <c r="P87" i="72"/>
  <c r="P86" i="72"/>
  <c r="P85" i="72"/>
  <c r="P84" i="72"/>
  <c r="P83" i="72"/>
  <c r="P82" i="72"/>
  <c r="P81" i="72"/>
  <c r="P80" i="72"/>
  <c r="P79" i="72"/>
  <c r="P78" i="72"/>
  <c r="P77" i="72"/>
  <c r="P76" i="72"/>
  <c r="P75" i="72"/>
  <c r="P74" i="72"/>
  <c r="P73" i="72"/>
  <c r="P72" i="72"/>
  <c r="P71" i="72"/>
  <c r="P70" i="72"/>
  <c r="P69" i="72"/>
  <c r="P68" i="72"/>
  <c r="P67" i="72"/>
  <c r="P66" i="72"/>
  <c r="P65" i="72"/>
  <c r="P64" i="72"/>
  <c r="P63" i="72"/>
  <c r="P62" i="72"/>
  <c r="P61" i="72"/>
  <c r="P60" i="72"/>
  <c r="P59" i="72"/>
  <c r="P58" i="72"/>
  <c r="P57" i="72"/>
  <c r="P56" i="72"/>
  <c r="P55" i="72"/>
  <c r="P54" i="72"/>
  <c r="P53" i="72"/>
  <c r="P52" i="72"/>
  <c r="P51" i="72"/>
  <c r="P50" i="72"/>
  <c r="P49" i="72"/>
  <c r="P48" i="72"/>
  <c r="P47" i="72"/>
  <c r="P46" i="72"/>
  <c r="P45" i="72"/>
  <c r="P44" i="72"/>
  <c r="P43" i="72"/>
  <c r="P42" i="72"/>
  <c r="P41" i="72"/>
  <c r="P40" i="72"/>
  <c r="P39" i="72"/>
  <c r="P38" i="72"/>
  <c r="P37" i="72"/>
  <c r="P36" i="72"/>
  <c r="P35" i="72"/>
  <c r="P34" i="72"/>
  <c r="P33" i="72"/>
  <c r="P32" i="72"/>
  <c r="P31" i="72"/>
  <c r="P30" i="72"/>
  <c r="P29" i="72"/>
  <c r="P28" i="72"/>
  <c r="P27" i="72"/>
  <c r="P26" i="72"/>
  <c r="P25" i="72"/>
  <c r="P24" i="72"/>
  <c r="P23" i="72"/>
  <c r="P22" i="72"/>
  <c r="P21" i="72"/>
  <c r="P20" i="72"/>
  <c r="P19" i="72"/>
  <c r="P18" i="72"/>
  <c r="P17" i="72"/>
  <c r="P16" i="72"/>
  <c r="P15" i="72"/>
  <c r="P26" i="71"/>
  <c r="P25" i="71"/>
  <c r="P24" i="71"/>
  <c r="P23" i="71"/>
  <c r="P22" i="71"/>
  <c r="P21" i="71"/>
  <c r="P20" i="71"/>
  <c r="P19" i="71"/>
  <c r="P18" i="71"/>
  <c r="P17" i="71"/>
  <c r="P16" i="71"/>
  <c r="P15" i="71"/>
  <c r="P39" i="70"/>
  <c r="P37" i="70"/>
  <c r="P36" i="70"/>
  <c r="P35" i="70"/>
  <c r="P34" i="70"/>
  <c r="P33" i="70"/>
  <c r="P32" i="70"/>
  <c r="P31" i="70"/>
  <c r="P30" i="70"/>
  <c r="P29" i="70"/>
  <c r="P28" i="70"/>
  <c r="P27" i="70"/>
  <c r="P26" i="70"/>
  <c r="P25" i="70"/>
  <c r="P24" i="70"/>
  <c r="P23" i="70"/>
  <c r="P22" i="70"/>
  <c r="P21" i="70"/>
  <c r="P20" i="70"/>
  <c r="P19" i="70"/>
  <c r="P18" i="70"/>
  <c r="P17" i="70"/>
  <c r="P16" i="70"/>
  <c r="P15" i="70"/>
  <c r="P27" i="69"/>
  <c r="P26" i="69"/>
  <c r="P25" i="69"/>
  <c r="P24" i="69"/>
  <c r="P23" i="69"/>
  <c r="P22" i="69"/>
  <c r="P21" i="69"/>
  <c r="P20" i="69"/>
  <c r="P19" i="69"/>
  <c r="P18" i="69"/>
  <c r="P17" i="69"/>
  <c r="P16" i="69"/>
  <c r="P15" i="69"/>
  <c r="P29" i="68"/>
  <c r="P28" i="68"/>
  <c r="P27" i="68"/>
  <c r="P26" i="68"/>
  <c r="P25" i="68"/>
  <c r="P24" i="68"/>
  <c r="P23" i="68"/>
  <c r="P22" i="68"/>
  <c r="P21" i="68"/>
  <c r="P20" i="68"/>
  <c r="P19" i="68"/>
  <c r="P18" i="68"/>
  <c r="P17" i="68"/>
  <c r="P16" i="68"/>
  <c r="P15" i="68"/>
  <c r="P32" i="67"/>
  <c r="P31" i="67"/>
  <c r="P30" i="67"/>
  <c r="P29" i="67"/>
  <c r="P28" i="67"/>
  <c r="P27" i="67"/>
  <c r="P26" i="67"/>
  <c r="P25" i="67"/>
  <c r="P24" i="67"/>
  <c r="P23" i="67"/>
  <c r="P22" i="67"/>
  <c r="P21" i="67"/>
  <c r="P20" i="67"/>
  <c r="P19" i="67"/>
  <c r="P18" i="67"/>
  <c r="P17" i="67"/>
  <c r="P16" i="67"/>
  <c r="P15" i="67"/>
  <c r="J746" i="65"/>
  <c r="J745" i="65"/>
  <c r="J744" i="65"/>
  <c r="J743" i="65"/>
  <c r="J742" i="65"/>
  <c r="J741" i="65"/>
  <c r="J740" i="65"/>
  <c r="J737" i="65"/>
  <c r="J736" i="65"/>
  <c r="J735" i="65"/>
  <c r="J734" i="65"/>
  <c r="J733" i="65"/>
  <c r="J732" i="65"/>
  <c r="J731" i="65"/>
  <c r="J730" i="65"/>
  <c r="J729" i="65"/>
  <c r="J728" i="65"/>
  <c r="J727" i="65"/>
  <c r="J726" i="65"/>
  <c r="J725" i="65"/>
  <c r="J724" i="65"/>
  <c r="J723" i="65"/>
  <c r="J722" i="65"/>
  <c r="J721" i="65"/>
  <c r="J720" i="65"/>
  <c r="J719" i="65"/>
  <c r="J718" i="65"/>
  <c r="J717" i="65"/>
  <c r="J716" i="65"/>
  <c r="J715" i="65"/>
  <c r="J712" i="65"/>
  <c r="J711" i="65"/>
  <c r="J710" i="65"/>
  <c r="J709" i="65"/>
  <c r="J708" i="65"/>
  <c r="J707" i="65"/>
  <c r="J706" i="65"/>
  <c r="J705" i="65"/>
  <c r="J704" i="65"/>
  <c r="J703" i="65"/>
  <c r="J702" i="65"/>
  <c r="J701" i="65"/>
  <c r="J700" i="65"/>
  <c r="J699" i="65"/>
  <c r="J698" i="65"/>
  <c r="J695" i="65"/>
  <c r="J694" i="65"/>
  <c r="J693" i="65"/>
  <c r="J692" i="65"/>
  <c r="J691" i="65"/>
  <c r="J690" i="65"/>
  <c r="J689" i="65"/>
  <c r="J688" i="65"/>
  <c r="J687" i="65"/>
  <c r="J686" i="65"/>
  <c r="J685" i="65"/>
  <c r="J684" i="65"/>
  <c r="J683" i="65"/>
  <c r="J682" i="65"/>
  <c r="J681" i="65"/>
  <c r="J680" i="65"/>
  <c r="J679" i="65"/>
  <c r="J678" i="65"/>
  <c r="J677" i="65"/>
  <c r="J676" i="65"/>
  <c r="J675" i="65"/>
  <c r="J674" i="65"/>
  <c r="J673" i="65"/>
  <c r="J672" i="65"/>
  <c r="J671" i="65"/>
  <c r="J670" i="65"/>
  <c r="J669" i="65"/>
  <c r="J668" i="65"/>
  <c r="J667" i="65"/>
  <c r="J666" i="65"/>
  <c r="J665" i="65"/>
  <c r="J664" i="65"/>
  <c r="J663" i="65"/>
  <c r="J662" i="65"/>
  <c r="J661" i="65"/>
  <c r="J660" i="65"/>
  <c r="J659" i="65"/>
  <c r="J658" i="65"/>
  <c r="J657" i="65"/>
  <c r="J656" i="65"/>
  <c r="J653" i="65"/>
  <c r="J652" i="65"/>
  <c r="J651" i="65"/>
  <c r="J650" i="65"/>
  <c r="J649" i="65"/>
  <c r="J648" i="65"/>
  <c r="J647" i="65"/>
  <c r="J646" i="65"/>
  <c r="J645" i="65"/>
  <c r="J644" i="65"/>
  <c r="J643" i="65"/>
  <c r="J642" i="65"/>
  <c r="J641" i="65"/>
  <c r="J640" i="65"/>
  <c r="J639" i="65"/>
  <c r="J638" i="65"/>
  <c r="J637" i="65"/>
  <c r="J636" i="65"/>
  <c r="J635" i="65"/>
  <c r="J634" i="65"/>
  <c r="J633" i="65"/>
  <c r="J632" i="65"/>
  <c r="J631" i="65"/>
  <c r="J630" i="65"/>
  <c r="J629" i="65"/>
  <c r="J628" i="65"/>
  <c r="J627" i="65"/>
  <c r="J626" i="65"/>
  <c r="J625" i="65"/>
  <c r="J624" i="65"/>
  <c r="J623" i="65"/>
  <c r="J622" i="65"/>
  <c r="J621" i="65"/>
  <c r="J620" i="65"/>
  <c r="J619" i="65"/>
  <c r="J618" i="65"/>
  <c r="J617" i="65"/>
  <c r="J616" i="65"/>
  <c r="J615" i="65"/>
  <c r="J614" i="65"/>
  <c r="J613" i="65"/>
  <c r="J612" i="65"/>
  <c r="J611" i="65"/>
  <c r="J610" i="65"/>
  <c r="J609" i="65"/>
  <c r="J606" i="65"/>
  <c r="J605" i="65"/>
  <c r="J604" i="65"/>
  <c r="J603" i="65"/>
  <c r="J602" i="65"/>
  <c r="J601" i="65"/>
  <c r="J600" i="65"/>
  <c r="J599" i="65"/>
  <c r="J596" i="65"/>
  <c r="J595" i="65"/>
  <c r="J594" i="65"/>
  <c r="J593" i="65"/>
  <c r="J592" i="65"/>
  <c r="J591" i="65"/>
  <c r="J590" i="65"/>
  <c r="J589" i="65"/>
  <c r="J588" i="65"/>
  <c r="J587" i="65"/>
  <c r="J586" i="65"/>
  <c r="J582" i="65"/>
  <c r="J581" i="65"/>
  <c r="J580" i="65"/>
  <c r="J579" i="65"/>
  <c r="J578" i="65"/>
  <c r="J577" i="65"/>
  <c r="J574" i="65"/>
  <c r="J573" i="65"/>
  <c r="J572" i="65"/>
  <c r="J571" i="65"/>
  <c r="J570" i="65"/>
  <c r="J569" i="65"/>
  <c r="J568" i="65"/>
  <c r="J567" i="65"/>
  <c r="J566" i="65"/>
  <c r="J565" i="65"/>
  <c r="J564" i="65"/>
  <c r="J563" i="65"/>
  <c r="J562" i="65"/>
  <c r="J561" i="65"/>
  <c r="J560" i="65"/>
  <c r="J559" i="65"/>
  <c r="J558" i="65"/>
  <c r="J557" i="65"/>
  <c r="J556" i="65"/>
  <c r="J555" i="65"/>
  <c r="J554" i="65"/>
  <c r="J553" i="65"/>
  <c r="J552" i="65"/>
  <c r="J551" i="65"/>
  <c r="J550" i="65"/>
  <c r="J549" i="65"/>
  <c r="J548" i="65"/>
  <c r="J545" i="65"/>
  <c r="J544" i="65"/>
  <c r="J543" i="65"/>
  <c r="J542" i="65"/>
  <c r="J541" i="65"/>
  <c r="J540" i="65"/>
  <c r="J539" i="65"/>
  <c r="J538" i="65"/>
  <c r="J537" i="65"/>
  <c r="J536" i="65"/>
  <c r="J535" i="65"/>
  <c r="J534" i="65"/>
  <c r="J533" i="65"/>
  <c r="J532" i="65"/>
  <c r="J531" i="65"/>
  <c r="J530" i="65"/>
  <c r="J529" i="65"/>
  <c r="J528" i="65"/>
  <c r="J527" i="65"/>
  <c r="J526" i="65"/>
  <c r="J525" i="65"/>
  <c r="J524" i="65"/>
  <c r="J523" i="65"/>
  <c r="J522" i="65"/>
  <c r="J521" i="65"/>
  <c r="J520" i="65"/>
  <c r="J519" i="65"/>
  <c r="J518" i="65"/>
  <c r="J517" i="65"/>
  <c r="J516" i="65"/>
  <c r="J515" i="65"/>
  <c r="J514" i="65"/>
  <c r="J513" i="65"/>
  <c r="J512" i="65"/>
  <c r="J511" i="65"/>
  <c r="J510" i="65"/>
  <c r="J509" i="65"/>
  <c r="J508" i="65"/>
  <c r="J507" i="65"/>
  <c r="J506" i="65"/>
  <c r="J505" i="65"/>
  <c r="J504" i="65"/>
  <c r="J503" i="65"/>
  <c r="J502" i="65"/>
  <c r="J501" i="65"/>
  <c r="J500" i="65"/>
  <c r="J499" i="65"/>
  <c r="J498" i="65"/>
  <c r="J497" i="65"/>
  <c r="J496" i="65"/>
  <c r="J495" i="65"/>
  <c r="J494" i="65"/>
  <c r="J493" i="65"/>
  <c r="J492" i="65"/>
  <c r="J491" i="65"/>
  <c r="J490" i="65"/>
  <c r="J489" i="65"/>
  <c r="J488" i="65"/>
  <c r="J487" i="65"/>
  <c r="J486" i="65"/>
  <c r="J485" i="65"/>
  <c r="J484" i="65"/>
  <c r="J483" i="65"/>
  <c r="J480" i="65"/>
  <c r="J479" i="65"/>
  <c r="J478" i="65"/>
  <c r="J477" i="65"/>
  <c r="J476" i="65"/>
  <c r="J475" i="65"/>
  <c r="J474" i="65"/>
  <c r="J473" i="65"/>
  <c r="J472" i="65"/>
  <c r="J471" i="65"/>
  <c r="J470" i="65"/>
  <c r="J469" i="65"/>
  <c r="J468" i="65"/>
  <c r="J467" i="65"/>
  <c r="J466" i="65"/>
  <c r="J465" i="65"/>
  <c r="J464" i="65"/>
  <c r="J463" i="65"/>
  <c r="J462" i="65"/>
  <c r="J461" i="65"/>
  <c r="J458" i="65"/>
  <c r="J457" i="65"/>
  <c r="J456" i="65"/>
  <c r="J455" i="65"/>
  <c r="J454" i="65"/>
  <c r="J453" i="65"/>
  <c r="J452" i="65"/>
  <c r="J449" i="65"/>
  <c r="J448" i="65"/>
  <c r="J447" i="65"/>
  <c r="J446" i="65"/>
  <c r="J445" i="65"/>
  <c r="J444" i="65"/>
  <c r="J443" i="65"/>
  <c r="J442" i="65"/>
  <c r="J439" i="65"/>
  <c r="J437" i="65"/>
  <c r="J436" i="65"/>
  <c r="J435" i="65"/>
  <c r="J434" i="65"/>
  <c r="J433" i="65"/>
  <c r="J432" i="65"/>
  <c r="J431" i="65"/>
  <c r="J430" i="65"/>
  <c r="J429" i="65"/>
  <c r="J428" i="65"/>
  <c r="J427" i="65"/>
  <c r="J426" i="65"/>
  <c r="J425" i="65"/>
  <c r="J424" i="65"/>
  <c r="J423" i="65"/>
  <c r="J422" i="65"/>
  <c r="J421" i="65"/>
  <c r="J420" i="65"/>
  <c r="J419" i="65"/>
  <c r="J418" i="65"/>
  <c r="J417" i="65"/>
  <c r="J414" i="65"/>
  <c r="J413" i="65"/>
  <c r="J412" i="65"/>
  <c r="J411" i="65"/>
  <c r="J410" i="65"/>
  <c r="J409" i="65"/>
  <c r="J408" i="65"/>
  <c r="J407" i="65"/>
  <c r="J406" i="65"/>
  <c r="J405" i="65"/>
  <c r="J404" i="65"/>
  <c r="J403" i="65"/>
  <c r="J402" i="65"/>
  <c r="J401" i="65"/>
  <c r="J400" i="65"/>
  <c r="J399" i="65"/>
  <c r="J398" i="65"/>
  <c r="J397" i="65"/>
  <c r="J396" i="65"/>
  <c r="J395" i="65"/>
  <c r="J394" i="65"/>
  <c r="J393" i="65"/>
  <c r="J392" i="65"/>
  <c r="J391" i="65"/>
  <c r="J390" i="65"/>
  <c r="J389" i="65"/>
  <c r="J388" i="65"/>
  <c r="J387" i="65"/>
  <c r="J386" i="65"/>
  <c r="J385" i="65"/>
  <c r="J384" i="65"/>
  <c r="J383" i="65"/>
  <c r="J382" i="65"/>
  <c r="J381" i="65"/>
  <c r="J380" i="65"/>
  <c r="J379" i="65"/>
  <c r="J378" i="65"/>
  <c r="J374" i="65"/>
  <c r="J373" i="65"/>
  <c r="J372" i="65"/>
  <c r="J371" i="65"/>
  <c r="J370" i="65"/>
  <c r="J369" i="65"/>
  <c r="J368" i="65"/>
  <c r="J365" i="65"/>
  <c r="J364" i="65"/>
  <c r="J363" i="65"/>
  <c r="J362" i="65"/>
  <c r="J361" i="65"/>
  <c r="J360" i="65"/>
  <c r="J359" i="65"/>
  <c r="J358" i="65"/>
  <c r="J355" i="65"/>
  <c r="J354" i="65"/>
  <c r="J353" i="65"/>
  <c r="J352" i="65"/>
  <c r="J351" i="65"/>
  <c r="J350" i="65"/>
  <c r="J349" i="65"/>
  <c r="J348" i="65"/>
  <c r="J347" i="65"/>
  <c r="J346" i="65"/>
  <c r="J345" i="65"/>
  <c r="J344" i="65"/>
  <c r="J343" i="65"/>
  <c r="J342" i="65"/>
  <c r="J341" i="65"/>
  <c r="J340" i="65"/>
  <c r="J337" i="65"/>
  <c r="J336" i="65"/>
  <c r="J335" i="65"/>
  <c r="J334" i="65"/>
  <c r="J333" i="65"/>
  <c r="J332" i="65"/>
  <c r="J331" i="65"/>
  <c r="J330" i="65"/>
  <c r="J329" i="65"/>
  <c r="J328" i="65"/>
  <c r="J327" i="65"/>
  <c r="J326" i="65"/>
  <c r="J325" i="65"/>
  <c r="J324" i="65"/>
  <c r="J323" i="65"/>
  <c r="J322" i="65"/>
  <c r="J321" i="65"/>
  <c r="J320" i="65"/>
  <c r="J317" i="65"/>
  <c r="J316" i="65"/>
  <c r="J315" i="65"/>
  <c r="J314" i="65"/>
  <c r="J313" i="65"/>
  <c r="J312" i="65"/>
  <c r="J311" i="65"/>
  <c r="J310" i="65"/>
  <c r="J309" i="65"/>
  <c r="J308" i="65"/>
  <c r="J307" i="65"/>
  <c r="J306" i="65"/>
  <c r="J305" i="65"/>
  <c r="J304" i="65"/>
  <c r="J303" i="65"/>
  <c r="J302" i="65"/>
  <c r="J301" i="65"/>
  <c r="J300" i="65"/>
  <c r="J299" i="65"/>
  <c r="J298" i="65"/>
  <c r="J297" i="65"/>
  <c r="J296" i="65"/>
  <c r="J295" i="65"/>
  <c r="J294" i="65"/>
  <c r="J293" i="65"/>
  <c r="J292" i="65"/>
  <c r="J291" i="65"/>
  <c r="J290" i="65"/>
  <c r="J289" i="65"/>
  <c r="J288" i="65"/>
  <c r="J287" i="65"/>
  <c r="J286" i="65"/>
  <c r="J285" i="65"/>
  <c r="J284" i="65"/>
  <c r="J283" i="65"/>
  <c r="J282" i="65"/>
  <c r="J281" i="65"/>
  <c r="J278" i="65"/>
  <c r="J277" i="65"/>
  <c r="J276" i="65"/>
  <c r="J275" i="65"/>
  <c r="J274" i="65"/>
  <c r="J273" i="65"/>
  <c r="J272" i="65"/>
  <c r="J271" i="65"/>
  <c r="J270" i="65"/>
  <c r="J269" i="65"/>
  <c r="J268" i="65"/>
  <c r="J267" i="65"/>
  <c r="J266" i="65"/>
  <c r="J265" i="65"/>
  <c r="J264" i="65"/>
  <c r="J263" i="65"/>
  <c r="J262" i="65"/>
  <c r="J261" i="65"/>
  <c r="J260" i="65"/>
  <c r="J257" i="65"/>
  <c r="J256" i="65"/>
  <c r="J255" i="65"/>
  <c r="J254" i="65"/>
  <c r="J253" i="65"/>
  <c r="J252" i="65"/>
  <c r="J251" i="65"/>
  <c r="J250" i="65"/>
  <c r="J249" i="65"/>
  <c r="J248" i="65"/>
  <c r="J247" i="65"/>
  <c r="J246" i="65"/>
  <c r="J245" i="65"/>
  <c r="J242" i="65"/>
  <c r="J241" i="65"/>
  <c r="J240" i="65"/>
  <c r="J239" i="65"/>
  <c r="J238" i="65"/>
  <c r="J237" i="65"/>
  <c r="J236" i="65"/>
  <c r="J235" i="65"/>
  <c r="J234" i="65"/>
  <c r="J233" i="65"/>
  <c r="J232" i="65"/>
  <c r="J231" i="65"/>
  <c r="J230" i="65"/>
  <c r="J229" i="65"/>
  <c r="J228" i="65"/>
  <c r="J227" i="65"/>
  <c r="J226" i="65"/>
  <c r="J225" i="65"/>
  <c r="J224" i="65"/>
  <c r="J223" i="65"/>
  <c r="J222" i="65"/>
  <c r="J221" i="65"/>
  <c r="J220" i="65"/>
  <c r="J219" i="65"/>
  <c r="J218" i="65"/>
  <c r="J217" i="65"/>
  <c r="J216" i="65"/>
  <c r="J215" i="65"/>
  <c r="J214" i="65"/>
  <c r="J213" i="65"/>
  <c r="J212" i="65"/>
  <c r="J211" i="65"/>
  <c r="J210" i="65"/>
  <c r="J209" i="65"/>
  <c r="J208" i="65"/>
  <c r="J207" i="65"/>
  <c r="J206" i="65"/>
  <c r="J205" i="65"/>
  <c r="J204" i="65"/>
  <c r="J203" i="65"/>
  <c r="J202" i="65"/>
  <c r="J201" i="65"/>
  <c r="J200" i="65"/>
  <c r="J199" i="65"/>
  <c r="J198" i="65"/>
  <c r="J197" i="65"/>
  <c r="J196" i="65"/>
  <c r="J195" i="65"/>
  <c r="J194" i="65"/>
  <c r="J193" i="65"/>
  <c r="J192" i="65"/>
  <c r="J191" i="65"/>
  <c r="J190" i="65"/>
  <c r="J189" i="65"/>
  <c r="J188" i="65"/>
  <c r="J187" i="65"/>
  <c r="J186" i="65"/>
  <c r="J185" i="65"/>
  <c r="J184" i="65"/>
  <c r="J183" i="65"/>
  <c r="J182" i="65"/>
  <c r="J181" i="65"/>
  <c r="J180" i="65"/>
  <c r="J179" i="65"/>
  <c r="J178" i="65"/>
  <c r="J177" i="65"/>
  <c r="J176" i="65"/>
  <c r="J175" i="65"/>
  <c r="J174" i="65"/>
  <c r="J173" i="65"/>
  <c r="J170" i="65"/>
  <c r="J169" i="65"/>
  <c r="J168" i="65"/>
  <c r="J167" i="65"/>
  <c r="J166" i="65"/>
  <c r="J165" i="65"/>
  <c r="J164" i="65"/>
  <c r="J163" i="65"/>
  <c r="J162" i="65"/>
  <c r="J161" i="65"/>
  <c r="J160" i="65"/>
  <c r="J159" i="65"/>
  <c r="J158" i="65"/>
  <c r="J157" i="65"/>
  <c r="J156" i="65"/>
  <c r="J155" i="65"/>
  <c r="J154" i="65"/>
  <c r="J153" i="65"/>
  <c r="J152" i="65"/>
  <c r="J151" i="65"/>
  <c r="J150" i="65"/>
  <c r="J149" i="65"/>
  <c r="J148" i="65"/>
  <c r="J147" i="65"/>
  <c r="J146" i="65"/>
  <c r="J145" i="65"/>
  <c r="J144" i="65"/>
  <c r="J143" i="65"/>
  <c r="J142" i="65"/>
  <c r="J141" i="65"/>
  <c r="J140" i="65"/>
  <c r="J139" i="65"/>
  <c r="J138" i="65"/>
  <c r="J137" i="65"/>
  <c r="J136" i="65"/>
  <c r="J133" i="65"/>
  <c r="J132" i="65"/>
  <c r="J131" i="65"/>
  <c r="J130" i="65"/>
  <c r="J129" i="65"/>
  <c r="J128" i="65"/>
  <c r="J127" i="65"/>
  <c r="J126" i="65"/>
  <c r="J125" i="65"/>
  <c r="J124" i="65"/>
  <c r="J123" i="65"/>
  <c r="J122" i="65"/>
  <c r="J121" i="65"/>
  <c r="J120" i="65"/>
  <c r="J119" i="65"/>
  <c r="J118" i="65"/>
  <c r="J117" i="65"/>
  <c r="J116" i="65"/>
  <c r="J115" i="65"/>
  <c r="J114" i="65"/>
  <c r="J113" i="65"/>
  <c r="J112" i="65"/>
  <c r="J111" i="65"/>
  <c r="J110" i="65"/>
  <c r="J109" i="65"/>
  <c r="J108" i="65"/>
  <c r="J107" i="65"/>
  <c r="J106" i="65"/>
  <c r="J105" i="65"/>
  <c r="J104" i="65"/>
  <c r="J103" i="65"/>
  <c r="J102" i="65"/>
  <c r="J101" i="65"/>
  <c r="J100" i="65"/>
  <c r="J99" i="65"/>
  <c r="J98" i="65"/>
  <c r="J97" i="65"/>
  <c r="J96" i="65"/>
  <c r="J95" i="65"/>
  <c r="J94" i="65"/>
  <c r="J93" i="65"/>
  <c r="J92" i="65"/>
  <c r="J91" i="65"/>
  <c r="J90" i="65"/>
  <c r="J89" i="65"/>
  <c r="J88" i="65"/>
  <c r="J87" i="65"/>
  <c r="J86" i="65"/>
  <c r="J85" i="65"/>
  <c r="J84" i="65"/>
  <c r="J83" i="65"/>
  <c r="J82" i="65"/>
  <c r="J81" i="65"/>
  <c r="J80" i="65"/>
  <c r="J79" i="65"/>
  <c r="J78" i="65"/>
  <c r="J77" i="65"/>
  <c r="J76" i="65"/>
  <c r="J75" i="65"/>
  <c r="J74" i="65"/>
  <c r="J73" i="65"/>
  <c r="J72" i="65"/>
  <c r="J71" i="65"/>
  <c r="J70" i="65"/>
  <c r="J69" i="65"/>
  <c r="J68" i="65"/>
  <c r="J67" i="65"/>
  <c r="J66" i="65"/>
  <c r="J65" i="65"/>
  <c r="J64" i="65"/>
  <c r="J63" i="65"/>
  <c r="J62" i="65"/>
  <c r="J61" i="65"/>
  <c r="J60" i="65"/>
  <c r="J59" i="65"/>
  <c r="J58" i="65"/>
  <c r="J57" i="65"/>
  <c r="J56" i="65"/>
  <c r="J55" i="65"/>
  <c r="J54" i="65"/>
  <c r="J53" i="65"/>
  <c r="J52" i="65"/>
  <c r="J51" i="65"/>
  <c r="J50" i="65"/>
  <c r="J49" i="65"/>
  <c r="J48" i="65"/>
  <c r="J47" i="65"/>
  <c r="J46" i="65"/>
  <c r="J45" i="65"/>
  <c r="J44" i="65"/>
  <c r="J43" i="65"/>
  <c r="J42" i="65"/>
  <c r="J41" i="65"/>
  <c r="J38" i="65"/>
  <c r="J37" i="65"/>
  <c r="J36" i="65"/>
  <c r="J35" i="65"/>
  <c r="J34" i="65"/>
  <c r="J33" i="65"/>
  <c r="J32" i="65"/>
  <c r="J31" i="65"/>
  <c r="J30" i="65"/>
  <c r="J29" i="65"/>
  <c r="J28" i="65"/>
  <c r="J27" i="65"/>
  <c r="J26" i="65"/>
  <c r="J25" i="65"/>
  <c r="J24" i="65"/>
  <c r="J23" i="65"/>
  <c r="J22" i="65"/>
  <c r="J21" i="65"/>
  <c r="J20" i="65"/>
  <c r="J19" i="65"/>
  <c r="J18" i="65"/>
  <c r="J17" i="65"/>
  <c r="A17" i="65"/>
  <c r="A18" i="65" s="1"/>
  <c r="A19" i="65" s="1"/>
  <c r="A20" i="65" s="1"/>
  <c r="A21" i="65" s="1"/>
  <c r="A22" i="65" s="1"/>
  <c r="A23" i="65" s="1"/>
  <c r="A24" i="65" s="1"/>
  <c r="A25" i="65" s="1"/>
  <c r="A26" i="65" s="1"/>
  <c r="A27" i="65" s="1"/>
  <c r="A28" i="65" s="1"/>
  <c r="A29" i="65" s="1"/>
  <c r="A30" i="65" s="1"/>
  <c r="A31" i="65" s="1"/>
  <c r="A32" i="65" s="1"/>
  <c r="A33" i="65" s="1"/>
  <c r="A34" i="65" s="1"/>
  <c r="A35" i="65" s="1"/>
  <c r="A36" i="65" s="1"/>
  <c r="A37" i="65" s="1"/>
  <c r="A38" i="65" s="1"/>
  <c r="A41" i="65" s="1"/>
  <c r="A42" i="65" s="1"/>
  <c r="A43" i="65" s="1"/>
  <c r="A44" i="65" s="1"/>
  <c r="A45" i="65" s="1"/>
  <c r="A46" i="65" s="1"/>
  <c r="A47" i="65" s="1"/>
  <c r="A48" i="65" s="1"/>
  <c r="A49" i="65" s="1"/>
  <c r="A50" i="65" s="1"/>
  <c r="A51" i="65" s="1"/>
  <c r="A52" i="65" s="1"/>
  <c r="A53" i="65" s="1"/>
  <c r="A54" i="65" s="1"/>
  <c r="A55" i="65" s="1"/>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A78" i="65" s="1"/>
  <c r="A79" i="65" s="1"/>
  <c r="A80" i="65" s="1"/>
  <c r="A81" i="65" s="1"/>
  <c r="A82" i="65" s="1"/>
  <c r="A83" i="65" s="1"/>
  <c r="A84" i="65" s="1"/>
  <c r="A85" i="65" s="1"/>
  <c r="A86" i="65" s="1"/>
  <c r="A87" i="65" s="1"/>
  <c r="A88" i="65" s="1"/>
  <c r="A89" i="65" s="1"/>
  <c r="A90" i="65" s="1"/>
  <c r="A91" i="65" s="1"/>
  <c r="A92" i="65" s="1"/>
  <c r="A93" i="65" s="1"/>
  <c r="A94" i="65" s="1"/>
  <c r="A95" i="65" s="1"/>
  <c r="A96" i="65" s="1"/>
  <c r="A97" i="65" s="1"/>
  <c r="A98" i="65" s="1"/>
  <c r="A99" i="65" s="1"/>
  <c r="A100" i="65" s="1"/>
  <c r="A101" i="65" s="1"/>
  <c r="A102" i="65" s="1"/>
  <c r="A103" i="65" s="1"/>
  <c r="A104" i="65" s="1"/>
  <c r="A105" i="65" s="1"/>
  <c r="A106" i="65" s="1"/>
  <c r="A107" i="65" s="1"/>
  <c r="A108" i="65" s="1"/>
  <c r="A109" i="65" s="1"/>
  <c r="A110" i="65" s="1"/>
  <c r="A111" i="65" s="1"/>
  <c r="A112" i="65" s="1"/>
  <c r="A113" i="65" s="1"/>
  <c r="A114" i="65" s="1"/>
  <c r="A115" i="65" s="1"/>
  <c r="A116" i="65" s="1"/>
  <c r="A117" i="65" s="1"/>
  <c r="A118" i="65" s="1"/>
  <c r="A119" i="65" s="1"/>
  <c r="A120" i="65" s="1"/>
  <c r="A121" i="65" s="1"/>
  <c r="A122" i="65" s="1"/>
  <c r="A123" i="65" s="1"/>
  <c r="A124" i="65" s="1"/>
  <c r="A125" i="65" s="1"/>
  <c r="A126" i="65" s="1"/>
  <c r="A127" i="65" s="1"/>
  <c r="A128" i="65" s="1"/>
  <c r="A129" i="65" s="1"/>
  <c r="A130" i="65" s="1"/>
  <c r="A131" i="65" s="1"/>
  <c r="A132" i="65" s="1"/>
  <c r="A133" i="65" s="1"/>
  <c r="A136" i="65" s="1"/>
  <c r="A137" i="65" s="1"/>
  <c r="A138" i="65" s="1"/>
  <c r="A139" i="65" s="1"/>
  <c r="A140" i="65" s="1"/>
  <c r="A141" i="65" s="1"/>
  <c r="A142" i="65" s="1"/>
  <c r="A143" i="65" s="1"/>
  <c r="A144" i="65" s="1"/>
  <c r="A145" i="65" s="1"/>
  <c r="A146" i="65" s="1"/>
  <c r="A147" i="65" s="1"/>
  <c r="A148" i="65" s="1"/>
  <c r="A149" i="65" s="1"/>
  <c r="A150" i="65" s="1"/>
  <c r="A151" i="65" s="1"/>
  <c r="A152" i="65" s="1"/>
  <c r="A153" i="65" s="1"/>
  <c r="A154" i="65" s="1"/>
  <c r="A155" i="65" s="1"/>
  <c r="A156" i="65" s="1"/>
  <c r="A157" i="65" s="1"/>
  <c r="A158" i="65" s="1"/>
  <c r="A159" i="65" s="1"/>
  <c r="A160" i="65" s="1"/>
  <c r="A161" i="65" s="1"/>
  <c r="A162" i="65" s="1"/>
  <c r="A163" i="65" s="1"/>
  <c r="A164" i="65" s="1"/>
  <c r="A165" i="65" s="1"/>
  <c r="A166" i="65" s="1"/>
  <c r="A167" i="65" s="1"/>
  <c r="A168" i="65" s="1"/>
  <c r="A169" i="65" s="1"/>
  <c r="A170" i="65" s="1"/>
  <c r="A173" i="65" s="1"/>
  <c r="A174" i="65" s="1"/>
  <c r="A175" i="65" s="1"/>
  <c r="A176" i="65" s="1"/>
  <c r="A177" i="65" s="1"/>
  <c r="A178" i="65" s="1"/>
  <c r="A179" i="65" s="1"/>
  <c r="A180" i="65" s="1"/>
  <c r="A181" i="65" s="1"/>
  <c r="A182" i="65" s="1"/>
  <c r="A183" i="65" s="1"/>
  <c r="A184" i="65" s="1"/>
  <c r="A185" i="65" s="1"/>
  <c r="A186" i="65" s="1"/>
  <c r="A187" i="65" s="1"/>
  <c r="A188" i="65" s="1"/>
  <c r="A189" i="65" s="1"/>
  <c r="A190" i="65" s="1"/>
  <c r="A191" i="65" s="1"/>
  <c r="A192" i="65" s="1"/>
  <c r="A193" i="65" s="1"/>
  <c r="A194" i="65" s="1"/>
  <c r="A195" i="65" s="1"/>
  <c r="A196" i="65" s="1"/>
  <c r="A197" i="65" s="1"/>
  <c r="A198" i="65" s="1"/>
  <c r="A199" i="65" s="1"/>
  <c r="A200" i="65" s="1"/>
  <c r="A201" i="65" s="1"/>
  <c r="A202" i="65" s="1"/>
  <c r="A203" i="65" s="1"/>
  <c r="A204" i="65" s="1"/>
  <c r="A205" i="65" s="1"/>
  <c r="A206" i="65" s="1"/>
  <c r="A207" i="65" s="1"/>
  <c r="A208" i="65" s="1"/>
  <c r="A209" i="65" s="1"/>
  <c r="A210" i="65" s="1"/>
  <c r="A211" i="65" s="1"/>
  <c r="A212" i="65" s="1"/>
  <c r="A213" i="65" s="1"/>
  <c r="A214" i="65" s="1"/>
  <c r="A215" i="65" s="1"/>
  <c r="A216" i="65" s="1"/>
  <c r="A217" i="65" s="1"/>
  <c r="A218" i="65" s="1"/>
  <c r="A219" i="65" s="1"/>
  <c r="A220" i="65" s="1"/>
  <c r="A221" i="65" s="1"/>
  <c r="A222" i="65" s="1"/>
  <c r="A223" i="65" s="1"/>
  <c r="A224" i="65" s="1"/>
  <c r="A225" i="65" s="1"/>
  <c r="A226" i="65" s="1"/>
  <c r="A227" i="65" s="1"/>
  <c r="A228" i="65" s="1"/>
  <c r="A229" i="65" s="1"/>
  <c r="A230" i="65" s="1"/>
  <c r="A231" i="65" s="1"/>
  <c r="A232" i="65" s="1"/>
  <c r="A233" i="65" s="1"/>
  <c r="A234" i="65" s="1"/>
  <c r="A235" i="65" s="1"/>
  <c r="A236" i="65" s="1"/>
  <c r="A237" i="65" s="1"/>
  <c r="A238" i="65" s="1"/>
  <c r="A239" i="65" s="1"/>
  <c r="A240" i="65" s="1"/>
  <c r="A241" i="65" s="1"/>
  <c r="A242" i="65" s="1"/>
  <c r="A245" i="65" s="1"/>
  <c r="A246" i="65" s="1"/>
  <c r="A247" i="65" s="1"/>
  <c r="A248" i="65" s="1"/>
  <c r="A249" i="65" s="1"/>
  <c r="A250" i="65" s="1"/>
  <c r="A251" i="65" s="1"/>
  <c r="A252" i="65" s="1"/>
  <c r="A253" i="65" s="1"/>
  <c r="A254" i="65" s="1"/>
  <c r="A255" i="65" s="1"/>
  <c r="A256" i="65" s="1"/>
  <c r="A257" i="65" s="1"/>
  <c r="A260" i="65" s="1"/>
  <c r="A261" i="65" s="1"/>
  <c r="A262" i="65" s="1"/>
  <c r="A263" i="65" s="1"/>
  <c r="A264" i="65" s="1"/>
  <c r="A265" i="65" s="1"/>
  <c r="A266" i="65" s="1"/>
  <c r="A267" i="65" s="1"/>
  <c r="A268" i="65" s="1"/>
  <c r="A269" i="65" s="1"/>
  <c r="A270" i="65" s="1"/>
  <c r="A271" i="65" s="1"/>
  <c r="A272" i="65" s="1"/>
  <c r="A273" i="65" s="1"/>
  <c r="A274" i="65" s="1"/>
  <c r="A275" i="65" s="1"/>
  <c r="A276" i="65" s="1"/>
  <c r="A277" i="65" s="1"/>
  <c r="A278" i="65" s="1"/>
  <c r="A281" i="65" s="1"/>
  <c r="A282" i="65" s="1"/>
  <c r="A283" i="65" s="1"/>
  <c r="A284" i="65" s="1"/>
  <c r="A285" i="65" s="1"/>
  <c r="A286" i="65" s="1"/>
  <c r="A287" i="65" s="1"/>
  <c r="A288" i="65" s="1"/>
  <c r="A289" i="65" s="1"/>
  <c r="A290" i="65" s="1"/>
  <c r="A291" i="65" s="1"/>
  <c r="A292" i="65" s="1"/>
  <c r="A293" i="65" s="1"/>
  <c r="A294" i="65" s="1"/>
  <c r="A295" i="65" s="1"/>
  <c r="A296" i="65" s="1"/>
  <c r="A297" i="65" s="1"/>
  <c r="A298" i="65" s="1"/>
  <c r="A299" i="65" s="1"/>
  <c r="A300" i="65" s="1"/>
  <c r="A301" i="65" s="1"/>
  <c r="A302" i="65" s="1"/>
  <c r="A303" i="65" s="1"/>
  <c r="A304" i="65" s="1"/>
  <c r="A305" i="65" s="1"/>
  <c r="A306" i="65" s="1"/>
  <c r="A307" i="65" s="1"/>
  <c r="A308" i="65" s="1"/>
  <c r="A309" i="65" s="1"/>
  <c r="A310" i="65" s="1"/>
  <c r="A311" i="65" s="1"/>
  <c r="A312" i="65" s="1"/>
  <c r="A313" i="65" s="1"/>
  <c r="A314" i="65" s="1"/>
  <c r="A315" i="65" s="1"/>
  <c r="A316" i="65" s="1"/>
  <c r="A317" i="65" s="1"/>
  <c r="A320" i="65" s="1"/>
  <c r="A321" i="65" s="1"/>
  <c r="A322" i="65" s="1"/>
  <c r="A323" i="65" s="1"/>
  <c r="A324" i="65" s="1"/>
  <c r="A325" i="65" s="1"/>
  <c r="A326" i="65" s="1"/>
  <c r="A327" i="65" s="1"/>
  <c r="A328" i="65" s="1"/>
  <c r="A329" i="65" s="1"/>
  <c r="A330" i="65" s="1"/>
  <c r="A331" i="65" s="1"/>
  <c r="A332" i="65" s="1"/>
  <c r="A333" i="65" s="1"/>
  <c r="A334" i="65" s="1"/>
  <c r="A335" i="65" s="1"/>
  <c r="A336" i="65" s="1"/>
  <c r="A337" i="65" s="1"/>
  <c r="A340" i="65" s="1"/>
  <c r="A341" i="65" s="1"/>
  <c r="A342" i="65" s="1"/>
  <c r="A343" i="65" s="1"/>
  <c r="A344" i="65" s="1"/>
  <c r="A345" i="65" s="1"/>
  <c r="A346" i="65" s="1"/>
  <c r="A347" i="65" s="1"/>
  <c r="A348" i="65" s="1"/>
  <c r="A349" i="65" s="1"/>
  <c r="A350" i="65" s="1"/>
  <c r="A351" i="65" s="1"/>
  <c r="A352" i="65" s="1"/>
  <c r="A353" i="65" s="1"/>
  <c r="A354" i="65" s="1"/>
  <c r="A355" i="65" s="1"/>
  <c r="A358" i="65" s="1"/>
  <c r="A359" i="65" s="1"/>
  <c r="A360" i="65" s="1"/>
  <c r="A361" i="65" s="1"/>
  <c r="A362" i="65" s="1"/>
  <c r="A363" i="65" s="1"/>
  <c r="A364" i="65" s="1"/>
  <c r="A365" i="65" s="1"/>
  <c r="A368" i="65" s="1"/>
  <c r="A369" i="65" s="1"/>
  <c r="A370" i="65" s="1"/>
  <c r="A371" i="65" s="1"/>
  <c r="A372" i="65" s="1"/>
  <c r="A373" i="65" s="1"/>
  <c r="A374" i="65" s="1"/>
  <c r="A378" i="65" s="1"/>
  <c r="A379" i="65" s="1"/>
  <c r="A380" i="65" s="1"/>
  <c r="A381" i="65" s="1"/>
  <c r="A382" i="65" s="1"/>
  <c r="A383" i="65" s="1"/>
  <c r="A384" i="65" s="1"/>
  <c r="A385" i="65" s="1"/>
  <c r="A386" i="65" s="1"/>
  <c r="A387" i="65" s="1"/>
  <c r="A388" i="65" s="1"/>
  <c r="A389" i="65" s="1"/>
  <c r="A390" i="65" s="1"/>
  <c r="A391" i="65" s="1"/>
  <c r="A392" i="65" s="1"/>
  <c r="A393" i="65" s="1"/>
  <c r="A394" i="65" s="1"/>
  <c r="A395" i="65" s="1"/>
  <c r="A396" i="65" s="1"/>
  <c r="A397" i="65" s="1"/>
  <c r="A398" i="65" s="1"/>
  <c r="A399" i="65" s="1"/>
  <c r="A400" i="65" s="1"/>
  <c r="A401" i="65" s="1"/>
  <c r="A402" i="65" s="1"/>
  <c r="A403" i="65" s="1"/>
  <c r="A404" i="65" s="1"/>
  <c r="A405" i="65" s="1"/>
  <c r="A406" i="65" s="1"/>
  <c r="A407" i="65" s="1"/>
  <c r="A408" i="65" s="1"/>
  <c r="A409" i="65" s="1"/>
  <c r="A410" i="65" s="1"/>
  <c r="A411" i="65" s="1"/>
  <c r="A412" i="65" s="1"/>
  <c r="A413" i="65" s="1"/>
  <c r="A414" i="65" s="1"/>
  <c r="A417" i="65" s="1"/>
  <c r="A418" i="65" s="1"/>
  <c r="A419" i="65" s="1"/>
  <c r="A420" i="65" s="1"/>
  <c r="A421" i="65" s="1"/>
  <c r="A422" i="65" s="1"/>
  <c r="A423" i="65" s="1"/>
  <c r="A424" i="65" s="1"/>
  <c r="A425" i="65" s="1"/>
  <c r="A426" i="65" s="1"/>
  <c r="A427" i="65" s="1"/>
  <c r="A428" i="65" s="1"/>
  <c r="A429" i="65" s="1"/>
  <c r="A430" i="65" s="1"/>
  <c r="A431" i="65" s="1"/>
  <c r="A432" i="65" s="1"/>
  <c r="A433" i="65" s="1"/>
  <c r="A434" i="65" s="1"/>
  <c r="A435" i="65" s="1"/>
  <c r="A436" i="65" s="1"/>
  <c r="A437" i="65" s="1"/>
  <c r="A438" i="65" s="1"/>
  <c r="A439" i="65" s="1"/>
  <c r="A442" i="65" s="1"/>
  <c r="A443" i="65" s="1"/>
  <c r="A444" i="65" s="1"/>
  <c r="A445" i="65" s="1"/>
  <c r="A446" i="65" s="1"/>
  <c r="A447" i="65" s="1"/>
  <c r="A448" i="65" s="1"/>
  <c r="A449" i="65" s="1"/>
  <c r="A452" i="65" s="1"/>
  <c r="A453" i="65" s="1"/>
  <c r="A454" i="65" s="1"/>
  <c r="A455" i="65" s="1"/>
  <c r="A456" i="65" s="1"/>
  <c r="A457" i="65" s="1"/>
  <c r="A458" i="65" s="1"/>
  <c r="A461" i="65" s="1"/>
  <c r="A462" i="65" s="1"/>
  <c r="A463" i="65" s="1"/>
  <c r="A464" i="65" s="1"/>
  <c r="A465" i="65" s="1"/>
  <c r="A466" i="65" s="1"/>
  <c r="A467" i="65" s="1"/>
  <c r="A468" i="65" s="1"/>
  <c r="A469" i="65" s="1"/>
  <c r="A470" i="65" s="1"/>
  <c r="A471" i="65" s="1"/>
  <c r="A472" i="65" s="1"/>
  <c r="A473" i="65" s="1"/>
  <c r="A474" i="65" s="1"/>
  <c r="A475" i="65" s="1"/>
  <c r="A476" i="65" s="1"/>
  <c r="A477" i="65" s="1"/>
  <c r="A478" i="65" s="1"/>
  <c r="A479" i="65" s="1"/>
  <c r="A480" i="65" s="1"/>
  <c r="A483" i="65" s="1"/>
  <c r="A484" i="65" s="1"/>
  <c r="A485" i="65" s="1"/>
  <c r="A486" i="65" s="1"/>
  <c r="A487" i="65" s="1"/>
  <c r="A488" i="65" s="1"/>
  <c r="A489" i="65" s="1"/>
  <c r="A490" i="65" s="1"/>
  <c r="A491" i="65" s="1"/>
  <c r="A492" i="65" s="1"/>
  <c r="A493" i="65" s="1"/>
  <c r="A494" i="65" s="1"/>
  <c r="A495" i="65" s="1"/>
  <c r="A496" i="65" s="1"/>
  <c r="A497" i="65" s="1"/>
  <c r="A498" i="65" s="1"/>
  <c r="A499" i="65" s="1"/>
  <c r="A500" i="65" s="1"/>
  <c r="A501" i="65" s="1"/>
  <c r="A502" i="65" s="1"/>
  <c r="A503" i="65" s="1"/>
  <c r="A504" i="65" s="1"/>
  <c r="A505" i="65" s="1"/>
  <c r="A506" i="65" s="1"/>
  <c r="A507" i="65" s="1"/>
  <c r="A508" i="65" s="1"/>
  <c r="A509" i="65" s="1"/>
  <c r="A510" i="65" s="1"/>
  <c r="A511" i="65" s="1"/>
  <c r="A512" i="65" s="1"/>
  <c r="A513" i="65" s="1"/>
  <c r="A514" i="65" s="1"/>
  <c r="A515" i="65" s="1"/>
  <c r="A516" i="65" s="1"/>
  <c r="A517" i="65" s="1"/>
  <c r="A518" i="65" s="1"/>
  <c r="A519" i="65" s="1"/>
  <c r="A520" i="65" s="1"/>
  <c r="A521" i="65" s="1"/>
  <c r="A522" i="65" s="1"/>
  <c r="A523" i="65" s="1"/>
  <c r="A524" i="65" s="1"/>
  <c r="A525" i="65" s="1"/>
  <c r="A526" i="65" s="1"/>
  <c r="A527" i="65" s="1"/>
  <c r="A528" i="65" s="1"/>
  <c r="A529" i="65" s="1"/>
  <c r="A530" i="65" s="1"/>
  <c r="A531" i="65" s="1"/>
  <c r="A532" i="65" s="1"/>
  <c r="A533" i="65" s="1"/>
  <c r="A534" i="65" s="1"/>
  <c r="A535" i="65" s="1"/>
  <c r="A536" i="65" s="1"/>
  <c r="A537" i="65" s="1"/>
  <c r="A538" i="65" s="1"/>
  <c r="A539" i="65" s="1"/>
  <c r="A540" i="65" s="1"/>
  <c r="A541" i="65" s="1"/>
  <c r="A542" i="65" s="1"/>
  <c r="A543" i="65" s="1"/>
  <c r="A544" i="65" s="1"/>
  <c r="A545" i="65" s="1"/>
  <c r="A548" i="65" s="1"/>
  <c r="A549" i="65" s="1"/>
  <c r="A550" i="65" s="1"/>
  <c r="A551" i="65" s="1"/>
  <c r="A552" i="65" s="1"/>
  <c r="A553" i="65" s="1"/>
  <c r="A554" i="65" s="1"/>
  <c r="A555" i="65" s="1"/>
  <c r="A556" i="65" s="1"/>
  <c r="A557" i="65" s="1"/>
  <c r="A558" i="65" s="1"/>
  <c r="A559" i="65" s="1"/>
  <c r="A560" i="65" s="1"/>
  <c r="A561" i="65" s="1"/>
  <c r="A562" i="65" s="1"/>
  <c r="A563" i="65" s="1"/>
  <c r="A564" i="65" s="1"/>
  <c r="A565" i="65" s="1"/>
  <c r="A566" i="65" s="1"/>
  <c r="A567" i="65" s="1"/>
  <c r="A568" i="65" s="1"/>
  <c r="A569" i="65" s="1"/>
  <c r="A570" i="65" s="1"/>
  <c r="A571" i="65" s="1"/>
  <c r="A572" i="65" s="1"/>
  <c r="A573" i="65" s="1"/>
  <c r="A574" i="65" s="1"/>
  <c r="A577" i="65" s="1"/>
  <c r="A578" i="65" s="1"/>
  <c r="A579" i="65" s="1"/>
  <c r="A580" i="65" s="1"/>
  <c r="A581" i="65" s="1"/>
  <c r="A582" i="65" s="1"/>
  <c r="A586" i="65" s="1"/>
  <c r="A587" i="65" s="1"/>
  <c r="A588" i="65" s="1"/>
  <c r="A589" i="65" s="1"/>
  <c r="A590" i="65" s="1"/>
  <c r="A591" i="65" s="1"/>
  <c r="A592" i="65" s="1"/>
  <c r="A593" i="65" s="1"/>
  <c r="A594" i="65" s="1"/>
  <c r="A595" i="65" s="1"/>
  <c r="A596" i="65" s="1"/>
  <c r="A599" i="65" s="1"/>
  <c r="A600" i="65" s="1"/>
  <c r="A601" i="65" s="1"/>
  <c r="A602" i="65" s="1"/>
  <c r="A603" i="65" s="1"/>
  <c r="A604" i="65" s="1"/>
  <c r="A605" i="65" s="1"/>
  <c r="A606" i="65" s="1"/>
  <c r="A609" i="65" s="1"/>
  <c r="A610" i="65" s="1"/>
  <c r="A611" i="65" s="1"/>
  <c r="A612" i="65" s="1"/>
  <c r="A613" i="65" s="1"/>
  <c r="A614" i="65" s="1"/>
  <c r="A615" i="65" s="1"/>
  <c r="A616" i="65" s="1"/>
  <c r="A617" i="65" s="1"/>
  <c r="A618" i="65" s="1"/>
  <c r="A619" i="65" s="1"/>
  <c r="A620" i="65" s="1"/>
  <c r="A621" i="65" s="1"/>
  <c r="A622" i="65" s="1"/>
  <c r="A623" i="65" s="1"/>
  <c r="A624" i="65" s="1"/>
  <c r="A625" i="65" s="1"/>
  <c r="A626" i="65" s="1"/>
  <c r="A627" i="65" s="1"/>
  <c r="A628" i="65" s="1"/>
  <c r="A629" i="65" s="1"/>
  <c r="A630" i="65" s="1"/>
  <c r="A631" i="65" s="1"/>
  <c r="A632" i="65" s="1"/>
  <c r="A633" i="65" s="1"/>
  <c r="A634" i="65" s="1"/>
  <c r="A635" i="65" s="1"/>
  <c r="A636" i="65" s="1"/>
  <c r="A637" i="65" s="1"/>
  <c r="A638" i="65" s="1"/>
  <c r="A639" i="65" s="1"/>
  <c r="A640" i="65" s="1"/>
  <c r="A641" i="65" s="1"/>
  <c r="A642" i="65" s="1"/>
  <c r="A643" i="65" s="1"/>
  <c r="A644" i="65" s="1"/>
  <c r="A645" i="65" s="1"/>
  <c r="A646" i="65" s="1"/>
  <c r="A647" i="65" s="1"/>
  <c r="A648" i="65" s="1"/>
  <c r="A649" i="65" s="1"/>
  <c r="A650" i="65" s="1"/>
  <c r="A651" i="65" s="1"/>
  <c r="A652" i="65" s="1"/>
  <c r="A653" i="65" s="1"/>
  <c r="A656" i="65" s="1"/>
  <c r="A657" i="65" s="1"/>
  <c r="A658" i="65" s="1"/>
  <c r="A659" i="65" s="1"/>
  <c r="A660" i="65" s="1"/>
  <c r="A661" i="65" s="1"/>
  <c r="A662" i="65" s="1"/>
  <c r="A663" i="65" s="1"/>
  <c r="A664" i="65" s="1"/>
  <c r="A665" i="65" s="1"/>
  <c r="A666" i="65" s="1"/>
  <c r="A667" i="65" s="1"/>
  <c r="A668" i="65" s="1"/>
  <c r="A669" i="65" s="1"/>
  <c r="A670" i="65" s="1"/>
  <c r="A671" i="65" s="1"/>
  <c r="A672" i="65" s="1"/>
  <c r="A673" i="65" s="1"/>
  <c r="A674" i="65" s="1"/>
  <c r="A675" i="65" s="1"/>
  <c r="A676" i="65" s="1"/>
  <c r="A677" i="65" s="1"/>
  <c r="A678" i="65" s="1"/>
  <c r="A679" i="65" s="1"/>
  <c r="A680" i="65" s="1"/>
  <c r="A681" i="65" s="1"/>
  <c r="A682" i="65" s="1"/>
  <c r="A683" i="65" s="1"/>
  <c r="A684" i="65" s="1"/>
  <c r="A685" i="65" s="1"/>
  <c r="A686" i="65" s="1"/>
  <c r="A687" i="65" s="1"/>
  <c r="A688" i="65" s="1"/>
  <c r="A689" i="65" s="1"/>
  <c r="A690" i="65" s="1"/>
  <c r="A691" i="65" s="1"/>
  <c r="A692" i="65" s="1"/>
  <c r="A693" i="65" s="1"/>
  <c r="A694" i="65" s="1"/>
  <c r="A695" i="65" s="1"/>
  <c r="A698" i="65" s="1"/>
  <c r="A699" i="65" s="1"/>
  <c r="A700" i="65" s="1"/>
  <c r="A701" i="65" s="1"/>
  <c r="A702" i="65" s="1"/>
  <c r="A703" i="65" s="1"/>
  <c r="A704" i="65" s="1"/>
  <c r="A705" i="65" s="1"/>
  <c r="A706" i="65" s="1"/>
  <c r="A707" i="65" s="1"/>
  <c r="A708" i="65" s="1"/>
  <c r="A709" i="65" s="1"/>
  <c r="A710" i="65" s="1"/>
  <c r="A711" i="65" s="1"/>
  <c r="A712" i="65" s="1"/>
  <c r="A715" i="65" s="1"/>
  <c r="A716" i="65" s="1"/>
  <c r="A717" i="65" s="1"/>
  <c r="A718" i="65" s="1"/>
  <c r="A719" i="65" s="1"/>
  <c r="A720" i="65" s="1"/>
  <c r="A721" i="65" s="1"/>
  <c r="A722" i="65" s="1"/>
  <c r="A723" i="65" s="1"/>
  <c r="A724" i="65" s="1"/>
  <c r="A725" i="65" s="1"/>
  <c r="A726" i="65" s="1"/>
  <c r="A727" i="65" s="1"/>
  <c r="A728" i="65" s="1"/>
  <c r="A729" i="65" s="1"/>
  <c r="A730" i="65" s="1"/>
  <c r="A731" i="65" s="1"/>
  <c r="A732" i="65" s="1"/>
  <c r="A733" i="65" s="1"/>
  <c r="A734" i="65" s="1"/>
  <c r="A735" i="65" s="1"/>
  <c r="A736" i="65" s="1"/>
  <c r="A737" i="65" s="1"/>
  <c r="A740" i="65" s="1"/>
  <c r="A741" i="65" s="1"/>
  <c r="A742" i="65" s="1"/>
  <c r="A743" i="65" s="1"/>
  <c r="A744" i="65" s="1"/>
  <c r="A745" i="65" s="1"/>
  <c r="A746" i="65" s="1"/>
  <c r="A747" i="65" s="1"/>
  <c r="J16" i="65"/>
  <c r="N53" i="63"/>
  <c r="N52" i="63"/>
  <c r="N51" i="63"/>
  <c r="N50" i="63"/>
  <c r="N49" i="63"/>
  <c r="N47" i="63"/>
  <c r="N46" i="63"/>
  <c r="N44" i="63"/>
  <c r="N43" i="63"/>
  <c r="N42" i="63"/>
  <c r="N41" i="63"/>
  <c r="N40" i="63"/>
  <c r="N38" i="63"/>
  <c r="N37" i="63"/>
  <c r="N35" i="63"/>
  <c r="N34" i="63"/>
  <c r="N33" i="63"/>
  <c r="N32" i="63"/>
  <c r="N31" i="63"/>
  <c r="N30" i="63"/>
  <c r="N28" i="63"/>
  <c r="N27" i="63"/>
  <c r="N25" i="63"/>
  <c r="N24" i="63"/>
  <c r="N23" i="63"/>
  <c r="N22" i="63"/>
  <c r="N21" i="63"/>
  <c r="N20" i="63"/>
  <c r="N19" i="63"/>
  <c r="N17" i="63"/>
  <c r="N16" i="63"/>
  <c r="P126" i="62"/>
  <c r="O128" i="62" s="1"/>
  <c r="P123" i="62"/>
  <c r="P122" i="62"/>
  <c r="P121" i="62"/>
  <c r="P120" i="62"/>
  <c r="P117" i="62"/>
  <c r="P116" i="62"/>
  <c r="P115" i="62"/>
  <c r="P112" i="62"/>
  <c r="P111" i="62"/>
  <c r="P110" i="62"/>
  <c r="P109" i="62"/>
  <c r="P108" i="62"/>
  <c r="P107" i="62"/>
  <c r="P106" i="62"/>
  <c r="P105" i="62"/>
  <c r="P104" i="62"/>
  <c r="P103" i="62"/>
  <c r="P102" i="62"/>
  <c r="P101" i="62"/>
  <c r="P100" i="62"/>
  <c r="P96" i="62"/>
  <c r="P95" i="62"/>
  <c r="P94" i="62"/>
  <c r="P93" i="62"/>
  <c r="P92" i="62"/>
  <c r="P91" i="62"/>
  <c r="P90" i="62"/>
  <c r="P89" i="62"/>
  <c r="P88" i="62"/>
  <c r="P87" i="62"/>
  <c r="P86" i="62"/>
  <c r="P82" i="62"/>
  <c r="P81" i="62"/>
  <c r="P80" i="62"/>
  <c r="P79" i="62"/>
  <c r="P78" i="62"/>
  <c r="P77" i="62"/>
  <c r="P76" i="62"/>
  <c r="P75" i="62"/>
  <c r="P74" i="62"/>
  <c r="P70" i="62"/>
  <c r="P69" i="62"/>
  <c r="P68" i="62"/>
  <c r="P67" i="62"/>
  <c r="P62" i="62"/>
  <c r="P61" i="62"/>
  <c r="P60" i="62"/>
  <c r="P59" i="62"/>
  <c r="P58" i="62"/>
  <c r="P57" i="62"/>
  <c r="P56" i="62"/>
  <c r="P55" i="62"/>
  <c r="P54" i="62"/>
  <c r="P50" i="62"/>
  <c r="P49" i="62"/>
  <c r="P48" i="62"/>
  <c r="P47" i="62"/>
  <c r="P46" i="62"/>
  <c r="P45" i="62"/>
  <c r="P44" i="62"/>
  <c r="P43" i="62"/>
  <c r="P42" i="62"/>
  <c r="P41" i="62"/>
  <c r="P40" i="62"/>
  <c r="P36" i="62"/>
  <c r="P35" i="62"/>
  <c r="P34" i="62"/>
  <c r="P33" i="62"/>
  <c r="P32" i="62"/>
  <c r="P31" i="62"/>
  <c r="P30" i="62"/>
  <c r="P29" i="62"/>
  <c r="P28" i="62"/>
  <c r="P27" i="62"/>
  <c r="P22" i="62"/>
  <c r="P21" i="62"/>
  <c r="P20" i="62"/>
  <c r="P19" i="62"/>
  <c r="P18" i="62"/>
  <c r="P17" i="62"/>
  <c r="P38" i="61"/>
  <c r="O40" i="61" s="1"/>
  <c r="P35" i="61"/>
  <c r="P34" i="61"/>
  <c r="P33" i="61"/>
  <c r="P32" i="61"/>
  <c r="P31" i="61"/>
  <c r="P30" i="61"/>
  <c r="P29" i="61"/>
  <c r="P28" i="61"/>
  <c r="P27" i="61"/>
  <c r="P26" i="61"/>
  <c r="P22" i="61"/>
  <c r="P21" i="61"/>
  <c r="P20" i="61"/>
  <c r="P19" i="61"/>
  <c r="P18" i="61"/>
  <c r="P17" i="61"/>
  <c r="P128" i="59"/>
  <c r="O130" i="59" s="1"/>
  <c r="P125" i="59"/>
  <c r="P124" i="59"/>
  <c r="P123" i="59"/>
  <c r="P120" i="59"/>
  <c r="P119" i="59"/>
  <c r="P118" i="59"/>
  <c r="P117" i="59"/>
  <c r="P116" i="59"/>
  <c r="P115" i="59"/>
  <c r="P114" i="59"/>
  <c r="P113" i="59"/>
  <c r="P112" i="59"/>
  <c r="P111" i="59"/>
  <c r="P110" i="59"/>
  <c r="P109" i="59"/>
  <c r="P108" i="59"/>
  <c r="P107" i="59"/>
  <c r="P106" i="59"/>
  <c r="P105" i="59"/>
  <c r="P101" i="59"/>
  <c r="P100" i="59"/>
  <c r="P99" i="59"/>
  <c r="P98" i="59"/>
  <c r="P97" i="59"/>
  <c r="P96" i="59"/>
  <c r="P95" i="59"/>
  <c r="P94" i="59"/>
  <c r="P93" i="59"/>
  <c r="P92" i="59"/>
  <c r="P88" i="59"/>
  <c r="P87" i="59"/>
  <c r="P86" i="59"/>
  <c r="P85" i="59"/>
  <c r="P84" i="59"/>
  <c r="P83" i="59"/>
  <c r="P82" i="59"/>
  <c r="P81" i="59"/>
  <c r="P80" i="59"/>
  <c r="P76" i="59"/>
  <c r="P75" i="59"/>
  <c r="P74" i="59"/>
  <c r="P73" i="59"/>
  <c r="P68" i="59"/>
  <c r="P67" i="59"/>
  <c r="P66" i="59"/>
  <c r="P65" i="59"/>
  <c r="P64" i="59"/>
  <c r="P63" i="59"/>
  <c r="P62" i="59"/>
  <c r="P58" i="59"/>
  <c r="P57" i="59"/>
  <c r="P56" i="59"/>
  <c r="P55" i="59"/>
  <c r="P54" i="59"/>
  <c r="P53" i="59"/>
  <c r="P52" i="59"/>
  <c r="P51" i="59"/>
  <c r="P50" i="59"/>
  <c r="P49" i="59"/>
  <c r="P45" i="59"/>
  <c r="P44" i="59"/>
  <c r="P43" i="59"/>
  <c r="P42" i="59"/>
  <c r="P41" i="59"/>
  <c r="P40" i="59"/>
  <c r="P35" i="59"/>
  <c r="P34" i="59"/>
  <c r="P33" i="59"/>
  <c r="P32" i="59"/>
  <c r="P31" i="59"/>
  <c r="P30" i="59"/>
  <c r="P29" i="59"/>
  <c r="P28" i="59"/>
  <c r="P27" i="59"/>
  <c r="P26" i="59"/>
  <c r="P22" i="59"/>
  <c r="P21" i="59"/>
  <c r="P20" i="59"/>
  <c r="P19" i="59"/>
  <c r="P18" i="59"/>
  <c r="P17" i="59"/>
  <c r="P127" i="58"/>
  <c r="O129" i="58" s="1"/>
  <c r="P124" i="58"/>
  <c r="P123" i="58"/>
  <c r="P122" i="58"/>
  <c r="P121" i="58"/>
  <c r="P120" i="58"/>
  <c r="P119" i="58"/>
  <c r="P118" i="58"/>
  <c r="P117" i="58"/>
  <c r="P116" i="58"/>
  <c r="P115" i="58"/>
  <c r="P114" i="58"/>
  <c r="P113" i="58"/>
  <c r="P112" i="58"/>
  <c r="P111" i="58"/>
  <c r="P110" i="58"/>
  <c r="P108" i="58"/>
  <c r="P107" i="58"/>
  <c r="P106" i="58"/>
  <c r="P105" i="58"/>
  <c r="P101" i="58"/>
  <c r="P100" i="58"/>
  <c r="P99" i="58"/>
  <c r="P98" i="58"/>
  <c r="P97" i="58"/>
  <c r="P96" i="58"/>
  <c r="P95" i="58"/>
  <c r="P94" i="58"/>
  <c r="P93" i="58"/>
  <c r="P92" i="58"/>
  <c r="P91" i="58"/>
  <c r="P90" i="58"/>
  <c r="P89" i="58"/>
  <c r="P88" i="58"/>
  <c r="P87" i="58"/>
  <c r="P86" i="58"/>
  <c r="P85" i="58"/>
  <c r="P84" i="58"/>
  <c r="P83" i="58"/>
  <c r="P79" i="58"/>
  <c r="P78" i="58"/>
  <c r="P77" i="58"/>
  <c r="P76" i="58"/>
  <c r="P75" i="58"/>
  <c r="P74" i="58"/>
  <c r="P73" i="58"/>
  <c r="P72" i="58"/>
  <c r="P71" i="58"/>
  <c r="P67" i="58"/>
  <c r="P66" i="58"/>
  <c r="P65" i="58"/>
  <c r="P64" i="58"/>
  <c r="P63" i="58"/>
  <c r="P62" i="58"/>
  <c r="P58" i="58"/>
  <c r="P57" i="58"/>
  <c r="P56" i="58"/>
  <c r="P55" i="58"/>
  <c r="P54" i="58"/>
  <c r="P53" i="58"/>
  <c r="P52" i="58"/>
  <c r="P51" i="58"/>
  <c r="P50" i="58"/>
  <c r="P49" i="58"/>
  <c r="P48" i="58"/>
  <c r="P44" i="58"/>
  <c r="P43" i="58"/>
  <c r="P42" i="58"/>
  <c r="P41" i="58"/>
  <c r="P40" i="58"/>
  <c r="P39" i="58"/>
  <c r="P38" i="58"/>
  <c r="P37" i="58"/>
  <c r="P36" i="58"/>
  <c r="P35" i="58"/>
  <c r="P31" i="58"/>
  <c r="P30" i="58"/>
  <c r="P29" i="58"/>
  <c r="P28" i="58"/>
  <c r="P27" i="58"/>
  <c r="P26" i="58"/>
  <c r="P22" i="58"/>
  <c r="P21" i="58"/>
  <c r="P20" i="58"/>
  <c r="P19" i="58"/>
  <c r="P18" i="58"/>
  <c r="P17" i="58"/>
  <c r="J76" i="56"/>
  <c r="J75" i="56"/>
  <c r="J74" i="56"/>
  <c r="J73" i="56"/>
  <c r="J72" i="56"/>
  <c r="J70" i="56"/>
  <c r="J69" i="56"/>
  <c r="J68" i="56"/>
  <c r="J67" i="56"/>
  <c r="J66" i="56"/>
  <c r="J65" i="56"/>
  <c r="J64" i="56"/>
  <c r="J63" i="56"/>
  <c r="J62" i="56"/>
  <c r="J61" i="56"/>
  <c r="J60" i="56"/>
  <c r="J59" i="56"/>
  <c r="J58" i="56"/>
  <c r="J57" i="56"/>
  <c r="J56" i="56"/>
  <c r="J55" i="56"/>
  <c r="J54" i="56"/>
  <c r="J53" i="56"/>
  <c r="J52" i="56"/>
  <c r="J51" i="56"/>
  <c r="J50" i="56"/>
  <c r="J49" i="56"/>
  <c r="J48" i="56"/>
  <c r="J47" i="56"/>
  <c r="J46" i="56"/>
  <c r="J45" i="56"/>
  <c r="J44" i="56"/>
  <c r="J43" i="56"/>
  <c r="J42" i="56"/>
  <c r="J41" i="56"/>
  <c r="J40" i="56"/>
  <c r="J39" i="56"/>
  <c r="J38" i="56"/>
  <c r="J37" i="56"/>
  <c r="J36" i="56"/>
  <c r="J35" i="56"/>
  <c r="J34" i="56"/>
  <c r="J33" i="56"/>
  <c r="J32" i="56"/>
  <c r="J31" i="56"/>
  <c r="J30" i="56"/>
  <c r="J29" i="56"/>
  <c r="J28" i="56"/>
  <c r="J27" i="56"/>
  <c r="J26" i="56"/>
  <c r="J25" i="56"/>
  <c r="J24" i="56"/>
  <c r="J23" i="56"/>
  <c r="J22" i="56"/>
  <c r="J21" i="56"/>
  <c r="J20" i="56"/>
  <c r="J19" i="56"/>
  <c r="J18" i="56"/>
  <c r="J17" i="56"/>
  <c r="J16" i="56"/>
  <c r="J15" i="56"/>
  <c r="J24" i="55"/>
  <c r="J23" i="55"/>
  <c r="J22" i="55"/>
  <c r="J21" i="55"/>
  <c r="J20" i="55"/>
  <c r="J19" i="55"/>
  <c r="J18" i="55"/>
  <c r="J17" i="55"/>
  <c r="J16" i="55"/>
  <c r="J15" i="55"/>
  <c r="J30" i="54"/>
  <c r="J29" i="54"/>
  <c r="J28" i="54"/>
  <c r="J27" i="54"/>
  <c r="J26" i="54"/>
  <c r="J25" i="54"/>
  <c r="J24" i="54"/>
  <c r="J23" i="54"/>
  <c r="J22" i="54"/>
  <c r="J21" i="54"/>
  <c r="J20" i="54"/>
  <c r="J19" i="54"/>
  <c r="J18" i="54"/>
  <c r="J17" i="54"/>
  <c r="J16" i="54"/>
  <c r="J15" i="54"/>
  <c r="J23" i="53"/>
  <c r="J22" i="53"/>
  <c r="J21" i="53"/>
  <c r="J20" i="53"/>
  <c r="J19" i="53"/>
  <c r="J18" i="53"/>
  <c r="J17" i="53"/>
  <c r="J16" i="53"/>
  <c r="J15" i="53"/>
  <c r="J15" i="52"/>
  <c r="J16" i="52" s="1"/>
  <c r="D28" i="34" s="1"/>
  <c r="J21" i="51"/>
  <c r="J20" i="51"/>
  <c r="J19" i="51"/>
  <c r="J18" i="51"/>
  <c r="J17" i="51"/>
  <c r="J16" i="51"/>
  <c r="J15" i="51"/>
  <c r="J25" i="50"/>
  <c r="J24" i="50"/>
  <c r="J23" i="50"/>
  <c r="J22" i="50"/>
  <c r="J21" i="50"/>
  <c r="J20" i="50"/>
  <c r="J19" i="50"/>
  <c r="J18" i="50"/>
  <c r="J17" i="50"/>
  <c r="J16" i="50"/>
  <c r="J15" i="50"/>
  <c r="J22" i="49"/>
  <c r="J21" i="49"/>
  <c r="J20" i="49"/>
  <c r="J19" i="49"/>
  <c r="J18" i="49"/>
  <c r="J17" i="49"/>
  <c r="J16" i="49"/>
  <c r="J15" i="49"/>
  <c r="J96" i="48"/>
  <c r="J95" i="48"/>
  <c r="J94" i="48"/>
  <c r="J93" i="48"/>
  <c r="J92" i="48"/>
  <c r="J91" i="48"/>
  <c r="J90" i="48"/>
  <c r="J89" i="48"/>
  <c r="J88" i="48"/>
  <c r="J87" i="48"/>
  <c r="J86" i="48"/>
  <c r="J85" i="48"/>
  <c r="J84" i="48"/>
  <c r="J83" i="48"/>
  <c r="J82" i="48"/>
  <c r="J81" i="48"/>
  <c r="J80" i="48"/>
  <c r="J79" i="48"/>
  <c r="J78" i="48"/>
  <c r="J77" i="48"/>
  <c r="J76" i="48"/>
  <c r="J75" i="48"/>
  <c r="J74" i="48"/>
  <c r="J73" i="48"/>
  <c r="J72" i="48"/>
  <c r="J71" i="48"/>
  <c r="J70" i="48"/>
  <c r="J69" i="48"/>
  <c r="J68" i="48"/>
  <c r="J67" i="48"/>
  <c r="J66" i="48"/>
  <c r="J65" i="48"/>
  <c r="J64" i="48"/>
  <c r="J63" i="48"/>
  <c r="J62" i="48"/>
  <c r="J61" i="48"/>
  <c r="J60" i="48"/>
  <c r="J59" i="48"/>
  <c r="J58" i="48"/>
  <c r="J57" i="48"/>
  <c r="J56" i="48"/>
  <c r="J55" i="48"/>
  <c r="J54" i="48"/>
  <c r="J53" i="48"/>
  <c r="J52" i="48"/>
  <c r="J51" i="48"/>
  <c r="J50" i="48"/>
  <c r="J49" i="48"/>
  <c r="J48" i="48"/>
  <c r="J47" i="48"/>
  <c r="J46" i="48"/>
  <c r="J45" i="48"/>
  <c r="J44" i="48"/>
  <c r="J43" i="48"/>
  <c r="J42" i="48"/>
  <c r="J41" i="48"/>
  <c r="J40" i="48"/>
  <c r="J39" i="48"/>
  <c r="J38" i="48"/>
  <c r="J37" i="48"/>
  <c r="J36" i="48"/>
  <c r="J35" i="48"/>
  <c r="J34" i="48"/>
  <c r="J33" i="48"/>
  <c r="J32" i="48"/>
  <c r="J31" i="48"/>
  <c r="J30" i="48"/>
  <c r="J29" i="48"/>
  <c r="J28" i="48"/>
  <c r="J27" i="48"/>
  <c r="J26" i="48"/>
  <c r="J25" i="48"/>
  <c r="J24" i="48"/>
  <c r="J23" i="48"/>
  <c r="J22" i="48"/>
  <c r="J21" i="48"/>
  <c r="J20" i="48"/>
  <c r="J19" i="48"/>
  <c r="J18" i="48"/>
  <c r="J17" i="48"/>
  <c r="J16" i="48"/>
  <c r="J15" i="48"/>
  <c r="J28" i="47"/>
  <c r="J27" i="47"/>
  <c r="J26" i="47"/>
  <c r="J25" i="47"/>
  <c r="J24" i="47"/>
  <c r="J23" i="47"/>
  <c r="J22" i="47"/>
  <c r="J21" i="47"/>
  <c r="J20" i="47"/>
  <c r="J19" i="47"/>
  <c r="J18" i="47"/>
  <c r="J17" i="47"/>
  <c r="J16" i="47"/>
  <c r="J15" i="47"/>
  <c r="J53" i="46"/>
  <c r="J52" i="46"/>
  <c r="J51" i="46"/>
  <c r="J50" i="46"/>
  <c r="J49" i="46"/>
  <c r="J48" i="46"/>
  <c r="J47" i="46"/>
  <c r="J46" i="46"/>
  <c r="J45" i="46"/>
  <c r="J44" i="46"/>
  <c r="J43" i="46"/>
  <c r="J42" i="46"/>
  <c r="J41" i="46"/>
  <c r="J40" i="46"/>
  <c r="J39" i="46"/>
  <c r="J38" i="46"/>
  <c r="J37" i="46"/>
  <c r="J36" i="46"/>
  <c r="J35" i="46"/>
  <c r="J34" i="46"/>
  <c r="J33" i="46"/>
  <c r="J32" i="46"/>
  <c r="J31" i="46"/>
  <c r="J30" i="46"/>
  <c r="J29" i="46"/>
  <c r="J28" i="46"/>
  <c r="J27" i="46"/>
  <c r="J26" i="46"/>
  <c r="J25" i="46"/>
  <c r="J24" i="46"/>
  <c r="J23" i="46"/>
  <c r="J22" i="46"/>
  <c r="J21" i="46"/>
  <c r="J20" i="46"/>
  <c r="J19" i="46"/>
  <c r="J18" i="46"/>
  <c r="J17" i="46"/>
  <c r="J16" i="46"/>
  <c r="J15" i="46"/>
  <c r="J31" i="45"/>
  <c r="J30" i="45"/>
  <c r="J29" i="45"/>
  <c r="J28" i="45"/>
  <c r="J27" i="45"/>
  <c r="J26" i="45"/>
  <c r="J25" i="45"/>
  <c r="J24" i="45"/>
  <c r="J23" i="45"/>
  <c r="J22" i="45"/>
  <c r="J21" i="45"/>
  <c r="J20" i="45"/>
  <c r="J19" i="45"/>
  <c r="J18" i="45"/>
  <c r="J17" i="45"/>
  <c r="J16" i="45"/>
  <c r="J15" i="45"/>
  <c r="J61" i="44"/>
  <c r="J60" i="44"/>
  <c r="J59" i="44"/>
  <c r="J58" i="44"/>
  <c r="J57" i="44"/>
  <c r="J56" i="44"/>
  <c r="J55" i="44"/>
  <c r="J54" i="44"/>
  <c r="J53" i="44"/>
  <c r="J52" i="44"/>
  <c r="J51" i="44"/>
  <c r="J50" i="44"/>
  <c r="J49" i="44"/>
  <c r="J48" i="44"/>
  <c r="J47" i="44"/>
  <c r="J46" i="44"/>
  <c r="J45" i="44"/>
  <c r="J44" i="44"/>
  <c r="J43" i="44"/>
  <c r="J42" i="44"/>
  <c r="J41" i="44"/>
  <c r="J40" i="44"/>
  <c r="J39" i="44"/>
  <c r="J38" i="44"/>
  <c r="J37" i="44"/>
  <c r="J36" i="44"/>
  <c r="J35" i="44"/>
  <c r="J34" i="44"/>
  <c r="J33" i="44"/>
  <c r="J32" i="44"/>
  <c r="J31" i="44"/>
  <c r="J30" i="44"/>
  <c r="J29" i="44"/>
  <c r="J28" i="44"/>
  <c r="J27" i="44"/>
  <c r="J26" i="44"/>
  <c r="J25" i="44"/>
  <c r="J24" i="44"/>
  <c r="J23" i="44"/>
  <c r="J22" i="44"/>
  <c r="J21" i="44"/>
  <c r="J20" i="44"/>
  <c r="J19" i="44"/>
  <c r="J18" i="44"/>
  <c r="J17" i="44"/>
  <c r="J16" i="44"/>
  <c r="J15" i="44"/>
  <c r="J23" i="43"/>
  <c r="J22" i="43"/>
  <c r="J21" i="43"/>
  <c r="J20" i="43"/>
  <c r="J19" i="43"/>
  <c r="J18" i="43"/>
  <c r="J17" i="43"/>
  <c r="J16" i="43"/>
  <c r="J15" i="43"/>
  <c r="J28" i="42"/>
  <c r="J27" i="42"/>
  <c r="J26" i="42"/>
  <c r="J25" i="42"/>
  <c r="J24" i="42"/>
  <c r="J23" i="42"/>
  <c r="J22" i="42"/>
  <c r="J21" i="42"/>
  <c r="J20" i="42"/>
  <c r="J19" i="42"/>
  <c r="J18" i="42"/>
  <c r="J17" i="42"/>
  <c r="J16" i="42"/>
  <c r="J15" i="42"/>
  <c r="J19" i="41"/>
  <c r="J18" i="41"/>
  <c r="J17" i="41"/>
  <c r="J16" i="41"/>
  <c r="J15" i="41"/>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44" i="38"/>
  <c r="J43" i="38"/>
  <c r="J41" i="38"/>
  <c r="J40" i="38"/>
  <c r="J39" i="38"/>
  <c r="J38" i="38"/>
  <c r="J36" i="38"/>
  <c r="J34" i="38"/>
  <c r="J32" i="38"/>
  <c r="J31" i="38"/>
  <c r="J30" i="38"/>
  <c r="J29" i="38"/>
  <c r="J28" i="38"/>
  <c r="J27" i="38"/>
  <c r="J26" i="38"/>
  <c r="J24" i="38"/>
  <c r="J23" i="38"/>
  <c r="J22" i="38"/>
  <c r="J21" i="38"/>
  <c r="J20" i="38"/>
  <c r="J19" i="38"/>
  <c r="J18" i="38"/>
  <c r="J17" i="38"/>
  <c r="J16" i="38"/>
  <c r="J31" i="37"/>
  <c r="J30" i="37"/>
  <c r="J29" i="37"/>
  <c r="J28" i="37"/>
  <c r="J27" i="37"/>
  <c r="J26" i="37"/>
  <c r="J25" i="37"/>
  <c r="J24" i="37"/>
  <c r="J23" i="37"/>
  <c r="J22" i="37"/>
  <c r="J21" i="37"/>
  <c r="J20" i="37"/>
  <c r="J19" i="37"/>
  <c r="J18" i="37"/>
  <c r="J17" i="37"/>
  <c r="J16" i="37"/>
  <c r="J107" i="36"/>
  <c r="J106" i="36"/>
  <c r="J105" i="36"/>
  <c r="J104" i="36"/>
  <c r="J102" i="36"/>
  <c r="J101" i="36"/>
  <c r="J100" i="36"/>
  <c r="J99" i="36"/>
  <c r="J97" i="36"/>
  <c r="J96" i="36"/>
  <c r="J95" i="36"/>
  <c r="J94" i="36"/>
  <c r="J93" i="36"/>
  <c r="J92" i="36"/>
  <c r="J91" i="36"/>
  <c r="J90" i="36"/>
  <c r="J89" i="36"/>
  <c r="J88" i="36"/>
  <c r="J87" i="36"/>
  <c r="J86" i="36"/>
  <c r="J85" i="36"/>
  <c r="J84" i="36"/>
  <c r="J83" i="36"/>
  <c r="J82" i="36"/>
  <c r="J81" i="36"/>
  <c r="J80" i="36"/>
  <c r="J79" i="36"/>
  <c r="J78" i="36"/>
  <c r="J77" i="36"/>
  <c r="J76" i="36"/>
  <c r="J75" i="36"/>
  <c r="J74" i="36"/>
  <c r="J73" i="36"/>
  <c r="J72" i="36"/>
  <c r="J71" i="36"/>
  <c r="J70" i="36"/>
  <c r="J69" i="36"/>
  <c r="J68" i="36"/>
  <c r="J67" i="36"/>
  <c r="J66" i="36"/>
  <c r="J65" i="36"/>
  <c r="J64" i="36"/>
  <c r="J63" i="36"/>
  <c r="J62" i="36"/>
  <c r="J61" i="36"/>
  <c r="J60" i="36"/>
  <c r="J59" i="36"/>
  <c r="J58" i="36"/>
  <c r="J57" i="36"/>
  <c r="J56" i="36"/>
  <c r="J55" i="36"/>
  <c r="J54" i="36"/>
  <c r="J53" i="36"/>
  <c r="J52" i="36"/>
  <c r="J51" i="36"/>
  <c r="J50" i="36"/>
  <c r="J49" i="36"/>
  <c r="J48" i="36"/>
  <c r="J47" i="36"/>
  <c r="J46" i="36"/>
  <c r="J45" i="36"/>
  <c r="J44" i="36"/>
  <c r="J43" i="36"/>
  <c r="J42" i="36"/>
  <c r="J41" i="36"/>
  <c r="J40" i="36"/>
  <c r="J39" i="36"/>
  <c r="J38" i="36"/>
  <c r="J37" i="36"/>
  <c r="J36" i="36"/>
  <c r="J35" i="36"/>
  <c r="J34" i="36"/>
  <c r="J33" i="36"/>
  <c r="J32" i="36"/>
  <c r="J31" i="36"/>
  <c r="J30" i="36"/>
  <c r="J29" i="36"/>
  <c r="J28" i="36"/>
  <c r="J27" i="36"/>
  <c r="J26" i="36"/>
  <c r="J25" i="36"/>
  <c r="J24" i="36"/>
  <c r="J23" i="36"/>
  <c r="J22" i="36"/>
  <c r="J21" i="36"/>
  <c r="J20" i="36"/>
  <c r="J19" i="36"/>
  <c r="J18" i="36"/>
  <c r="J17" i="36"/>
  <c r="J16" i="36"/>
  <c r="J17" i="35"/>
  <c r="J16" i="35"/>
  <c r="J15" i="35"/>
  <c r="Q134" i="33"/>
  <c r="H134" i="33"/>
  <c r="Q133" i="33"/>
  <c r="H133" i="33"/>
  <c r="Q131" i="33"/>
  <c r="H131" i="33"/>
  <c r="Q130" i="33"/>
  <c r="H130" i="33"/>
  <c r="H128" i="33"/>
  <c r="Q127" i="33"/>
  <c r="H127" i="33"/>
  <c r="Q124" i="33"/>
  <c r="Q123" i="33"/>
  <c r="Q122" i="33"/>
  <c r="H122" i="33"/>
  <c r="Q121" i="33"/>
  <c r="H121" i="33"/>
  <c r="Q120" i="33"/>
  <c r="H120" i="33"/>
  <c r="Q118" i="33"/>
  <c r="H118" i="33"/>
  <c r="Q116" i="33"/>
  <c r="Q115" i="33"/>
  <c r="Q114" i="33"/>
  <c r="H113" i="33"/>
  <c r="Q111" i="33"/>
  <c r="Q110" i="33"/>
  <c r="Q109" i="33"/>
  <c r="Q108" i="33"/>
  <c r="H108" i="33"/>
  <c r="H107" i="33"/>
  <c r="Q106" i="33"/>
  <c r="H106" i="33"/>
  <c r="Q105" i="33"/>
  <c r="H105" i="33"/>
  <c r="H104" i="33"/>
  <c r="Q102" i="33"/>
  <c r="Q101" i="33"/>
  <c r="Q100" i="33"/>
  <c r="Q99" i="33"/>
  <c r="H99" i="33"/>
  <c r="H98" i="33"/>
  <c r="Q97" i="33"/>
  <c r="H97" i="33"/>
  <c r="Q96" i="33"/>
  <c r="H96" i="33"/>
  <c r="H95" i="33"/>
  <c r="Q93" i="33"/>
  <c r="H93" i="33"/>
  <c r="Q92" i="33"/>
  <c r="Q91" i="33"/>
  <c r="Q90" i="33"/>
  <c r="H89" i="33"/>
  <c r="Q88" i="33"/>
  <c r="H88" i="33"/>
  <c r="Q87" i="33"/>
  <c r="H87" i="33"/>
  <c r="Q86" i="33"/>
  <c r="H85" i="33"/>
  <c r="H84" i="33"/>
  <c r="H80" i="33"/>
  <c r="Q79" i="33"/>
  <c r="H79" i="33"/>
  <c r="H77" i="33"/>
  <c r="Q76" i="33"/>
  <c r="H76" i="33"/>
  <c r="Q75" i="33"/>
  <c r="H75" i="33"/>
  <c r="Q74" i="33"/>
  <c r="H74" i="33"/>
  <c r="Q73" i="33"/>
  <c r="Q72" i="33"/>
  <c r="Q71" i="33"/>
  <c r="H70" i="33"/>
  <c r="Q69" i="33"/>
  <c r="H69" i="33"/>
  <c r="Q68" i="33"/>
  <c r="H68" i="33"/>
  <c r="H67" i="33"/>
  <c r="Q66" i="33"/>
  <c r="Q65" i="33"/>
  <c r="H65" i="33"/>
  <c r="H63" i="33"/>
  <c r="Q62" i="33"/>
  <c r="H62" i="33"/>
  <c r="Q60" i="33"/>
  <c r="H60" i="33"/>
  <c r="Q59" i="33"/>
  <c r="Q58" i="33"/>
  <c r="H57" i="33"/>
  <c r="Q56" i="33"/>
  <c r="H56" i="33"/>
  <c r="Q54" i="33"/>
  <c r="H54" i="33"/>
  <c r="Q53" i="33"/>
  <c r="H53" i="33"/>
  <c r="Q52" i="33"/>
  <c r="H52" i="33"/>
  <c r="Q51" i="33"/>
  <c r="H51" i="33"/>
  <c r="Q50" i="33"/>
  <c r="H50" i="33"/>
  <c r="H49" i="33"/>
  <c r="Q48" i="33"/>
  <c r="H48" i="33"/>
  <c r="H46" i="33"/>
  <c r="Q45" i="33"/>
  <c r="H45" i="33"/>
  <c r="H43" i="33"/>
  <c r="Q42" i="33"/>
  <c r="H42" i="33"/>
  <c r="H40" i="33"/>
  <c r="Q39" i="33"/>
  <c r="H39" i="33"/>
  <c r="Q37" i="33"/>
  <c r="H37" i="33"/>
  <c r="H36" i="33"/>
  <c r="Q35" i="33"/>
  <c r="H35" i="33"/>
  <c r="H33" i="33"/>
  <c r="Q32" i="33"/>
  <c r="H32" i="33"/>
  <c r="Q31" i="33"/>
  <c r="H31" i="33"/>
  <c r="Q30" i="33"/>
  <c r="H30" i="33"/>
  <c r="Q29" i="33"/>
  <c r="H29" i="33"/>
  <c r="Q28" i="33"/>
  <c r="H28" i="33"/>
  <c r="Q27" i="33"/>
  <c r="H27" i="33"/>
  <c r="Q25" i="33"/>
  <c r="H25" i="33"/>
  <c r="H24" i="33"/>
  <c r="Q23" i="33"/>
  <c r="H23" i="33"/>
  <c r="Q21" i="33"/>
  <c r="H21" i="33"/>
  <c r="Q20" i="33"/>
  <c r="H20" i="33"/>
  <c r="Q19" i="33"/>
  <c r="H19" i="33"/>
  <c r="Q18" i="33"/>
  <c r="H18" i="33"/>
  <c r="H17" i="33"/>
  <c r="Q16" i="33"/>
  <c r="H16" i="33"/>
  <c r="P24" i="32"/>
  <c r="P23" i="32"/>
  <c r="P22" i="32"/>
  <c r="P21" i="32"/>
  <c r="P20" i="32"/>
  <c r="P19" i="32"/>
  <c r="P18" i="32"/>
  <c r="P17" i="32"/>
  <c r="P16" i="32"/>
  <c r="P15" i="32"/>
  <c r="P46" i="31"/>
  <c r="P45" i="31"/>
  <c r="P44" i="31"/>
  <c r="P43" i="31"/>
  <c r="P42" i="31"/>
  <c r="P41" i="31"/>
  <c r="P40" i="31"/>
  <c r="P39" i="31"/>
  <c r="P38" i="31"/>
  <c r="P37" i="31"/>
  <c r="P36" i="31"/>
  <c r="P35" i="31"/>
  <c r="P34" i="31"/>
  <c r="P33" i="31"/>
  <c r="P32" i="31"/>
  <c r="P31" i="31"/>
  <c r="P30" i="31"/>
  <c r="P29" i="31"/>
  <c r="P28" i="31"/>
  <c r="P27" i="31"/>
  <c r="P26" i="31"/>
  <c r="P25" i="31"/>
  <c r="P24" i="31"/>
  <c r="P23" i="31"/>
  <c r="P22" i="31"/>
  <c r="P21" i="31"/>
  <c r="P20" i="31"/>
  <c r="P19" i="31"/>
  <c r="P18" i="31"/>
  <c r="P17" i="31"/>
  <c r="P16" i="31"/>
  <c r="P15" i="31"/>
  <c r="P29" i="30"/>
  <c r="P28" i="30"/>
  <c r="P27" i="30"/>
  <c r="P21" i="30"/>
  <c r="P20" i="30"/>
  <c r="P19" i="30"/>
  <c r="P18" i="30"/>
  <c r="P17" i="30"/>
  <c r="P16" i="30"/>
  <c r="P34" i="29"/>
  <c r="P33" i="29"/>
  <c r="P32" i="29"/>
  <c r="P31" i="29"/>
  <c r="Q144" i="28"/>
  <c r="Q141" i="28"/>
  <c r="Q140" i="28"/>
  <c r="Q139" i="28"/>
  <c r="Q138" i="28"/>
  <c r="Q137" i="28"/>
  <c r="Q136" i="28"/>
  <c r="Q135" i="28"/>
  <c r="Q134" i="28"/>
  <c r="Q133" i="28"/>
  <c r="Q132" i="28"/>
  <c r="Q131" i="28"/>
  <c r="Q130" i="28"/>
  <c r="Q129" i="28"/>
  <c r="Q128" i="28"/>
  <c r="Q127" i="28"/>
  <c r="Q126" i="28"/>
  <c r="Q125" i="28"/>
  <c r="Q124" i="28"/>
  <c r="Q123" i="28"/>
  <c r="Q122" i="28"/>
  <c r="Q121" i="28"/>
  <c r="Q120" i="28"/>
  <c r="Q119" i="28"/>
  <c r="Q118" i="28"/>
  <c r="Q117" i="28"/>
  <c r="Q116" i="28"/>
  <c r="Q115" i="28"/>
  <c r="Q114" i="28"/>
  <c r="Q113" i="28"/>
  <c r="Q112" i="28"/>
  <c r="Q110" i="28"/>
  <c r="Q109" i="28"/>
  <c r="Q108" i="28"/>
  <c r="Q107" i="28"/>
  <c r="Q106" i="28"/>
  <c r="Q105" i="28"/>
  <c r="Q104" i="28"/>
  <c r="Q100" i="28"/>
  <c r="Q99" i="28"/>
  <c r="Q98" i="28"/>
  <c r="Q97" i="28"/>
  <c r="Q96" i="28"/>
  <c r="Q92" i="28"/>
  <c r="Q91" i="28"/>
  <c r="Q90" i="28"/>
  <c r="Q89" i="28"/>
  <c r="Q88" i="28"/>
  <c r="Q87" i="28"/>
  <c r="Q86" i="28"/>
  <c r="Q85" i="28"/>
  <c r="Q84" i="28"/>
  <c r="Q83" i="28"/>
  <c r="Q82" i="28"/>
  <c r="Q81" i="28"/>
  <c r="Q80" i="28"/>
  <c r="Q79" i="28"/>
  <c r="Q78" i="28"/>
  <c r="Q76" i="28"/>
  <c r="Q75" i="28"/>
  <c r="Q74" i="28"/>
  <c r="Q73" i="28"/>
  <c r="Q72" i="28"/>
  <c r="Q71" i="28"/>
  <c r="Q67" i="28"/>
  <c r="Q66" i="28"/>
  <c r="Q64" i="28"/>
  <c r="Q63" i="28"/>
  <c r="Q62" i="28"/>
  <c r="Q61" i="28"/>
  <c r="Q60" i="28"/>
  <c r="Q59" i="28"/>
  <c r="Q55" i="28"/>
  <c r="Q54" i="28"/>
  <c r="Q53" i="28"/>
  <c r="Q52" i="28"/>
  <c r="Q50" i="28"/>
  <c r="Q49" i="28"/>
  <c r="Q48" i="28"/>
  <c r="Q47" i="28"/>
  <c r="Q46" i="28"/>
  <c r="Q45" i="28"/>
  <c r="Q44" i="28"/>
  <c r="Q43" i="28"/>
  <c r="Q42" i="28"/>
  <c r="Q41" i="28"/>
  <c r="Q40" i="28"/>
  <c r="Q39" i="28"/>
  <c r="Q38" i="28"/>
  <c r="Q37" i="28"/>
  <c r="Q36" i="28"/>
  <c r="Q35" i="28"/>
  <c r="Q34" i="28"/>
  <c r="Q33" i="28"/>
  <c r="Q32" i="28"/>
  <c r="Q31" i="28"/>
  <c r="Q30" i="28"/>
  <c r="Q29" i="28"/>
  <c r="Q28" i="28"/>
  <c r="Q27" i="28"/>
  <c r="Q26" i="28"/>
  <c r="Q25" i="28"/>
  <c r="Q23" i="28"/>
  <c r="Q22" i="28"/>
  <c r="Q21" i="28"/>
  <c r="Q20" i="28"/>
  <c r="Q19" i="28"/>
  <c r="Q18" i="28"/>
  <c r="P56" i="27"/>
  <c r="P55" i="27"/>
  <c r="P54" i="27"/>
  <c r="P53" i="27"/>
  <c r="P52" i="27"/>
  <c r="P51" i="27"/>
  <c r="P50" i="27"/>
  <c r="P49" i="27"/>
  <c r="P48" i="27"/>
  <c r="P47" i="27"/>
  <c r="P46" i="27"/>
  <c r="P45" i="27"/>
  <c r="P44" i="27"/>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23" i="26"/>
  <c r="P22" i="26"/>
  <c r="P21" i="26"/>
  <c r="P20" i="26"/>
  <c r="P19" i="26"/>
  <c r="P18" i="26"/>
  <c r="P17" i="26"/>
  <c r="P26" i="25"/>
  <c r="P25" i="25"/>
  <c r="P24" i="25"/>
  <c r="P23" i="25"/>
  <c r="P22" i="25"/>
  <c r="P21" i="25"/>
  <c r="P20" i="25"/>
  <c r="P19" i="25"/>
  <c r="P18" i="25"/>
  <c r="P17" i="25"/>
  <c r="P16" i="25"/>
  <c r="P15" i="25"/>
  <c r="P34" i="24"/>
  <c r="P33" i="24"/>
  <c r="P32" i="24"/>
  <c r="P31" i="24"/>
  <c r="P30" i="24"/>
  <c r="P29" i="24"/>
  <c r="P28" i="24"/>
  <c r="P27" i="24"/>
  <c r="P26" i="24"/>
  <c r="P25" i="24"/>
  <c r="P24" i="24"/>
  <c r="P23" i="24"/>
  <c r="P22" i="24"/>
  <c r="P21" i="24"/>
  <c r="P20" i="24"/>
  <c r="P19" i="24"/>
  <c r="P16" i="24"/>
  <c r="P15" i="24"/>
  <c r="P26" i="23"/>
  <c r="P25" i="23"/>
  <c r="P24" i="23"/>
  <c r="P23" i="23"/>
  <c r="P22" i="23"/>
  <c r="P21" i="23"/>
  <c r="P20" i="23"/>
  <c r="P19" i="23"/>
  <c r="P18" i="23"/>
  <c r="P17" i="23"/>
  <c r="P16" i="23"/>
  <c r="P31" i="22"/>
  <c r="P30" i="22"/>
  <c r="P29" i="22"/>
  <c r="P28" i="22"/>
  <c r="P27" i="22"/>
  <c r="P26" i="22"/>
  <c r="P25" i="22"/>
  <c r="P24" i="22"/>
  <c r="P23" i="22"/>
  <c r="P22" i="22"/>
  <c r="P21" i="22"/>
  <c r="P20" i="22"/>
  <c r="P19" i="22"/>
  <c r="P18" i="22"/>
  <c r="P17" i="22"/>
  <c r="P16" i="22"/>
  <c r="P15" i="22"/>
  <c r="P26" i="21"/>
  <c r="P25" i="21"/>
  <c r="P24" i="21"/>
  <c r="P23" i="21"/>
  <c r="P22" i="21"/>
  <c r="P21" i="21"/>
  <c r="P20" i="21"/>
  <c r="P19" i="21"/>
  <c r="P18" i="21"/>
  <c r="P17" i="21"/>
  <c r="P16" i="21"/>
  <c r="P15" i="21"/>
  <c r="P33" i="20"/>
  <c r="P32" i="20"/>
  <c r="P31" i="20"/>
  <c r="P30" i="20"/>
  <c r="P29" i="20"/>
  <c r="P28" i="20"/>
  <c r="P27" i="20"/>
  <c r="P26" i="20"/>
  <c r="P25" i="20"/>
  <c r="P24" i="20"/>
  <c r="P23" i="20"/>
  <c r="P22" i="20"/>
  <c r="P21" i="20"/>
  <c r="P20" i="20"/>
  <c r="P19" i="20"/>
  <c r="P16" i="20"/>
  <c r="P15" i="20"/>
  <c r="P26" i="19"/>
  <c r="P25" i="19"/>
  <c r="P24" i="19"/>
  <c r="P23" i="19"/>
  <c r="P22" i="19"/>
  <c r="P21" i="19"/>
  <c r="P20" i="19"/>
  <c r="P19" i="19"/>
  <c r="P18" i="19"/>
  <c r="P17" i="19"/>
  <c r="P16" i="19"/>
  <c r="P31" i="18"/>
  <c r="P30" i="18"/>
  <c r="P29" i="18"/>
  <c r="P28" i="18"/>
  <c r="P27" i="18"/>
  <c r="P26" i="18"/>
  <c r="P25" i="18"/>
  <c r="P24" i="18"/>
  <c r="P23" i="18"/>
  <c r="P22" i="18"/>
  <c r="P21" i="18"/>
  <c r="P20" i="18"/>
  <c r="P19" i="18"/>
  <c r="P18" i="18"/>
  <c r="P17" i="18"/>
  <c r="P16" i="18"/>
  <c r="P15" i="18"/>
  <c r="S45" i="17"/>
  <c r="S44" i="17"/>
  <c r="S43" i="17"/>
  <c r="S42" i="17"/>
  <c r="S41" i="17"/>
  <c r="S40" i="17"/>
  <c r="S39" i="17"/>
  <c r="S38" i="17"/>
  <c r="S37" i="17"/>
  <c r="S36" i="17"/>
  <c r="S35" i="17"/>
  <c r="S34" i="17"/>
  <c r="S33" i="17"/>
  <c r="S32" i="17"/>
  <c r="S31" i="17"/>
  <c r="S30" i="17"/>
  <c r="S29" i="17"/>
  <c r="S28" i="17"/>
  <c r="S27" i="17"/>
  <c r="S26" i="17"/>
  <c r="S25" i="17"/>
  <c r="S24" i="17"/>
  <c r="S23" i="17"/>
  <c r="S22" i="17"/>
  <c r="S21" i="17"/>
  <c r="S20" i="17"/>
  <c r="S19" i="17"/>
  <c r="S18" i="17"/>
  <c r="Q212" i="16"/>
  <c r="Q210" i="16"/>
  <c r="Q209" i="16"/>
  <c r="Q207" i="16"/>
  <c r="Q206" i="16"/>
  <c r="Q205" i="16"/>
  <c r="Q204" i="16"/>
  <c r="Q203" i="16"/>
  <c r="Q202" i="16"/>
  <c r="Q200" i="16"/>
  <c r="Q199" i="16"/>
  <c r="Q198" i="16"/>
  <c r="Q197" i="16"/>
  <c r="Q195" i="16"/>
  <c r="Q194" i="16"/>
  <c r="Q193" i="16"/>
  <c r="Q192" i="16"/>
  <c r="Q190" i="16"/>
  <c r="Q189" i="16"/>
  <c r="Q188" i="16"/>
  <c r="Q187" i="16"/>
  <c r="Q185" i="16"/>
  <c r="Q184" i="16"/>
  <c r="Q183" i="16"/>
  <c r="Q182" i="16"/>
  <c r="Q180" i="16"/>
  <c r="Q179" i="16"/>
  <c r="Q178" i="16"/>
  <c r="Q177" i="16"/>
  <c r="Q175" i="16"/>
  <c r="Q174" i="16"/>
  <c r="Q173" i="16"/>
  <c r="Q171" i="16"/>
  <c r="Q170" i="16"/>
  <c r="Q169" i="16"/>
  <c r="Q168" i="16"/>
  <c r="Q166" i="16"/>
  <c r="Q165" i="16"/>
  <c r="Q163" i="16"/>
  <c r="Q162" i="16"/>
  <c r="Q161" i="16"/>
  <c r="Q160" i="16"/>
  <c r="Q158" i="16"/>
  <c r="Q157" i="16"/>
  <c r="Q156" i="16"/>
  <c r="Q155" i="16"/>
  <c r="Q152" i="16"/>
  <c r="Q151" i="16"/>
  <c r="Q150" i="16"/>
  <c r="Q148" i="16"/>
  <c r="Q147" i="16"/>
  <c r="Q146" i="16"/>
  <c r="Q145" i="16"/>
  <c r="Q144" i="16"/>
  <c r="Q140" i="16"/>
  <c r="Q139" i="16"/>
  <c r="Q138" i="16"/>
  <c r="Q137" i="16"/>
  <c r="Q136" i="16"/>
  <c r="Q134" i="16"/>
  <c r="Q133" i="16"/>
  <c r="Q132" i="16"/>
  <c r="Q131" i="16"/>
  <c r="Q130" i="16"/>
  <c r="Q128"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5" i="16"/>
  <c r="Q84" i="16"/>
  <c r="Q83"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49" i="16"/>
  <c r="Q48" i="16"/>
  <c r="Q47" i="16"/>
  <c r="Q46" i="16"/>
  <c r="Q45" i="16"/>
  <c r="Q44" i="16"/>
  <c r="Q42" i="16"/>
  <c r="Q41" i="16"/>
  <c r="Q40" i="16"/>
  <c r="Q39" i="16"/>
  <c r="Q38" i="16"/>
  <c r="Q37" i="16"/>
  <c r="Q33" i="16"/>
  <c r="Q32" i="16"/>
  <c r="Q30" i="16"/>
  <c r="Q29" i="16"/>
  <c r="Q28" i="16"/>
  <c r="Q27" i="16"/>
  <c r="Q26" i="16"/>
  <c r="Q25" i="16"/>
  <c r="Q24" i="16"/>
  <c r="Q23" i="16"/>
  <c r="Q22" i="16"/>
  <c r="Q21" i="16"/>
  <c r="Q20" i="16"/>
  <c r="Q19" i="16"/>
  <c r="Q18" i="16"/>
  <c r="P35" i="15"/>
  <c r="P34" i="15"/>
  <c r="P33" i="15"/>
  <c r="P32" i="15"/>
  <c r="P31" i="15"/>
  <c r="P30" i="15"/>
  <c r="P29" i="15"/>
  <c r="P28" i="15"/>
  <c r="P27" i="15"/>
  <c r="P26" i="15"/>
  <c r="P25" i="15"/>
  <c r="P24" i="15"/>
  <c r="P23" i="15"/>
  <c r="P22" i="15"/>
  <c r="P21" i="15"/>
  <c r="P20" i="15"/>
  <c r="P19" i="15"/>
  <c r="P18" i="15"/>
  <c r="P17" i="15"/>
  <c r="P16" i="15"/>
  <c r="P144" i="14"/>
  <c r="P142" i="14"/>
  <c r="P141" i="14"/>
  <c r="P140" i="14"/>
  <c r="P139" i="14"/>
  <c r="P138" i="14"/>
  <c r="P137" i="14"/>
  <c r="P136" i="14"/>
  <c r="P135" i="14"/>
  <c r="P133" i="14"/>
  <c r="P132" i="14"/>
  <c r="P131" i="14"/>
  <c r="P129" i="14"/>
  <c r="P128" i="14"/>
  <c r="P127" i="14"/>
  <c r="P126" i="14"/>
  <c r="P125" i="14"/>
  <c r="P120" i="14"/>
  <c r="P119" i="14"/>
  <c r="P118" i="14"/>
  <c r="P117" i="14"/>
  <c r="P116" i="14"/>
  <c r="P115" i="14"/>
  <c r="P114" i="14"/>
  <c r="P110" i="14"/>
  <c r="P109" i="14"/>
  <c r="P108" i="14"/>
  <c r="P107" i="14"/>
  <c r="P106" i="14"/>
  <c r="P105" i="14"/>
  <c r="P104" i="14"/>
  <c r="P103" i="14"/>
  <c r="P102" i="14"/>
  <c r="P101" i="14"/>
  <c r="P99" i="14"/>
  <c r="P98" i="14"/>
  <c r="P97" i="14"/>
  <c r="P96" i="14"/>
  <c r="P95" i="14"/>
  <c r="P94" i="14"/>
  <c r="P93" i="14"/>
  <c r="P92" i="14"/>
  <c r="P91" i="14"/>
  <c r="P90" i="14"/>
  <c r="P89" i="14"/>
  <c r="P88" i="14"/>
  <c r="P87" i="14"/>
  <c r="P86" i="14"/>
  <c r="P84" i="14"/>
  <c r="P83" i="14"/>
  <c r="P82" i="14"/>
  <c r="P81" i="14"/>
  <c r="P80" i="14"/>
  <c r="P79" i="14"/>
  <c r="P78" i="14"/>
  <c r="P77" i="14"/>
  <c r="P76" i="14"/>
  <c r="P75" i="14"/>
  <c r="P73" i="14"/>
  <c r="P72" i="14"/>
  <c r="P70" i="14"/>
  <c r="P69" i="14"/>
  <c r="P68" i="14"/>
  <c r="P67" i="14"/>
  <c r="P66" i="14"/>
  <c r="P65" i="14"/>
  <c r="P64" i="14"/>
  <c r="P63" i="14"/>
  <c r="P61" i="14"/>
  <c r="P60" i="14"/>
  <c r="P59" i="14"/>
  <c r="P58" i="14"/>
  <c r="P57" i="14"/>
  <c r="P56" i="14"/>
  <c r="P55" i="14"/>
  <c r="P53" i="14"/>
  <c r="P52" i="14"/>
  <c r="P51" i="14"/>
  <c r="P50" i="14"/>
  <c r="P49" i="14"/>
  <c r="P48" i="14"/>
  <c r="P47" i="14"/>
  <c r="P46" i="14"/>
  <c r="P45" i="14"/>
  <c r="P44" i="14"/>
  <c r="P42" i="14"/>
  <c r="P41" i="14"/>
  <c r="P40" i="14"/>
  <c r="P39" i="14"/>
  <c r="P38" i="14"/>
  <c r="P37" i="14"/>
  <c r="P36" i="14"/>
  <c r="P34" i="14"/>
  <c r="P33" i="14"/>
  <c r="P32" i="14"/>
  <c r="P31" i="14"/>
  <c r="P30" i="14"/>
  <c r="P29" i="14"/>
  <c r="P28" i="14"/>
  <c r="P27" i="14"/>
  <c r="P25" i="14"/>
  <c r="P24" i="14"/>
  <c r="P23" i="14"/>
  <c r="P22" i="14"/>
  <c r="P21" i="14"/>
  <c r="P20" i="14"/>
  <c r="P19" i="14"/>
  <c r="P18" i="14"/>
  <c r="S45" i="13"/>
  <c r="S44" i="13"/>
  <c r="S43" i="13"/>
  <c r="S42" i="13"/>
  <c r="S41" i="13"/>
  <c r="S40" i="13"/>
  <c r="S39" i="13"/>
  <c r="S38" i="13"/>
  <c r="S37" i="13"/>
  <c r="S36" i="13"/>
  <c r="S35" i="13"/>
  <c r="S34" i="13"/>
  <c r="S33" i="13"/>
  <c r="S32" i="13"/>
  <c r="S31" i="13"/>
  <c r="S30" i="13"/>
  <c r="S29" i="13"/>
  <c r="S28" i="13"/>
  <c r="S27" i="13"/>
  <c r="S26" i="13"/>
  <c r="S25" i="13"/>
  <c r="S24" i="13"/>
  <c r="S23" i="13"/>
  <c r="S22" i="13"/>
  <c r="S21" i="13"/>
  <c r="S20" i="13"/>
  <c r="S19" i="13"/>
  <c r="S18" i="13"/>
  <c r="Q292" i="12"/>
  <c r="Q291" i="12"/>
  <c r="Q289" i="12"/>
  <c r="Q287" i="12"/>
  <c r="Q285" i="12"/>
  <c r="Q284" i="12"/>
  <c r="Q283" i="12"/>
  <c r="Q282" i="12"/>
  <c r="Q281" i="12"/>
  <c r="Q280" i="12"/>
  <c r="Q279" i="12"/>
  <c r="Q278" i="12"/>
  <c r="Q277" i="12"/>
  <c r="Q276" i="12"/>
  <c r="Q275" i="12"/>
  <c r="Q274" i="12"/>
  <c r="Q273" i="12"/>
  <c r="Q272" i="12"/>
  <c r="Q271" i="12"/>
  <c r="Q270" i="12"/>
  <c r="Q269" i="12"/>
  <c r="Q268" i="12"/>
  <c r="Q267" i="12"/>
  <c r="Q266" i="12"/>
  <c r="Q265" i="12"/>
  <c r="Q264" i="12"/>
  <c r="Q263" i="12"/>
  <c r="Q262" i="12"/>
  <c r="Q261" i="12"/>
  <c r="Q260" i="12"/>
  <c r="Q256" i="12"/>
  <c r="Q255" i="12"/>
  <c r="Q254" i="12"/>
  <c r="Q253" i="12"/>
  <c r="Q252" i="12"/>
  <c r="Q251" i="12"/>
  <c r="Q250" i="12"/>
  <c r="Q249" i="12"/>
  <c r="Q248" i="12"/>
  <c r="Q247" i="12"/>
  <c r="Q246" i="12"/>
  <c r="Q242" i="12"/>
  <c r="Q241" i="12"/>
  <c r="Q240" i="12"/>
  <c r="Q239" i="12"/>
  <c r="Q238" i="12"/>
  <c r="Q237" i="12"/>
  <c r="Q236" i="12"/>
  <c r="Q232" i="12"/>
  <c r="Q231" i="12"/>
  <c r="Q230" i="12"/>
  <c r="Q229" i="12"/>
  <c r="Q228" i="12"/>
  <c r="Q227" i="12"/>
  <c r="Q226" i="12"/>
  <c r="Q225" i="12"/>
  <c r="Q224" i="12"/>
  <c r="Q223" i="12"/>
  <c r="Q219" i="12"/>
  <c r="Q218" i="12"/>
  <c r="Q217" i="12"/>
  <c r="Q216" i="12"/>
  <c r="Q215" i="12"/>
  <c r="Q214" i="12"/>
  <c r="Q213" i="12"/>
  <c r="Q212" i="12"/>
  <c r="Q211" i="12"/>
  <c r="Q210" i="12"/>
  <c r="Q206" i="12"/>
  <c r="Q205" i="12"/>
  <c r="Q204" i="12"/>
  <c r="Q203" i="12"/>
  <c r="Q202" i="12"/>
  <c r="Q201" i="12"/>
  <c r="Q200" i="12"/>
  <c r="Q196" i="12"/>
  <c r="Q195" i="12"/>
  <c r="Q194" i="12"/>
  <c r="Q193" i="12"/>
  <c r="Q192" i="12"/>
  <c r="Q191" i="12"/>
  <c r="Q190" i="12"/>
  <c r="Q189" i="12"/>
  <c r="Q188" i="12"/>
  <c r="Q187" i="12"/>
  <c r="Q186" i="12"/>
  <c r="Q182" i="12"/>
  <c r="Q181" i="12"/>
  <c r="Q180" i="12"/>
  <c r="Q179" i="12"/>
  <c r="Q178" i="12"/>
  <c r="Q177" i="12"/>
  <c r="Q176" i="12"/>
  <c r="Q175" i="12"/>
  <c r="Q174" i="12"/>
  <c r="Q173" i="12"/>
  <c r="Q169" i="12"/>
  <c r="Q168" i="12"/>
  <c r="Q167" i="12"/>
  <c r="Q166" i="12"/>
  <c r="Q165" i="12"/>
  <c r="Q164" i="12"/>
  <c r="Q163" i="12"/>
  <c r="Q162" i="12"/>
  <c r="Q161" i="12"/>
  <c r="Q160" i="12"/>
  <c r="Q156" i="12"/>
  <c r="Q155" i="12"/>
  <c r="Q154" i="12"/>
  <c r="Q153" i="12"/>
  <c r="Q152" i="12"/>
  <c r="Q151" i="12"/>
  <c r="Q150" i="12"/>
  <c r="Q146" i="12"/>
  <c r="Q145" i="12"/>
  <c r="Q144" i="12"/>
  <c r="Q143" i="12"/>
  <c r="Q142" i="12"/>
  <c r="Q141" i="12"/>
  <c r="Q140" i="12"/>
  <c r="Q139" i="12"/>
  <c r="Q138" i="12"/>
  <c r="Q137" i="12"/>
  <c r="Q136" i="12"/>
  <c r="Q132" i="12"/>
  <c r="Q131" i="12"/>
  <c r="Q130" i="12"/>
  <c r="Q129" i="12"/>
  <c r="Q128" i="12"/>
  <c r="Q127" i="12"/>
  <c r="Q126" i="12"/>
  <c r="Q125" i="12"/>
  <c r="Q124" i="12"/>
  <c r="Q123" i="12"/>
  <c r="Q119" i="12"/>
  <c r="Q118" i="12"/>
  <c r="Q117" i="12"/>
  <c r="Q116" i="12"/>
  <c r="Q115" i="12"/>
  <c r="Q114" i="12"/>
  <c r="Q113" i="12"/>
  <c r="Q112" i="12"/>
  <c r="Q111" i="12"/>
  <c r="Q107" i="12"/>
  <c r="Q106" i="12"/>
  <c r="Q105" i="12"/>
  <c r="Q104" i="12"/>
  <c r="Q103" i="12"/>
  <c r="Q102" i="12"/>
  <c r="Q101" i="12"/>
  <c r="Q100" i="12"/>
  <c r="Q99" i="12"/>
  <c r="Q95" i="12"/>
  <c r="Q94" i="12"/>
  <c r="Q93" i="12"/>
  <c r="Q92" i="12"/>
  <c r="Q91" i="12"/>
  <c r="Q90" i="12"/>
  <c r="Q89" i="12"/>
  <c r="Q88" i="12"/>
  <c r="Q87" i="12"/>
  <c r="Q86" i="12"/>
  <c r="Q85" i="12"/>
  <c r="Q84" i="12"/>
  <c r="Q83" i="12"/>
  <c r="Q82" i="12"/>
  <c r="Q81" i="12"/>
  <c r="Q80" i="12"/>
  <c r="Q79" i="12"/>
  <c r="Q78" i="12"/>
  <c r="Q77" i="12"/>
  <c r="Q76" i="12"/>
  <c r="Q75" i="12"/>
  <c r="Q74" i="12"/>
  <c r="Q73" i="12"/>
  <c r="Q72" i="12"/>
  <c r="Q71" i="12"/>
  <c r="Q70" i="12"/>
  <c r="Q66" i="12"/>
  <c r="Q65" i="12"/>
  <c r="Q64" i="12"/>
  <c r="Q63" i="12"/>
  <c r="Q62" i="12"/>
  <c r="Q61" i="12"/>
  <c r="Q60" i="12"/>
  <c r="Q59" i="12"/>
  <c r="Q58" i="12"/>
  <c r="Q54" i="12"/>
  <c r="Q53" i="12"/>
  <c r="Q52" i="12"/>
  <c r="Q51" i="12"/>
  <c r="Q50" i="12"/>
  <c r="Q49" i="12"/>
  <c r="Q48" i="12"/>
  <c r="Q47"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P25" i="11"/>
  <c r="P24" i="11"/>
  <c r="P23" i="11"/>
  <c r="P22" i="11"/>
  <c r="P21" i="11"/>
  <c r="P20" i="11"/>
  <c r="P19" i="11"/>
  <c r="P18" i="11"/>
  <c r="P17" i="11"/>
  <c r="P16" i="11"/>
  <c r="P15" i="11"/>
  <c r="P33" i="10"/>
  <c r="P32" i="10"/>
  <c r="P31" i="10"/>
  <c r="P30" i="10"/>
  <c r="P29" i="10"/>
  <c r="P28" i="10"/>
  <c r="P27" i="10"/>
  <c r="P26" i="10"/>
  <c r="P25" i="10"/>
  <c r="P24" i="10"/>
  <c r="P23" i="10"/>
  <c r="P22" i="10"/>
  <c r="P21" i="10"/>
  <c r="P20" i="10"/>
  <c r="P19" i="10"/>
  <c r="P16" i="10"/>
  <c r="P15" i="10"/>
  <c r="P36" i="9"/>
  <c r="P35" i="9"/>
  <c r="P34" i="9"/>
  <c r="P33" i="9"/>
  <c r="P32" i="9"/>
  <c r="P31" i="9"/>
  <c r="P30" i="9"/>
  <c r="P29" i="9"/>
  <c r="P28" i="9"/>
  <c r="P27" i="9"/>
  <c r="P26" i="9"/>
  <c r="P25" i="9"/>
  <c r="P24" i="9"/>
  <c r="P23" i="9"/>
  <c r="P22" i="9"/>
  <c r="P21" i="9"/>
  <c r="P20" i="9"/>
  <c r="P19" i="9"/>
  <c r="P18" i="9"/>
  <c r="P17" i="9"/>
  <c r="P16" i="9"/>
  <c r="P15" i="9"/>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74" i="7"/>
  <c r="P73" i="7"/>
  <c r="P72" i="7"/>
  <c r="P71" i="7"/>
  <c r="P69" i="7"/>
  <c r="P68" i="7"/>
  <c r="P67" i="7"/>
  <c r="P66" i="7"/>
  <c r="P65" i="7"/>
  <c r="P64" i="7"/>
  <c r="P63" i="7"/>
  <c r="P62" i="7"/>
  <c r="P61" i="7"/>
  <c r="P60" i="7"/>
  <c r="P59" i="7"/>
  <c r="P58" i="7"/>
  <c r="P57" i="7"/>
  <c r="P56" i="7"/>
  <c r="P55" i="7"/>
  <c r="P54" i="7"/>
  <c r="P53" i="7"/>
  <c r="P52" i="7"/>
  <c r="P51" i="7"/>
  <c r="P50" i="7"/>
  <c r="P49" i="7"/>
  <c r="P48" i="7"/>
  <c r="P47" i="7"/>
  <c r="P46" i="7"/>
  <c r="P45" i="7"/>
  <c r="P44" i="7"/>
  <c r="P43" i="7"/>
  <c r="P41" i="7"/>
  <c r="F41" i="7"/>
  <c r="P40" i="7"/>
  <c r="P39" i="7"/>
  <c r="P38" i="7"/>
  <c r="P37" i="7"/>
  <c r="P36" i="7"/>
  <c r="P35" i="7"/>
  <c r="P34" i="7"/>
  <c r="P33" i="7"/>
  <c r="P32" i="7"/>
  <c r="P31" i="7"/>
  <c r="P30" i="7"/>
  <c r="P29" i="7"/>
  <c r="P28" i="7"/>
  <c r="P27" i="7"/>
  <c r="P26" i="7"/>
  <c r="P25" i="7"/>
  <c r="P24" i="7"/>
  <c r="P23" i="7"/>
  <c r="P22" i="7"/>
  <c r="P21" i="7"/>
  <c r="P20" i="7"/>
  <c r="P72" i="6"/>
  <c r="P71" i="6"/>
  <c r="P70" i="6"/>
  <c r="P69" i="6"/>
  <c r="P68" i="6"/>
  <c r="P67" i="6"/>
  <c r="P66" i="6"/>
  <c r="P64" i="6"/>
  <c r="P63" i="6"/>
  <c r="P62" i="6"/>
  <c r="P61" i="6"/>
  <c r="P60" i="6"/>
  <c r="P58" i="6"/>
  <c r="P57" i="6"/>
  <c r="P56" i="6"/>
  <c r="P55" i="6"/>
  <c r="P54" i="6"/>
  <c r="P52" i="6"/>
  <c r="P51" i="6"/>
  <c r="P50" i="6"/>
  <c r="P49" i="6"/>
  <c r="P48" i="6"/>
  <c r="P46" i="6"/>
  <c r="P45" i="6"/>
  <c r="P44" i="6"/>
  <c r="P43" i="6"/>
  <c r="P42" i="6"/>
  <c r="P40" i="6"/>
  <c r="P39" i="6"/>
  <c r="P38" i="6"/>
  <c r="P37" i="6"/>
  <c r="P36" i="6"/>
  <c r="P34" i="6"/>
  <c r="P33" i="6"/>
  <c r="P32" i="6"/>
  <c r="P31" i="6"/>
  <c r="P30" i="6"/>
  <c r="P28" i="6"/>
  <c r="P27" i="6"/>
  <c r="P26" i="6"/>
  <c r="P25" i="6"/>
  <c r="P24" i="6"/>
  <c r="P22" i="6"/>
  <c r="P21" i="6"/>
  <c r="P20" i="6"/>
  <c r="P19" i="6"/>
  <c r="P18" i="6"/>
  <c r="P16" i="6"/>
  <c r="P15" i="6"/>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261" i="4"/>
  <c r="P260" i="4"/>
  <c r="P259" i="4"/>
  <c r="P258" i="4"/>
  <c r="P257" i="4"/>
  <c r="P256" i="4"/>
  <c r="P255" i="4"/>
  <c r="P254" i="4"/>
  <c r="P253" i="4"/>
  <c r="P252" i="4"/>
  <c r="P251" i="4"/>
  <c r="P250" i="4"/>
  <c r="P249" i="4"/>
  <c r="P248" i="4"/>
  <c r="P247" i="4"/>
  <c r="P246" i="4"/>
  <c r="P245" i="4"/>
  <c r="P244" i="4"/>
  <c r="P243" i="4"/>
  <c r="P242" i="4"/>
  <c r="P241" i="4"/>
  <c r="P240" i="4"/>
  <c r="P239" i="4"/>
  <c r="P238" i="4"/>
  <c r="P237" i="4"/>
  <c r="P236" i="4"/>
  <c r="P235" i="4"/>
  <c r="P234" i="4"/>
  <c r="P233" i="4"/>
  <c r="P232" i="4"/>
  <c r="P231" i="4"/>
  <c r="P230" i="4"/>
  <c r="P229" i="4"/>
  <c r="P228" i="4"/>
  <c r="P227" i="4"/>
  <c r="P226" i="4"/>
  <c r="P225" i="4"/>
  <c r="P224" i="4"/>
  <c r="P223" i="4"/>
  <c r="P222" i="4"/>
  <c r="P221" i="4"/>
  <c r="P220" i="4"/>
  <c r="P219" i="4"/>
  <c r="P218" i="4"/>
  <c r="P217" i="4"/>
  <c r="P216" i="4"/>
  <c r="P215" i="4"/>
  <c r="P214" i="4"/>
  <c r="P213" i="4"/>
  <c r="P212" i="4"/>
  <c r="P211" i="4"/>
  <c r="P210" i="4"/>
  <c r="P209" i="4"/>
  <c r="P208" i="4"/>
  <c r="P207" i="4"/>
  <c r="P206" i="4"/>
  <c r="P205" i="4"/>
  <c r="P204" i="4"/>
  <c r="P203" i="4"/>
  <c r="P202" i="4"/>
  <c r="P201" i="4"/>
  <c r="P200" i="4"/>
  <c r="P199" i="4"/>
  <c r="P198" i="4"/>
  <c r="P197" i="4"/>
  <c r="P196" i="4"/>
  <c r="P195" i="4"/>
  <c r="P194" i="4"/>
  <c r="P193" i="4"/>
  <c r="P192" i="4"/>
  <c r="P191" i="4"/>
  <c r="P190" i="4"/>
  <c r="P189" i="4"/>
  <c r="P188" i="4"/>
  <c r="P187" i="4"/>
  <c r="P186" i="4"/>
  <c r="P185" i="4"/>
  <c r="P184" i="4"/>
  <c r="P183" i="4"/>
  <c r="P182" i="4"/>
  <c r="P181" i="4"/>
  <c r="P180" i="4"/>
  <c r="P179" i="4"/>
  <c r="P178" i="4"/>
  <c r="P177" i="4"/>
  <c r="P176" i="4"/>
  <c r="P175" i="4"/>
  <c r="P174" i="4"/>
  <c r="P173" i="4"/>
  <c r="P172" i="4"/>
  <c r="P171" i="4"/>
  <c r="P170" i="4"/>
  <c r="P169" i="4"/>
  <c r="P168" i="4"/>
  <c r="P167" i="4"/>
  <c r="P166" i="4"/>
  <c r="P165" i="4"/>
  <c r="P164" i="4"/>
  <c r="P163" i="4"/>
  <c r="P162" i="4"/>
  <c r="P161" i="4"/>
  <c r="P160" i="4"/>
  <c r="P159" i="4"/>
  <c r="P158" i="4"/>
  <c r="P157" i="4"/>
  <c r="P156" i="4"/>
  <c r="P155" i="4"/>
  <c r="P154" i="4"/>
  <c r="P153" i="4"/>
  <c r="P152" i="4"/>
  <c r="P151" i="4"/>
  <c r="P150" i="4"/>
  <c r="P149" i="4"/>
  <c r="P148" i="4"/>
  <c r="P147" i="4"/>
  <c r="P146" i="4"/>
  <c r="P145" i="4"/>
  <c r="P144" i="4"/>
  <c r="P143" i="4"/>
  <c r="P142" i="4"/>
  <c r="P141" i="4"/>
  <c r="P140" i="4"/>
  <c r="P139" i="4"/>
  <c r="P138" i="4"/>
  <c r="P137" i="4"/>
  <c r="P136" i="4"/>
  <c r="P135" i="4"/>
  <c r="P134" i="4"/>
  <c r="P133" i="4"/>
  <c r="P132" i="4"/>
  <c r="P131" i="4"/>
  <c r="P130" i="4"/>
  <c r="P129" i="4"/>
  <c r="P128" i="4"/>
  <c r="P127" i="4"/>
  <c r="P126" i="4"/>
  <c r="P125" i="4"/>
  <c r="P124" i="4"/>
  <c r="P123" i="4"/>
  <c r="P122" i="4"/>
  <c r="P121" i="4"/>
  <c r="P120" i="4"/>
  <c r="P119" i="4"/>
  <c r="P118" i="4"/>
  <c r="P117" i="4"/>
  <c r="P116" i="4"/>
  <c r="P115" i="4"/>
  <c r="P114" i="4"/>
  <c r="P113" i="4"/>
  <c r="P112" i="4"/>
  <c r="P111" i="4"/>
  <c r="P110" i="4"/>
  <c r="P109" i="4"/>
  <c r="P108" i="4"/>
  <c r="P107" i="4"/>
  <c r="P106" i="4"/>
  <c r="P105" i="4"/>
  <c r="P104" i="4"/>
  <c r="P103" i="4"/>
  <c r="P102" i="4"/>
  <c r="P101" i="4"/>
  <c r="P100" i="4"/>
  <c r="P99" i="4"/>
  <c r="P98" i="4"/>
  <c r="P97" i="4"/>
  <c r="P96" i="4"/>
  <c r="P95" i="4"/>
  <c r="P94" i="4"/>
  <c r="P93" i="4"/>
  <c r="P92" i="4"/>
  <c r="P91" i="4"/>
  <c r="P90" i="4"/>
  <c r="P89" i="4"/>
  <c r="P88" i="4"/>
  <c r="P87" i="4"/>
  <c r="P86" i="4"/>
  <c r="P85" i="4"/>
  <c r="P84" i="4"/>
  <c r="P83" i="4"/>
  <c r="P82" i="4"/>
  <c r="P81" i="4"/>
  <c r="P80" i="4"/>
  <c r="P79" i="4"/>
  <c r="P78" i="4"/>
  <c r="P77" i="4"/>
  <c r="P76" i="4"/>
  <c r="P75" i="4"/>
  <c r="P74" i="4"/>
  <c r="P73" i="4"/>
  <c r="P72" i="4"/>
  <c r="P71" i="4"/>
  <c r="P70" i="4"/>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2" i="4"/>
  <c r="P21" i="4"/>
  <c r="P20" i="4"/>
  <c r="P19" i="4"/>
  <c r="P18" i="4"/>
  <c r="P17" i="4"/>
  <c r="P16" i="4"/>
  <c r="P15" i="4"/>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38" i="2"/>
  <c r="P37" i="2"/>
  <c r="P36" i="2"/>
  <c r="P32" i="2"/>
  <c r="P29" i="2"/>
  <c r="P28" i="2"/>
  <c r="P27" i="2"/>
  <c r="P26" i="2"/>
  <c r="P25" i="2"/>
  <c r="P24" i="2"/>
  <c r="P23" i="2"/>
  <c r="P21" i="2"/>
  <c r="P20" i="2"/>
  <c r="P19" i="2"/>
  <c r="P18" i="2"/>
  <c r="P16" i="2"/>
  <c r="P15" i="2"/>
  <c r="I16" i="113" l="1"/>
  <c r="I17" i="113" s="1"/>
  <c r="O39" i="2"/>
  <c r="O25" i="26"/>
  <c r="O26" i="26" s="1"/>
  <c r="P101" i="88"/>
  <c r="D32" i="66" s="1"/>
  <c r="J19" i="94"/>
  <c r="D15" i="89" s="1"/>
  <c r="J19" i="105"/>
  <c r="D26" i="89" s="1"/>
  <c r="I12" i="113"/>
  <c r="I13" i="113" s="1"/>
  <c r="I22" i="113"/>
  <c r="I23" i="113" s="1"/>
  <c r="D12" i="112"/>
  <c r="D26" i="112" s="1"/>
  <c r="O262" i="4"/>
  <c r="D12" i="1" s="1"/>
  <c r="O73" i="6"/>
  <c r="D14" i="1" s="1"/>
  <c r="R46" i="13"/>
  <c r="D21" i="1" s="1"/>
  <c r="R46" i="17"/>
  <c r="R47" i="17" s="1"/>
  <c r="O27" i="25"/>
  <c r="O28" i="25" s="1"/>
  <c r="O35" i="29"/>
  <c r="O36" i="29" s="1"/>
  <c r="O47" i="31"/>
  <c r="D39" i="1" s="1"/>
  <c r="O25" i="32"/>
  <c r="D40" i="1" s="1"/>
  <c r="Q136" i="33"/>
  <c r="D42" i="1" s="1"/>
  <c r="J18" i="35"/>
  <c r="D11" i="34" s="1"/>
  <c r="J108" i="36"/>
  <c r="D12" i="34" s="1"/>
  <c r="J32" i="37"/>
  <c r="D13" i="34" s="1"/>
  <c r="J45" i="38"/>
  <c r="D14" i="34" s="1"/>
  <c r="J24" i="43"/>
  <c r="D19" i="34" s="1"/>
  <c r="J54" i="46"/>
  <c r="D22" i="34" s="1"/>
  <c r="J29" i="47"/>
  <c r="D23" i="34" s="1"/>
  <c r="J97" i="48"/>
  <c r="D24" i="34" s="1"/>
  <c r="J31" i="54"/>
  <c r="D30" i="34" s="1"/>
  <c r="J77" i="56"/>
  <c r="D32" i="34" s="1"/>
  <c r="O68" i="58"/>
  <c r="O59" i="58"/>
  <c r="O89" i="59"/>
  <c r="O77" i="59"/>
  <c r="O23" i="59"/>
  <c r="O118" i="62"/>
  <c r="M55" i="63"/>
  <c r="E16" i="57" s="1"/>
  <c r="I366" i="65"/>
  <c r="D24" i="64" s="1"/>
  <c r="P230" i="73"/>
  <c r="P295" i="78"/>
  <c r="J21" i="90"/>
  <c r="D11" i="89" s="1"/>
  <c r="J20" i="97"/>
  <c r="D18" i="89" s="1"/>
  <c r="J53" i="106"/>
  <c r="D27" i="89" s="1"/>
  <c r="J27" i="109"/>
  <c r="D30" i="89" s="1"/>
  <c r="J26" i="110"/>
  <c r="D31" i="89" s="1"/>
  <c r="P295" i="12"/>
  <c r="P296" i="12" s="1"/>
  <c r="O145" i="14"/>
  <c r="O146" i="14" s="1"/>
  <c r="O63" i="62"/>
  <c r="O51" i="62"/>
  <c r="O37" i="62"/>
  <c r="O97" i="62"/>
  <c r="O124" i="62"/>
  <c r="O83" i="62"/>
  <c r="O23" i="62"/>
  <c r="O71" i="62"/>
  <c r="O23" i="61"/>
  <c r="O102" i="59"/>
  <c r="O36" i="59"/>
  <c r="O59" i="59"/>
  <c r="O126" i="59"/>
  <c r="O46" i="59"/>
  <c r="O69" i="59"/>
  <c r="O45" i="58"/>
  <c r="O102" i="58"/>
  <c r="O80" i="58"/>
  <c r="O32" i="58"/>
  <c r="O23" i="58"/>
  <c r="J143" i="107"/>
  <c r="D28" i="89" s="1"/>
  <c r="I781" i="65"/>
  <c r="I748" i="65"/>
  <c r="I134" i="65"/>
  <c r="I607" i="65"/>
  <c r="I243" i="65"/>
  <c r="I459" i="65"/>
  <c r="I440" i="65"/>
  <c r="I318" i="65"/>
  <c r="D17" i="64" s="1"/>
  <c r="I481" i="65"/>
  <c r="I583" i="65"/>
  <c r="D22" i="64" s="1"/>
  <c r="I375" i="65"/>
  <c r="D25" i="64" s="1"/>
  <c r="I450" i="65"/>
  <c r="D21" i="64" s="1"/>
  <c r="I696" i="65"/>
  <c r="J45" i="108"/>
  <c r="D29" i="89" s="1"/>
  <c r="J24" i="104"/>
  <c r="D25" i="89" s="1"/>
  <c r="J32" i="103"/>
  <c r="D24" i="89" s="1"/>
  <c r="J20" i="102"/>
  <c r="D23" i="89" s="1"/>
  <c r="J105" i="101"/>
  <c r="D22" i="89" s="1"/>
  <c r="J34" i="100"/>
  <c r="D21" i="89" s="1"/>
  <c r="J63" i="99"/>
  <c r="D20" i="89" s="1"/>
  <c r="J43" i="98"/>
  <c r="D19" i="89" s="1"/>
  <c r="J123" i="96"/>
  <c r="D17" i="89" s="1"/>
  <c r="J180" i="95"/>
  <c r="D16" i="89" s="1"/>
  <c r="J23" i="93"/>
  <c r="D14" i="89" s="1"/>
  <c r="P93" i="84"/>
  <c r="P94" i="84" s="1"/>
  <c r="P36" i="82"/>
  <c r="D25" i="66" s="1"/>
  <c r="P75" i="80"/>
  <c r="D23" i="66" s="1"/>
  <c r="O93" i="76"/>
  <c r="D19" i="66" s="1"/>
  <c r="P79" i="75"/>
  <c r="D18" i="66" s="1"/>
  <c r="O40" i="70"/>
  <c r="O41" i="70" s="1"/>
  <c r="O113" i="62"/>
  <c r="O36" i="61"/>
  <c r="O121" i="59"/>
  <c r="O125" i="58"/>
  <c r="J25" i="55"/>
  <c r="D31" i="34" s="1"/>
  <c r="J24" i="53"/>
  <c r="D29" i="34" s="1"/>
  <c r="J22" i="51"/>
  <c r="D27" i="34" s="1"/>
  <c r="J26" i="50"/>
  <c r="D26" i="34" s="1"/>
  <c r="J23" i="49"/>
  <c r="D25" i="34" s="1"/>
  <c r="J32" i="45"/>
  <c r="D21" i="34" s="1"/>
  <c r="J62" i="44"/>
  <c r="D20" i="34" s="1"/>
  <c r="J29" i="42"/>
  <c r="D18" i="34" s="1"/>
  <c r="J20" i="41"/>
  <c r="D17" i="34" s="1"/>
  <c r="J69" i="40"/>
  <c r="D16" i="34" s="1"/>
  <c r="J45" i="39"/>
  <c r="D15" i="34" s="1"/>
  <c r="O30" i="30"/>
  <c r="O31" i="30" s="1"/>
  <c r="P147" i="28"/>
  <c r="D36" i="1" s="1"/>
  <c r="O57" i="27"/>
  <c r="D35" i="1" s="1"/>
  <c r="D34" i="1"/>
  <c r="O35" i="24"/>
  <c r="D32" i="1" s="1"/>
  <c r="O27" i="23"/>
  <c r="D31" i="1" s="1"/>
  <c r="O32" i="22"/>
  <c r="D30" i="1" s="1"/>
  <c r="O27" i="21"/>
  <c r="D29" i="1" s="1"/>
  <c r="O34" i="20"/>
  <c r="D28" i="1" s="1"/>
  <c r="O32" i="18"/>
  <c r="O33" i="18" s="1"/>
  <c r="O27" i="19"/>
  <c r="D27" i="1" s="1"/>
  <c r="P215" i="16"/>
  <c r="D24" i="1" s="1"/>
  <c r="O36" i="15"/>
  <c r="D23" i="1" s="1"/>
  <c r="O26" i="11"/>
  <c r="D19" i="1" s="1"/>
  <c r="O34" i="10"/>
  <c r="D18" i="1" s="1"/>
  <c r="O37" i="9"/>
  <c r="D17" i="1" s="1"/>
  <c r="O86" i="8"/>
  <c r="D16" i="1" s="1"/>
  <c r="O75" i="7"/>
  <c r="O76" i="7" s="1"/>
  <c r="O80" i="5"/>
  <c r="D13" i="1" s="1"/>
  <c r="O64" i="3"/>
  <c r="D11" i="1" s="1"/>
  <c r="D33" i="1"/>
  <c r="D10" i="1"/>
  <c r="O40" i="2"/>
  <c r="I171" i="65"/>
  <c r="I258" i="65"/>
  <c r="I338" i="65"/>
  <c r="D18" i="64" s="1"/>
  <c r="O30" i="68"/>
  <c r="O59" i="77"/>
  <c r="P47" i="83"/>
  <c r="I575" i="65"/>
  <c r="I415" i="65"/>
  <c r="I546" i="65"/>
  <c r="P36" i="79"/>
  <c r="J31" i="92"/>
  <c r="D13" i="89" s="1"/>
  <c r="I39" i="65"/>
  <c r="R55" i="85"/>
  <c r="I654" i="65"/>
  <c r="D23" i="64" s="1"/>
  <c r="I356" i="65"/>
  <c r="I738" i="65"/>
  <c r="O33" i="67"/>
  <c r="O28" i="69"/>
  <c r="P60" i="81"/>
  <c r="R27" i="86"/>
  <c r="R73" i="87"/>
  <c r="I597" i="65"/>
  <c r="I713" i="65"/>
  <c r="O27" i="71"/>
  <c r="I279" i="65"/>
  <c r="D16" i="64" s="1"/>
  <c r="O140" i="72"/>
  <c r="P79" i="74"/>
  <c r="O37" i="15" l="1"/>
  <c r="H28" i="113"/>
  <c r="C17" i="114" s="1"/>
  <c r="O26" i="32"/>
  <c r="O263" i="4"/>
  <c r="D15" i="1"/>
  <c r="O35" i="10"/>
  <c r="O27" i="11"/>
  <c r="R47" i="13"/>
  <c r="D25" i="1"/>
  <c r="D37" i="1"/>
  <c r="P76" i="80"/>
  <c r="O74" i="6"/>
  <c r="O48" i="31"/>
  <c r="H30" i="113"/>
  <c r="H32" i="113" s="1"/>
  <c r="O42" i="61"/>
  <c r="E13" i="57" s="1"/>
  <c r="G13" i="57" s="1"/>
  <c r="O131" i="59"/>
  <c r="E11" i="57" s="1"/>
  <c r="F11" i="57" s="1"/>
  <c r="D22" i="1"/>
  <c r="O130" i="62"/>
  <c r="E14" i="57" s="1"/>
  <c r="H14" i="57" s="1"/>
  <c r="O130" i="58"/>
  <c r="E10" i="57" s="1"/>
  <c r="F10" i="57" s="1"/>
  <c r="D19" i="64"/>
  <c r="D12" i="64"/>
  <c r="D15" i="64"/>
  <c r="D32" i="89"/>
  <c r="C14" i="114" s="1"/>
  <c r="D27" i="66"/>
  <c r="P37" i="82"/>
  <c r="O94" i="76"/>
  <c r="P80" i="75"/>
  <c r="D13" i="66"/>
  <c r="D14" i="64"/>
  <c r="D33" i="34"/>
  <c r="C10" i="114" s="1"/>
  <c r="D38" i="1"/>
  <c r="P148" i="28"/>
  <c r="O58" i="27"/>
  <c r="O36" i="24"/>
  <c r="O28" i="23"/>
  <c r="O33" i="22"/>
  <c r="O28" i="21"/>
  <c r="O35" i="20"/>
  <c r="D26" i="1"/>
  <c r="O28" i="19"/>
  <c r="P216" i="16"/>
  <c r="D20" i="1"/>
  <c r="O38" i="9"/>
  <c r="O87" i="8"/>
  <c r="O81" i="5"/>
  <c r="O65" i="3"/>
  <c r="D28" i="66"/>
  <c r="R56" i="85"/>
  <c r="D26" i="66"/>
  <c r="P48" i="83"/>
  <c r="D20" i="66"/>
  <c r="O60" i="77"/>
  <c r="D11" i="66"/>
  <c r="O31" i="68"/>
  <c r="E12" i="57"/>
  <c r="F12" i="57" s="1"/>
  <c r="D15" i="66"/>
  <c r="O141" i="72"/>
  <c r="D14" i="66"/>
  <c r="O28" i="71"/>
  <c r="D30" i="66"/>
  <c r="R74" i="87"/>
  <c r="D29" i="66"/>
  <c r="R28" i="86"/>
  <c r="D13" i="64"/>
  <c r="D12" i="66"/>
  <c r="O29" i="69"/>
  <c r="P37" i="79"/>
  <c r="D22" i="66"/>
  <c r="D17" i="66"/>
  <c r="P80" i="74"/>
  <c r="C16" i="114"/>
  <c r="D27" i="112"/>
  <c r="D28" i="112" s="1"/>
  <c r="D10" i="66"/>
  <c r="O34" i="67"/>
  <c r="P231" i="73"/>
  <c r="D16" i="66"/>
  <c r="D20" i="64"/>
  <c r="D24" i="66"/>
  <c r="P61" i="81"/>
  <c r="P296" i="78"/>
  <c r="D21" i="66"/>
  <c r="O132" i="59" l="1"/>
  <c r="D28" i="64"/>
  <c r="C12" i="114" s="1"/>
  <c r="O43" i="61"/>
  <c r="O131" i="62"/>
  <c r="O131" i="58"/>
  <c r="D34" i="89"/>
  <c r="D36" i="89" s="1"/>
  <c r="G19" i="57"/>
  <c r="C11" i="114" s="1"/>
  <c r="D35" i="34"/>
  <c r="D37" i="34" s="1"/>
  <c r="D44" i="1"/>
  <c r="D46" i="1" s="1"/>
  <c r="C9" i="114" s="1"/>
  <c r="D34" i="66"/>
  <c r="D36" i="66" s="1"/>
  <c r="D30" i="64" l="1"/>
  <c r="D32" i="64" s="1"/>
  <c r="G21" i="57"/>
  <c r="G23" i="57" s="1"/>
  <c r="D48" i="1"/>
  <c r="D50" i="1" s="1"/>
  <c r="D38" i="66"/>
  <c r="D40" i="66" s="1"/>
  <c r="C13" i="114"/>
  <c r="C19" i="114" s="1"/>
  <c r="C21" i="114" l="1"/>
  <c r="C23" i="114" s="1"/>
</calcChain>
</file>

<file path=xl/sharedStrings.xml><?xml version="1.0" encoding="utf-8"?>
<sst xmlns="http://schemas.openxmlformats.org/spreadsheetml/2006/main" count="21308" uniqueCount="6836">
  <si>
    <t>Príloha č. 1: Cena za servis a údržbu 
technologickej časti tunela Prešov</t>
  </si>
  <si>
    <t>Servis a údržba</t>
  </si>
  <si>
    <t>Tunela Prešov - Sumár</t>
  </si>
  <si>
    <t>Príloha č.</t>
  </si>
  <si>
    <t>Objekt</t>
  </si>
  <si>
    <t>Tunel Prešov</t>
  </si>
  <si>
    <t>Cena za 1 kalendárny rok
(€ bez DPH)</t>
  </si>
  <si>
    <t>1.1</t>
  </si>
  <si>
    <t>SO 300-11</t>
  </si>
  <si>
    <t>Požiarny vodovod v tuneli</t>
  </si>
  <si>
    <t>1.2</t>
  </si>
  <si>
    <t>SO 300-12</t>
  </si>
  <si>
    <t>Ochrana stavby pred účinkami bludných prúdov a uzemnenie</t>
  </si>
  <si>
    <t>1.3</t>
  </si>
  <si>
    <t>SO 301-01</t>
  </si>
  <si>
    <t>Napájanie tunela elektrickou energiou</t>
  </si>
  <si>
    <t>1.4</t>
  </si>
  <si>
    <t>SO 301-02</t>
  </si>
  <si>
    <t>Vetranie tunela</t>
  </si>
  <si>
    <t>1.5</t>
  </si>
  <si>
    <t xml:space="preserve">SO 301-03 </t>
  </si>
  <si>
    <t>Osvetlenie tunela</t>
  </si>
  <si>
    <t>1.6</t>
  </si>
  <si>
    <t xml:space="preserve">SO 301-04 </t>
  </si>
  <si>
    <t>Zariadenia núdzového volania, SOS kabíny</t>
  </si>
  <si>
    <t>1.7</t>
  </si>
  <si>
    <t>SO 301-05</t>
  </si>
  <si>
    <t>Spojovacie a dorozumievacie zariadenia</t>
  </si>
  <si>
    <t>1.8</t>
  </si>
  <si>
    <t>SO 301-06</t>
  </si>
  <si>
    <t>Požiarny vodovod v technologickej centrále západ</t>
  </si>
  <si>
    <t>1.9</t>
  </si>
  <si>
    <t xml:space="preserve">SO 301-07 </t>
  </si>
  <si>
    <t>Elektrická požiarna signalizácia</t>
  </si>
  <si>
    <t>1.10</t>
  </si>
  <si>
    <t xml:space="preserve">SO 301-08 </t>
  </si>
  <si>
    <t>Požiarne dvere</t>
  </si>
  <si>
    <t>1.11</t>
  </si>
  <si>
    <t>SO 301-09</t>
  </si>
  <si>
    <t>Centrálny riadiaci systém</t>
  </si>
  <si>
    <t>1.12</t>
  </si>
  <si>
    <t>SO 301-09.2</t>
  </si>
  <si>
    <t>Centrálny riadiaci systém - SHZ</t>
  </si>
  <si>
    <t>1.13</t>
  </si>
  <si>
    <t xml:space="preserve">SO 301-10 </t>
  </si>
  <si>
    <t>Kamerový dohľad v tuneli</t>
  </si>
  <si>
    <t>1.14</t>
  </si>
  <si>
    <t xml:space="preserve">SO 301-11 </t>
  </si>
  <si>
    <t>Meranie fyzikálnych veličín</t>
  </si>
  <si>
    <t>1.15</t>
  </si>
  <si>
    <t xml:space="preserve">SO 301-12.1 </t>
  </si>
  <si>
    <t>Riadiace stredisko SSÚD Prešov</t>
  </si>
  <si>
    <t>1.16</t>
  </si>
  <si>
    <t xml:space="preserve">SO 301-12.2 </t>
  </si>
  <si>
    <t>Riadiace stredisko SSÚD Prešov - časť SHZ</t>
  </si>
  <si>
    <t>1.17</t>
  </si>
  <si>
    <t xml:space="preserve">SO 301-13.1 </t>
  </si>
  <si>
    <t>Technologická centrála západ</t>
  </si>
  <si>
    <t>1.18</t>
  </si>
  <si>
    <t xml:space="preserve">SO 301-13.2 </t>
  </si>
  <si>
    <t>Technologická centrála západ - EZS</t>
  </si>
  <si>
    <t>1.19</t>
  </si>
  <si>
    <t xml:space="preserve">SO 301-13.3 </t>
  </si>
  <si>
    <t>Technologická centrála západ - EPS</t>
  </si>
  <si>
    <t>1.20</t>
  </si>
  <si>
    <t xml:space="preserve">SO 301-13.4 </t>
  </si>
  <si>
    <t>Technologická centrála západ - klimatizácia PTO</t>
  </si>
  <si>
    <t>1.21</t>
  </si>
  <si>
    <t xml:space="preserve">SO 301-14.1 </t>
  </si>
  <si>
    <t>Technologická centrála východ</t>
  </si>
  <si>
    <t>1.22</t>
  </si>
  <si>
    <t xml:space="preserve">SO 301-14.2 </t>
  </si>
  <si>
    <t>Technologická centrála východ - EZS</t>
  </si>
  <si>
    <t>1.23</t>
  </si>
  <si>
    <t xml:space="preserve">SO 301-14.3 </t>
  </si>
  <si>
    <t>Technologická centrála východ - EPS</t>
  </si>
  <si>
    <t>1.24</t>
  </si>
  <si>
    <t xml:space="preserve">SO 301-14.4 </t>
  </si>
  <si>
    <t>Technologická centrála východ - klimatizácia PTO</t>
  </si>
  <si>
    <t>1.25</t>
  </si>
  <si>
    <t xml:space="preserve">SO 301-15.1 </t>
  </si>
  <si>
    <t>Záložný zdroj elektrickej energie tunela Prešov</t>
  </si>
  <si>
    <t>1.26</t>
  </si>
  <si>
    <t xml:space="preserve">SO 301-16 </t>
  </si>
  <si>
    <t>Dopravné značenie tunela Prešov</t>
  </si>
  <si>
    <t>1.27</t>
  </si>
  <si>
    <t xml:space="preserve"> SO 330-31.11 </t>
  </si>
  <si>
    <t>Operátorské pracovisko</t>
  </si>
  <si>
    <t>1.28</t>
  </si>
  <si>
    <t xml:space="preserve">SO 330-42.11 </t>
  </si>
  <si>
    <t>Náhradný zdroj prúdu - strojná časť</t>
  </si>
  <si>
    <t>SO 330-31.5</t>
  </si>
  <si>
    <t>Klimatizácia regionálneho operátorského pracoviska</t>
  </si>
  <si>
    <t>SO 512-01</t>
  </si>
  <si>
    <t>Havarijná nádrž na VP tunela Prešov - Elektrotechnická časť</t>
  </si>
  <si>
    <t>SO 515-01</t>
  </si>
  <si>
    <t>Vodovodná prípojka havarijnej nádrže tunela Prešov - Technologická 
časť</t>
  </si>
  <si>
    <t>Cena za 4 kalendárne roky
(€ bez DPH)</t>
  </si>
  <si>
    <t>1.32</t>
  </si>
  <si>
    <t>Tunel Prešov - Odborné prehliadky a odborné skúšky, 
úradné skúšky a revízne správy</t>
  </si>
  <si>
    <t>Celková suma za servis a údržbu za 1 kalendárny rok v € bez DPH:</t>
  </si>
  <si>
    <t>Celková suma za servis a údržbu za 4 kalendárne roky v € bez DPH:</t>
  </si>
  <si>
    <t>DPH 23%:</t>
  </si>
  <si>
    <t>Celková suma za servis a údržbu za 4 kalendárne roky v € s DPH:</t>
  </si>
  <si>
    <t xml:space="preserve">V .................................. dňa ........................... </t>
  </si>
  <si>
    <t>............................................................</t>
  </si>
  <si>
    <t>Pečiatka a podpis 
oprávnenej osoby uchádzača</t>
  </si>
  <si>
    <t>Príloha č. 1: Cena za servis a údržbu technologickej časti tunela Prešov - 1.1</t>
  </si>
  <si>
    <t>Tunel Prešov - SO 300-11 Požiarny vodovod v tuneli</t>
  </si>
  <si>
    <t>Poradové
číslo</t>
  </si>
  <si>
    <t>Označenie</t>
  </si>
  <si>
    <t>Zariadenie/Priestor</t>
  </si>
  <si>
    <t>Popis činnosti</t>
  </si>
  <si>
    <t>Poč. úkonov za kal. rok</t>
  </si>
  <si>
    <t>Počet zariadení</t>
  </si>
  <si>
    <t>Harmonogram údržby a 
servisných činností</t>
  </si>
  <si>
    <t>Jednotková cena za 1 úkon na jednom zariadení
(€ bez DPH)</t>
  </si>
  <si>
    <t>Cena za rok na všetkých zariadeniach
(€ bez DPH)</t>
  </si>
  <si>
    <t>Bežná údržba (prehliadky vo výkone NDS)</t>
  </si>
  <si>
    <t>Servisné činnosti
(prehliadky vo výkone servisnej organizácie)</t>
  </si>
  <si>
    <t xml:space="preserve"> Denne</t>
  </si>
  <si>
    <t xml:space="preserve"> Týždenne</t>
  </si>
  <si>
    <t xml:space="preserve"> Mesačne</t>
  </si>
  <si>
    <t>Štvrťročne</t>
  </si>
  <si>
    <t>Polročne</t>
  </si>
  <si>
    <t xml:space="preserve"> Ročne</t>
  </si>
  <si>
    <t xml:space="preserve"> Jarná
 odst.</t>
  </si>
  <si>
    <t xml:space="preserve"> Jesenná
 odst.</t>
  </si>
  <si>
    <t>SO 301-11 Požiarny vodovod v tuneli</t>
  </si>
  <si>
    <t xml:space="preserve">Požiarny vodovod </t>
  </si>
  <si>
    <t>Portálové plochy ZP a VP, tunel LTR, PTR, PP1, PP2, PP3, PP4, PP5, PP6, PP7, PP8</t>
  </si>
  <si>
    <t>Kontrola funkčnosti odberných miest, uzatváracích a pripájacích armatúr a uzatváracích ventilov, hadíc a hadicových navijakov,</t>
  </si>
  <si>
    <t>x</t>
  </si>
  <si>
    <t>Kontrola označenia vonkajších odberných miest a hadicových zariadení</t>
  </si>
  <si>
    <t>1AN-POZ.02</t>
  </si>
  <si>
    <t>Rozvádzač NN/ TC ZP</t>
  </si>
  <si>
    <t xml:space="preserve">Vizuálna kontrola technického stavu a funkčnosti zariadení </t>
  </si>
  <si>
    <t>Zabezpečuje NDS</t>
  </si>
  <si>
    <t>Kontrola dotiahnutia spojov</t>
  </si>
  <si>
    <t>Kontrola funkčnosti elektrických obvodov a uzemnenia</t>
  </si>
  <si>
    <t>Kontrola napájacích napätí a káblových prepojení</t>
  </si>
  <si>
    <t>Kontrola rozvádzača termovíziou</t>
  </si>
  <si>
    <t>2AN-POZ.01</t>
  </si>
  <si>
    <t>Rozvádzač NN/ TC VP</t>
  </si>
  <si>
    <t>EH</t>
  </si>
  <si>
    <t>Vyhrievanie požiarneho vodovodu / tunel LTR, PTR</t>
  </si>
  <si>
    <t>Overenie činnosti a funkčnosti zariadení , prostredníctvom CRS (v letných mesiacoch máj, jún, júl, august, september) - celok</t>
  </si>
  <si>
    <t>Overenie komunikácie a prenosu prevádzkových stavov do CRS - celok</t>
  </si>
  <si>
    <t>TIA</t>
  </si>
  <si>
    <t>Snímače teploty v okolí potrubia požiarneho vodovodu na portáloch</t>
  </si>
  <si>
    <t>Overenie komunikácie a prenosu prevádzkových stavov do CRS</t>
  </si>
  <si>
    <t>Kontrola teploty vody v požiarnom vodovode v tuneli prostredníctvom  CRS pri poklese vonkajšej teploty pod 5°C</t>
  </si>
  <si>
    <t>Vizuálna kontrola stavu zariadenia v prípade potreby</t>
  </si>
  <si>
    <t>PIA</t>
  </si>
  <si>
    <t>Snímače tlaku  v okolí potrubia požiarneho vodovodu na portáloch</t>
  </si>
  <si>
    <t>Kontrola tlaku vody v požiarnom vodovode v tuneli prostredníctvom CRS</t>
  </si>
  <si>
    <t>Káblové rozvody, napájanie, komunikácia</t>
  </si>
  <si>
    <t>Káble, káblové trasy / TC VP, TC  ZP, nástupné plochy ZP + VP, PP4</t>
  </si>
  <si>
    <t>Vizuálna kontrola káblových trás - uloženie káblov, roštov , žľaby, prepážky</t>
  </si>
  <si>
    <t xml:space="preserve">Vizuálna kontrola technického stavu - celok </t>
  </si>
  <si>
    <t>Kontrola napájacích napätí a prepojení - celok</t>
  </si>
  <si>
    <t>Všetky zariadenia</t>
  </si>
  <si>
    <t>Výstupná správa a protokol - celok</t>
  </si>
  <si>
    <t>Spolu za obdobie 1 roka v € bez DPH:</t>
  </si>
  <si>
    <t>Spolu za obdobie 4 rokov v € bez DPH:</t>
  </si>
  <si>
    <t>Príloha č. 1: Cena za servis a údržbu technologickej časti tunela Prešov - 1.2</t>
  </si>
  <si>
    <t>Tunel Prešov - SO 300-12 Ochrana stavby pred účinkami bludných prúdov a uzemnenie</t>
  </si>
  <si>
    <t>SO_300-12 Ochrana stavby pred účinkami bludných prúdov a uzemnenie</t>
  </si>
  <si>
    <t>Vývody uzemnenia</t>
  </si>
  <si>
    <t>Západný portál - LTR</t>
  </si>
  <si>
    <t>Kontrola uzemnenia - korodovanie, očistenie a ošetrenie</t>
  </si>
  <si>
    <t>Západný portál - PTR</t>
  </si>
  <si>
    <t>Východný portál - LTR</t>
  </si>
  <si>
    <t>Východný portál - PTR</t>
  </si>
  <si>
    <t>TC VP</t>
  </si>
  <si>
    <t>TC ZP</t>
  </si>
  <si>
    <t>Tunel - PP1</t>
  </si>
  <si>
    <t>Tunel - PP2</t>
  </si>
  <si>
    <t>Tunel - PP3</t>
  </si>
  <si>
    <t>Tunel - PP4</t>
  </si>
  <si>
    <t>Tunel - PP5</t>
  </si>
  <si>
    <t>Tunel - PP6</t>
  </si>
  <si>
    <t>Tunel - PP7</t>
  </si>
  <si>
    <t>Tunel - PP8</t>
  </si>
  <si>
    <t>Tunel - RSOS1P</t>
  </si>
  <si>
    <t>Tunel - RSOS2P</t>
  </si>
  <si>
    <t>Tunel - RSOS3P</t>
  </si>
  <si>
    <t>Tunel - RSOS4P</t>
  </si>
  <si>
    <t>Tunel - RSOS5P</t>
  </si>
  <si>
    <t>Tunel - RSOS6P</t>
  </si>
  <si>
    <t>Tunel - RSOS7P</t>
  </si>
  <si>
    <t>Tunel - RSOS8P</t>
  </si>
  <si>
    <t>Tunel - RSOS9P</t>
  </si>
  <si>
    <t>Tunel - RSOS10P</t>
  </si>
  <si>
    <t>Tunel - RSOS11P</t>
  </si>
  <si>
    <t>Tunel - RSOS12P</t>
  </si>
  <si>
    <t>Tunel - RSOS13P</t>
  </si>
  <si>
    <t>Tunel - RSOS14P</t>
  </si>
  <si>
    <t>Tunel - RSOS15P</t>
  </si>
  <si>
    <t>Tunel - RSOS16P</t>
  </si>
  <si>
    <t>Tunel - RSOS17P</t>
  </si>
  <si>
    <t>Tunel - RSOS1L</t>
  </si>
  <si>
    <t>Tunel - RSOS2L</t>
  </si>
  <si>
    <t>Tunel - RSOS3L</t>
  </si>
  <si>
    <t>Tunel - RSOS4L</t>
  </si>
  <si>
    <t>Tunel - RSOS5L</t>
  </si>
  <si>
    <t>Tunel - RSOS6L</t>
  </si>
  <si>
    <t>Tunel - RSOS7L</t>
  </si>
  <si>
    <t>Tunel - RSOS8L</t>
  </si>
  <si>
    <t>Tunel - RSOS9L</t>
  </si>
  <si>
    <t>Tunel - RSOS10L</t>
  </si>
  <si>
    <t>Tunel - RSOS11L</t>
  </si>
  <si>
    <t>Tunel - RSOS12L</t>
  </si>
  <si>
    <t>Tunel - RSOS13L</t>
  </si>
  <si>
    <t>Tunel - RSOS14L</t>
  </si>
  <si>
    <t>Tunel - RSOS15L</t>
  </si>
  <si>
    <t>Tunel - RSOS16L</t>
  </si>
  <si>
    <t>Tunel - RSOS17L</t>
  </si>
  <si>
    <t>Príloha č. 1: Cena za servis a údržbu technologickej časti tunela Prešov - 1.3</t>
  </si>
  <si>
    <t>Tunel Prešov - SO 301-01 Napájanie tunela elektrickou energiou</t>
  </si>
  <si>
    <t>SO SO 301-01 Napájanie tunela elektrickou energiou</t>
  </si>
  <si>
    <t>VN</t>
  </si>
  <si>
    <t xml:space="preserve">Kontrola stavu prvkov napájania tunela  vo vizualizácií VN v CRS </t>
  </si>
  <si>
    <t>T1A</t>
  </si>
  <si>
    <t>Transformátor/TC ZP</t>
  </si>
  <si>
    <t>X</t>
  </si>
  <si>
    <t>Čistenie transformátora</t>
  </si>
  <si>
    <t>Kontrola transformátora a prídavných zariadení</t>
  </si>
  <si>
    <t xml:space="preserve">Kontrola zariadenia termovíziou </t>
  </si>
  <si>
    <t>T1B</t>
  </si>
  <si>
    <t>T2A</t>
  </si>
  <si>
    <t>Transformátor/TC VP</t>
  </si>
  <si>
    <t>T2B</t>
  </si>
  <si>
    <t>1AJ-EVN.01 + 1AXF1                          + 1AN-ENN.RE</t>
  </si>
  <si>
    <t>Rozvádzač VN + rozvádzač riadenia automatiky VN záskoku + USM meranie  /TC ZP</t>
  </si>
  <si>
    <t>2AJ-EVN.01 + 2AXF1                          + 2AN-ENN.RE</t>
  </si>
  <si>
    <t>Rozvádzač VN + rozvádzač riadenia automatiky VN záskoku + USM meranie /TC VP</t>
  </si>
  <si>
    <t>1AN-ENN.01A</t>
  </si>
  <si>
    <t>1AN-ENN.01B</t>
  </si>
  <si>
    <t>1AN-EDG.01A</t>
  </si>
  <si>
    <t>1AN-EDG.01B</t>
  </si>
  <si>
    <t>2AN-ENN.01A</t>
  </si>
  <si>
    <t>2AN-ENN.01B</t>
  </si>
  <si>
    <t>2AN-EDG.01A</t>
  </si>
  <si>
    <t>2AN-EDG.01B</t>
  </si>
  <si>
    <t>1AN-OSV.01</t>
  </si>
  <si>
    <t>2AN-OSV.01</t>
  </si>
  <si>
    <t>0AN-ENN.01a</t>
  </si>
  <si>
    <t>Rozvádzač NN/ PP1</t>
  </si>
  <si>
    <t>0AN-ENN.01b</t>
  </si>
  <si>
    <t>0AN-VZT.01a+0AN-VZT.01b</t>
  </si>
  <si>
    <t>ZS1L + ZS1P</t>
  </si>
  <si>
    <t>Zásuvková skrinka/ PP2</t>
  </si>
  <si>
    <t>0AN-ENN.02a</t>
  </si>
  <si>
    <t>Rozvádzač NN/ PP2</t>
  </si>
  <si>
    <t>0AN-ENN.02b</t>
  </si>
  <si>
    <t>0AN-VZT.02a+0AN-VZT.02b</t>
  </si>
  <si>
    <t>0AN-ENN.03a</t>
  </si>
  <si>
    <t>Rozvádzač NN/ PP3</t>
  </si>
  <si>
    <t>0AN-ENN.03b</t>
  </si>
  <si>
    <t>0AN-VZT.03a+0AN-VZT.03b</t>
  </si>
  <si>
    <t>Zásuvková skrinka/ PP3</t>
  </si>
  <si>
    <t>0AN-ENN.04a</t>
  </si>
  <si>
    <t>Rozvádzač NN/ PP4</t>
  </si>
  <si>
    <t>0AN-ENN.04b</t>
  </si>
  <si>
    <t>0AN-VZT.04a+0AN-VZT.04b</t>
  </si>
  <si>
    <t>Zásuvková skrinka/ PP4</t>
  </si>
  <si>
    <t>0AN-ENN.05a</t>
  </si>
  <si>
    <t>Rozvádzač NN/ PP5</t>
  </si>
  <si>
    <t>0AN-ENN.05b</t>
  </si>
  <si>
    <t>0AN-VZT.05a+0AN-VZT.05b</t>
  </si>
  <si>
    <t>Zásuvková skrinka/ PP5</t>
  </si>
  <si>
    <t>0AN-ENN.06a</t>
  </si>
  <si>
    <t>Rozvádzač NN/ PP6</t>
  </si>
  <si>
    <t>0AN-ENN.06b</t>
  </si>
  <si>
    <t>0AN-VZT.06a+0AN-VZT.06b</t>
  </si>
  <si>
    <t>Zásuvková skrinka/ PP6</t>
  </si>
  <si>
    <t>0AN-ENN.07a</t>
  </si>
  <si>
    <t>Rozvádzač NN/ PP7</t>
  </si>
  <si>
    <t>0AN-ENN.07b</t>
  </si>
  <si>
    <t>0AN-VZT.07a+0AN-VZT.07b</t>
  </si>
  <si>
    <t>Zásuvková skrinka/ PP7</t>
  </si>
  <si>
    <t>0AN-ENN.08a</t>
  </si>
  <si>
    <t>Rozvádzač NN/ PP8</t>
  </si>
  <si>
    <t>0AN-ENN.08b</t>
  </si>
  <si>
    <t>0AN-VZT.08a+0AN-VZT.08b</t>
  </si>
  <si>
    <t>Zásuvková skrinka/ PP8</t>
  </si>
  <si>
    <t>ZS1ZL + ZS1ZP</t>
  </si>
  <si>
    <t>Zásuvková skrinka/ ZP</t>
  </si>
  <si>
    <t>ZS2VL + ZS2VP</t>
  </si>
  <si>
    <t>Zásuvková skrinka/ VP</t>
  </si>
  <si>
    <t xml:space="preserve">Zdvojená podlaha </t>
  </si>
  <si>
    <t xml:space="preserve">Zdvojená podlaha / TC ZP, TC VP, PP2, PP5, PP7 </t>
  </si>
  <si>
    <t>Vizuálna kontrola technického stavu - celok</t>
  </si>
  <si>
    <t>Kontrola nosníkov zdvojenej podlahy - celok</t>
  </si>
  <si>
    <t>Káblové rozvody, napájanie, riadenie</t>
  </si>
  <si>
    <t>Káble, káblové trasy / TC VP, TC  ZP, tunel LTR + PTR, PP1-PP8</t>
  </si>
  <si>
    <t>Vizuálna kontrola káblových trás - uloženie káblov, roštov , žľaby, prepážky - celok</t>
  </si>
  <si>
    <t>Príloha č. 1: Cena za servis a údržbu technologickej časti tunela Prešov - 1.4</t>
  </si>
  <si>
    <t>Tunel Prešov - SO_301-02 Vetranie tunela</t>
  </si>
  <si>
    <t>SO_301-02 Vetranie tunela</t>
  </si>
  <si>
    <t xml:space="preserve">VHP1, VHP2, VHP3, VHP4,VHP5, VHP6, VHP7,VHP8,VHP9, VHP10,  VHP11, VHP12,  VHP13,  VHP14,  VHP15,  VHP16, VHL1, VHL2, VHL3, VHL4, VHL5, VHL6,VHL7, VHL8,VHL9, VHL10,VHL11,VHL12, </t>
  </si>
  <si>
    <t>Ventilátory/ LTR,PTR</t>
  </si>
  <si>
    <t xml:space="preserve">Vizuálna kontrola + kontrola v CRS </t>
  </si>
  <si>
    <t>Kontrola spustenia jednotlivých ventilátorov</t>
  </si>
  <si>
    <t>Kontrola správneho zapnutia z operatórskeho pracoviska</t>
  </si>
  <si>
    <t>Kontrola signalizácie na operátorskom pracovisku</t>
  </si>
  <si>
    <t>Kontrola úrovne vibrácií</t>
  </si>
  <si>
    <t>Kontrola a ošetrenie nosného systému</t>
  </si>
  <si>
    <t>Kontrola, vyčistenie a ošetrenie vonkajších a vnútorných častí ventilátora</t>
  </si>
  <si>
    <t>Kontrola snímača vibrácií</t>
  </si>
  <si>
    <t>Vizuálna kontrola a vyčistenie obežného kolesa</t>
  </si>
  <si>
    <t>Kontrola elektroinštalácie a pripojovacích skríň</t>
  </si>
  <si>
    <t>Kontrola ventilátoru - či pracuje v navolenom smere</t>
  </si>
  <si>
    <t>Kontrola medzier medzi lopatkou a telesom ventilátora</t>
  </si>
  <si>
    <t xml:space="preserve">Skúška komunikačného rozhrania a ovládania prevádzkových stavov ventilátora z CRS </t>
  </si>
  <si>
    <t xml:space="preserve">VP1, KR1, KP1, VP2, KR2, KP2 </t>
  </si>
  <si>
    <t xml:space="preserve">Ventilátor, regulačná klapka, požiarna klapka / PP1 </t>
  </si>
  <si>
    <t xml:space="preserve">Vizuálna kontrola technického stavu a funkčnosti VZT </t>
  </si>
  <si>
    <t xml:space="preserve">Vizuálna kontrola zariadení VZT, dotiahnutie rezonujúcich častí </t>
  </si>
  <si>
    <t xml:space="preserve">Kontrola  funkčnosti požiarnej klapky - otvorenie/zatvorenie miestne z rozvádzača VZT v PP </t>
  </si>
  <si>
    <t xml:space="preserve">Kontrola  funkčnosti ventilátora spustenie/zastavenie miestne z rozvádzača VZT v PP </t>
  </si>
  <si>
    <t xml:space="preserve">Vizuálna kontrola vonkajšieho povrchu, označenia, neporušiteľnosti a tesnosti zariadení VZT </t>
  </si>
  <si>
    <t>Vyčistenie od prachu a nečistôt a následného ošetrenia vrátane nosných konštrukcií a pospojovania</t>
  </si>
  <si>
    <t xml:space="preserve">Ventilátor, regulačná klapka, požiarna klapka / PP2 + rozvodňa v PP2 </t>
  </si>
  <si>
    <t>Kontrola  funkčnosti požiarnej klapky - otvorenie/zatvorenie z CRS a miestne z touch panela</t>
  </si>
  <si>
    <t xml:space="preserve">Kontrola  funkčnosti ventilátora spustenie/zastavenie z RST a miestne z rozvádzača VZT v PP </t>
  </si>
  <si>
    <t>Ventilátor, regulačná klapka, požiarna klapka / PP3</t>
  </si>
  <si>
    <t>Ventilátor, regulačná klapka, požiarna klapka / PP4 + technologické miestnosti v PP4</t>
  </si>
  <si>
    <t>Ventilátor, regulačná klapka, požiarna klapka / PP5 + rozvodňa v PP5</t>
  </si>
  <si>
    <t>Ventilátor, regulačná klapka, požiarna klapka / PP6</t>
  </si>
  <si>
    <t>Ventilátor, regulačná klapka, požiarna klapka / PP7 + rozvodňa v PP7</t>
  </si>
  <si>
    <t>Ventilátor, regulačná klapka, požiarna klapka / PP8</t>
  </si>
  <si>
    <t>NN káblové rozvody-napájanie, riadenie</t>
  </si>
  <si>
    <t xml:space="preserve">LTR, PTR, PP1-PP8 </t>
  </si>
  <si>
    <t>Vizuálna kontrola káblových trás - uloženie káblov, rošty, žľaby, prepážky - celok</t>
  </si>
  <si>
    <t>Kontrola napájacích napätí a káblových prepojení - celok</t>
  </si>
  <si>
    <t>Kontrola káblových trás a žľabov v tunelovej rúre - kontrola prípadných uvoľnených častí, dotiahnutie spojov - celok</t>
  </si>
  <si>
    <t>Príloha č. 1: Cena za servis a údržbu technologickej časti tunela Prešov - 1.5</t>
  </si>
  <si>
    <t>Tunel Prešov - SO 301-03 Osvetlenie tunela</t>
  </si>
  <si>
    <t>SO 301-03 Osvetlenie tunela</t>
  </si>
  <si>
    <t xml:space="preserve">Osvetlenie tunela </t>
  </si>
  <si>
    <t>Adaptačné, prejazdové, výjazdové, požiarne osvetlenie, osvetlenie núdzových zálivov, LED líšt pri PP</t>
  </si>
  <si>
    <t xml:space="preserve">Kontrola osvetlenia v CRS </t>
  </si>
  <si>
    <t xml:space="preserve">Jasomery vnútorné, vonkajšie </t>
  </si>
  <si>
    <t xml:space="preserve">Kontrola jasomerov v CRS </t>
  </si>
  <si>
    <t>Adaptačné osvetlenie</t>
  </si>
  <si>
    <t>Adaptačné osvetlenie/ LTR, PTR</t>
  </si>
  <si>
    <t>Vizuálna kontrola adaptačného osvetlenia tunela</t>
  </si>
  <si>
    <t>Overiť technický stav a funkčnosť zariadení</t>
  </si>
  <si>
    <t>Výmena svetelných zdrojov - podľa potreby</t>
  </si>
  <si>
    <t>Kontrola uchytenia svietidiel na ostení tunela</t>
  </si>
  <si>
    <t>Vizuálna kontrola neporušenosti krytia, upevnenia a čistoty skiel svietidiel</t>
  </si>
  <si>
    <t>Vyčistenie a ošetrenie optických plôch a tela svietidiel</t>
  </si>
  <si>
    <t>Prejazdové osvetlenie</t>
  </si>
  <si>
    <t>Prejazdové osvetlenie/ LTR, PTR</t>
  </si>
  <si>
    <t>Vizuálna kontrola prejazdového osvetlenia tunela</t>
  </si>
  <si>
    <t xml:space="preserve">Výjazdové osvetlenie </t>
  </si>
  <si>
    <t>Osvetlenie núdzových zálivov</t>
  </si>
  <si>
    <t xml:space="preserve">Požiarne núdzové osvetlenie </t>
  </si>
  <si>
    <t>Požiarne núdzové osvetlenie / LTR, PTR</t>
  </si>
  <si>
    <t xml:space="preserve">Vizuálna kontrola požiarneho núdzového osvetlenia </t>
  </si>
  <si>
    <t>Kontrola funkcie požiarneho núdzového osvetlenia</t>
  </si>
  <si>
    <t>Návestné osvetlenie núdzových východov - LED pásik</t>
  </si>
  <si>
    <t>Návestné osvetlenie núdzových východov - LED pásik / LTR, PTR</t>
  </si>
  <si>
    <t xml:space="preserve">Vizuálna kontrola osvetlenia núdzových východov </t>
  </si>
  <si>
    <t>Kontrola funkcie  osvetlenia</t>
  </si>
  <si>
    <t>Kontrola uchytenia lišty na ostení tunela</t>
  </si>
  <si>
    <t>Osvetlenie vstupu do priečneho prepojenia</t>
  </si>
  <si>
    <t>Osvetlenie vstupu do priečneho prepojenia/ LTR, PTR</t>
  </si>
  <si>
    <t>Vizuálna kontrola osvetlenia vstupu do priečneho prepojenia</t>
  </si>
  <si>
    <t>Kontrola funkčnosti osvetlenia</t>
  </si>
  <si>
    <t>Osvetlenie priečneho prepojenia</t>
  </si>
  <si>
    <t>Osvetlenie priečneho prepojenia / PP1-PP8, rozvodne v PP</t>
  </si>
  <si>
    <t>Vizuálna kontrola osvetlenia priečneho prepojenia</t>
  </si>
  <si>
    <t xml:space="preserve">Kontrola uchytenia svietidiel </t>
  </si>
  <si>
    <t>Vonkajšie a vnútorné jasomery</t>
  </si>
  <si>
    <t>Vonkajšie a vnútorné jasomery/ ZP, VP, LTR, PTR</t>
  </si>
  <si>
    <t>Vizuálna kontrola technického stavu a funkčnosti</t>
  </si>
  <si>
    <t xml:space="preserve">Vizuálna kontrola neporušenosti krytia, upevnenia a čistoty </t>
  </si>
  <si>
    <t>Vyčistenie a ošetrenie optických plôch a tela jasomeru</t>
  </si>
  <si>
    <t xml:space="preserve">Kontrola komunikačného rozhrania </t>
  </si>
  <si>
    <t>NN káblové rozvody</t>
  </si>
  <si>
    <t>Tunel LTR, PTR, káblovody, priečne prepojenie, VP, ZP, PB VP, PB ZP</t>
  </si>
  <si>
    <t>Vizuálna kontrola káblových trás - uloženie káblov, rošty, žľaby, 
prepážky - celok</t>
  </si>
  <si>
    <t>Kontrola káblových trás a žľabov v tunelovej rúre - kontrola prípadných uvoľnených častí, dotiahnutie spojov, vyčistenie - celok</t>
  </si>
  <si>
    <t>Výstupná správa a protokol -celok</t>
  </si>
  <si>
    <t>Príloha č. 1: Cena za servis a údržbu technologickej časti tunela Prešov - 1.6</t>
  </si>
  <si>
    <t>Tunel Prešov - SO 301-04 Zariadenia núdzového volania, SOS kabíny</t>
  </si>
  <si>
    <t>SO 301-04 Zariadenia núdzového volania, SOS kabíny</t>
  </si>
  <si>
    <t>Systém núdzového volania - SOS</t>
  </si>
  <si>
    <t>Zariadenia SOS/LTR, PTR, VP, ZP, TC VP</t>
  </si>
  <si>
    <t>Vizuálna kontrola technického stavu zariadení prejazdom cez tunelovú rúru</t>
  </si>
  <si>
    <t>Kontrola vybavenia  SOS  kabíny</t>
  </si>
  <si>
    <t>Kontrola bezpečnostného značenia SOS kabínky</t>
  </si>
  <si>
    <t>Vnútorné vyčistenie kabíny SOS a skiel na dopravnej značke a blikači</t>
  </si>
  <si>
    <t>Kontrola komunikácie všetkých telefónov SOS v jednej tunelovej rúre</t>
  </si>
  <si>
    <t>Kontrola komunikácie všetkých telefónov SOS v tunelových rúrach - celok</t>
  </si>
  <si>
    <t>Kontrola nastavenia kamier pri aktivácii SOS kabíny - celok</t>
  </si>
  <si>
    <t>Výmena svetelných zdrojov v SOS kabíne - podľa potreby</t>
  </si>
  <si>
    <t>SOS1L-17L,SOS1P-17P</t>
  </si>
  <si>
    <t>Hasiaci prístroj v SOS kabínke/LTR, PTR</t>
  </si>
  <si>
    <t>Vizuálna kontrola hasiacich prístrojov - celok</t>
  </si>
  <si>
    <t>Kontrola detekcie odobratia hasiaceho prístroja - celok</t>
  </si>
  <si>
    <t>Dvere SOS kabínky, magnetický kontakt</t>
  </si>
  <si>
    <t>Kontrola funkčnosti a signalizácie otvorenia dvier kabíny SOS - celok</t>
  </si>
  <si>
    <t>Kontrola detekcie otvárania dverí vrátane vyčistenia, ošetrenia a nastavenia dverí</t>
  </si>
  <si>
    <t>AY-SOS1L-17L,AY-SOS1P-17P TNV1L,TNV2L,TNV1P,TNV2P</t>
  </si>
  <si>
    <t>Technologický rozvádzač v SOS kabíne, TNV hláska/LTR, PTR, VP, ZP,</t>
  </si>
  <si>
    <t>Vizuálna kontrola technického stavu rozvádzača - celok</t>
  </si>
  <si>
    <t>Kontrola čistoty a odstránenie nečistôt z rozvádzača - celok</t>
  </si>
  <si>
    <t>Kontrola dotiahnutia a ošetrenia spojov</t>
  </si>
  <si>
    <t>Kontrola a ošetrenie mechanických častí rozvádzača</t>
  </si>
  <si>
    <t xml:space="preserve">Kontrola celistvosti a úplnosti označenia a upevnenia (v prípade potreby obnova označení a piktogramov) </t>
  </si>
  <si>
    <t>Kontrola funkčnosti elektrických obvodov</t>
  </si>
  <si>
    <t xml:space="preserve">Kontrola, meranie a ošetrenie uzemnenia </t>
  </si>
  <si>
    <t>Kontrola a čistenie technologických a prenosových zariadení SOS systému</t>
  </si>
  <si>
    <t>Kontrola, odstránenie nečistôt,kontrola optických konektorov, kontrola polomerov prepojovacích káblov</t>
  </si>
  <si>
    <t>Kontrola nastavenia kamier pri aktivácii SOS kabíny</t>
  </si>
  <si>
    <t>Kontrola komunikácie všetkých telefónov SOS v tunelových rúrach</t>
  </si>
  <si>
    <t>Funkčná skúška a kontrola terminálov, sluchátok, telefónov SOS - profylaxia</t>
  </si>
  <si>
    <t>Skúška komunikačného rozhrania a prenosu prevádzkových stavov do CRS tunela</t>
  </si>
  <si>
    <t>Skúška komunikačného rozhrania a prenosu po LAN do  SSUD</t>
  </si>
  <si>
    <t>Technologický rozvádzač SOS/ TC VP</t>
  </si>
  <si>
    <t>Vizuálna kontrola technického stavu rozvádzača</t>
  </si>
  <si>
    <t>Kontrola čistoty a odstránenie nečistôt z rozvádzača</t>
  </si>
  <si>
    <t>Kontrola dotiahnutie spojov</t>
  </si>
  <si>
    <t xml:space="preserve">Kontrola funkčnosti elektrických obvodov </t>
  </si>
  <si>
    <t>Kontrola a meranie uzemnenia -  korodovanie, očistenie a ošetrenie</t>
  </si>
  <si>
    <t>Kontrola optických konektorov, kontrola polomerov prepojovacích káblov</t>
  </si>
  <si>
    <t xml:space="preserve">COMMEND GE800 </t>
  </si>
  <si>
    <t>C-GE800 Ústredňa tiesňového volania SOS/2AY-SOS.01 TC VP</t>
  </si>
  <si>
    <t>Ústredňa SOS - Vizuálna kontrola ústredne, vyčistenie od prachu, kontrola zástrčkových spojov a konektorov, kontrola napájania</t>
  </si>
  <si>
    <t>Ústredňa SOS - Kontrola napájania zariadenia</t>
  </si>
  <si>
    <t>Ústredňa SOS - Kontrola stavu riadiacich a interfejsových modulov ústredne</t>
  </si>
  <si>
    <t>Ústredňa SOS - Kontrola logov v databáze udalostí ComReporter</t>
  </si>
  <si>
    <t>Ústredňa SOS - Kontrola nahrávania (záznamu) hlasových spojení</t>
  </si>
  <si>
    <t>Ústredňa SOS - Vytvorenie aktuálnej zálohy databázy ústredne</t>
  </si>
  <si>
    <t>Ústredňa SOS - Skúška komunikačného rozhrania a prenosu prevádzkových stavov do CRS tunela</t>
  </si>
  <si>
    <t xml:space="preserve">Ústredňa SOS - Skúška komunikačného rozhrania a prenosu po LAN do  SSUD </t>
  </si>
  <si>
    <t>RP.SOS.1</t>
  </si>
  <si>
    <t>CD810 - Dispečerský pult IP/TC VP</t>
  </si>
  <si>
    <t>Vizuálna kontrola - konektory, napájanie, dátový prípoj, vyčistenie</t>
  </si>
  <si>
    <t>Kontrola funkcií dispečerského pracoviska- displej, tlačidlá, funkčný test</t>
  </si>
  <si>
    <t>Kontrola konektivity dispečerského pracoviska</t>
  </si>
  <si>
    <t>Kontrola spojenia z operátorského pracoviska PTO s SOS hláskami v tuneli</t>
  </si>
  <si>
    <t>Kontrola ovládania optickej signalizácie TNV</t>
  </si>
  <si>
    <t>SOS hlásky/LTR, PTR, VP,ZP</t>
  </si>
  <si>
    <t xml:space="preserve">SOS hlásky - vizuálna kontrola, očistenie, kontrola a ošetrenie mechanických častí, spojov SOS hlásky </t>
  </si>
  <si>
    <t>SOS hlásky - kontrola hlasového spojenia</t>
  </si>
  <si>
    <t>SOS hlásky - kontrola optickej signalizácie, kontrola diagnostických funkcií</t>
  </si>
  <si>
    <t>NN káblové rozvody - napájanie, riadenie</t>
  </si>
  <si>
    <t>SOS kabínky/LTR, PTR, VP,ZP</t>
  </si>
  <si>
    <t>Optické káblové rozvody - komunikácia</t>
  </si>
  <si>
    <t>LTR, PTR, PP 1 - 8, VP, ZP, TC VP, TC ZP</t>
  </si>
  <si>
    <t>Kontrolné meranie prenosových vlastností a útlmu OK  - metóda OTDR - celok</t>
  </si>
  <si>
    <t>Príloha č. 1: Cena za servis a údržbu technologickej časti tunela Prešov - 1.7</t>
  </si>
  <si>
    <t>Tunel Prešov - SO 301-05 Spojovacie a dorozumievacie zariadenia</t>
  </si>
  <si>
    <t>SO SO 301-05 Spojovacie a dorozumievacie zariadenia</t>
  </si>
  <si>
    <t>DT</t>
  </si>
  <si>
    <t>Pevný telefón, Bezdrôtový telefón / TC VP, TC ZP - celok</t>
  </si>
  <si>
    <t>Kontrola funkčnosti - kontrola spojenia medzi pevnými a bezdrôtovými telefónmi - celok</t>
  </si>
  <si>
    <t>Kontrola stavu a vyčistenie bezdrôtových telefónov - batéria, pripojenie základne - celok</t>
  </si>
  <si>
    <t>Kontrola stavu a vyčistenie pevných telefónov - pripojenie základne  - celok</t>
  </si>
  <si>
    <t>Rozvádzač 2AY-DT.01, 1AY-TR.02 / TC VP, TC ZP, PP5 - celok</t>
  </si>
  <si>
    <t>Kontrola čistoty a odstránenie nečistôt z rozvádzača, vrátane ošetrenia - celok</t>
  </si>
  <si>
    <t>Kontrola dotiahnutia spojov - celok</t>
  </si>
  <si>
    <t>Kontrola funkčnosti elektrických obvodov a uzemnenia rozvádzača - celok</t>
  </si>
  <si>
    <t>Kontrola, odstránenie nečistôt, kontrola optických konektorov, kontrola polomerov prepojovacích káblov - celok</t>
  </si>
  <si>
    <t>Skúška komunikačného rozhrania a prenosu prevádzkových stavov do RST tunela - celok</t>
  </si>
  <si>
    <t xml:space="preserve">Tunelový rozhlas </t>
  </si>
  <si>
    <t>Rozhlas / PTR, LTR, PP1-PP8, NZL1, NZL2, NZP1, NZP2 - celok</t>
  </si>
  <si>
    <t>Vizuálna kontrola technického stavu a funkčnosti zariadení vrátane vyčistenia</t>
  </si>
  <si>
    <t>Skúška vstupu operátora - živé hlásenie</t>
  </si>
  <si>
    <t xml:space="preserve">Funkčná skúška systému </t>
  </si>
  <si>
    <t xml:space="preserve">Funkčná skúška systému na operátorskom pracovisku SSUD </t>
  </si>
  <si>
    <t>Tlakový reproduktor / PTR, LTR, PP1-PP8,NZL1-NZL3,NZP1-NZP3, TC VP, TC ZP - celok</t>
  </si>
  <si>
    <t>Vizuálna kontrola zariadení - celok</t>
  </si>
  <si>
    <t>Kontrola počuteľnosti a zrozumiteľnosti</t>
  </si>
  <si>
    <t>Kontrola smerovania jednotlivých hlásení do jednotlivých zón tunelového rozhlasu</t>
  </si>
  <si>
    <t>Vizuálna a mechanická kontrola reproduktorov vrátane uchytenia a zapojenia, vyčistenie a ošetrenie - celok</t>
  </si>
  <si>
    <t>Skúška funkčnosti reproduktorov a konzoly tunelového rozhlasu</t>
  </si>
  <si>
    <t>Rozvádzač 1AY-TR.01, 1AY-TR.02, 0AY-TR.01
0AY-TR.02, 2AY-TR.01 2AY-TR.02 / TC ZP, TC VP, PP5 - celok</t>
  </si>
  <si>
    <t>Overenie funkčnosti zosilňovačov</t>
  </si>
  <si>
    <t>Kontrola funkčnosti riadiacej jednotky</t>
  </si>
  <si>
    <t xml:space="preserve">Vizuálna kontrola technického stavu a funkčnosti rozvádzača, odstránenie nečistôt, ošetrenie - celok </t>
  </si>
  <si>
    <t>Očistenie filtrov ventilárov</t>
  </si>
  <si>
    <t>Kontrola spojov - dotiahnutie</t>
  </si>
  <si>
    <t xml:space="preserve">Skúška komunikačného rozhrania s CRS </t>
  </si>
  <si>
    <t>Skúška komunkačného rozhrania po LAN do riadiacej jednotky v SSUD</t>
  </si>
  <si>
    <t>Rádiové spojenie - Profylaktická prehliadka</t>
  </si>
  <si>
    <t>Technológia rádiové spojenia / TC VP, TC ZP, GSM, LTE, PP1-PP8, LTR, PTR - celok</t>
  </si>
  <si>
    <t xml:space="preserve">Kontrola všetkých vyžarovacích parametrov antén PTO VP, PTO ZP, GSM </t>
  </si>
  <si>
    <t xml:space="preserve">Meranie kompletného príjmu rádiového signálu PTO VP, PTO ZP, GSM </t>
  </si>
  <si>
    <t>Kontrola všetkých konektorov, spojov rádiového vyžarovacieho kábla</t>
  </si>
  <si>
    <t>Vizuálna kontrola celého vyžarovacieho kabelu</t>
  </si>
  <si>
    <t>Kontrola všetkých odbočovacích splitrov do Únikovej cesty - meranie všetkých útlmových parametrov</t>
  </si>
  <si>
    <t>Kontrola všetkých prepojovacích dilatačných bodov</t>
  </si>
  <si>
    <t>Kontrola konektorov celého vyžarovacieho systému tunela a Únikovej 
cesty</t>
  </si>
  <si>
    <t>Kontrola a dotiahnutie všetkých montážnych klipov vyžarovacieho kabelu</t>
  </si>
  <si>
    <t>Meranie všetkých vyžarovacích parametrov v tuneli a Únikovej ceste - FM, 160MHz, MATRA,400MHz</t>
  </si>
  <si>
    <t xml:space="preserve">Kontrola stavu celého rádiového systému PTO VP, PTO ZP </t>
  </si>
  <si>
    <t>Zmeranie všetkých parametrov rádiových systémov tunela RX, TX</t>
  </si>
  <si>
    <t>Kontrola všetkých útlmových parametrov združovacích obvodov</t>
  </si>
  <si>
    <t>Kontrola všetkých prepojovacích káblov aktívnych a pasívnych častí 
technológie</t>
  </si>
  <si>
    <t>Kontrola všetkých parametrov napájacích obvodov technológie</t>
  </si>
  <si>
    <t>Zmeranie všetkých rádiových FM vysielačov, prijímačov, enkoderov</t>
  </si>
  <si>
    <t>Zmeranie všetkých útlmových parametrov FM Rozbočovačov</t>
  </si>
  <si>
    <t xml:space="preserve">Zmeranie všetkých útlmových parametrov optickej trasy ZP, VP, UC </t>
  </si>
  <si>
    <t>Zmeranie všetkých parametrov systému MATRA - RX, TX</t>
  </si>
  <si>
    <t>Kontrola všetkých napájacích obvodov systému MATRA</t>
  </si>
  <si>
    <t>Kontrola chybových hlásení do systému CRS</t>
  </si>
  <si>
    <t xml:space="preserve">Kontrola všetkých zariadení dispečerského pracoviska PTO VP </t>
  </si>
  <si>
    <t xml:space="preserve">Kontrola, vyčistenie a prípadné ošetrenie rádiového pultu VP </t>
  </si>
  <si>
    <t>Kontrola, vyčistenie a prípadné ošetrenie rádiového pultu pre vstup do FM</t>
  </si>
  <si>
    <t>Kontrola a nastavenie celého systému GSM LTE – Master unit PTO, Remote unit UC</t>
  </si>
  <si>
    <t xml:space="preserve">Antény </t>
  </si>
  <si>
    <t>Anténny stožiar - na TC VP, Anténny stožiar - na TC ZP - celok</t>
  </si>
  <si>
    <t>Vizuálna kontrola stožiarov a antén - celok</t>
  </si>
  <si>
    <t>Kontrola technického stavu, upevnenia stožiaru a funkčnosti stožiarov a antén</t>
  </si>
  <si>
    <t>Kontrola zbernej sústavy bleskozvodu -  korodovanie, očistenie a ošetrenie</t>
  </si>
  <si>
    <t>Kontrola a meranie uzemnenia  stožiaru  -  korodovanie, očistenie 
a ošetrenie</t>
  </si>
  <si>
    <t xml:space="preserve">1AY-RAD.01, 1AY-RAD.02 - TC ZP, 2AY-RAD.01, 2AY-RAD.02, 2AY-RAD.03, 2AY-RAD.04 - TC VP </t>
  </si>
  <si>
    <t>Technologické rozvádzače/ TC ZP, TC VP - celok</t>
  </si>
  <si>
    <t xml:space="preserve">Vizuálna kontrola rozvádzača </t>
  </si>
  <si>
    <t>Kontrola čistoty a odstránenie nečistôt z rozvádzača, ošetrenie</t>
  </si>
  <si>
    <t>Čistenie filtrov ventilátorov</t>
  </si>
  <si>
    <t>Kontrola mechanických častí rozvádzača</t>
  </si>
  <si>
    <t>Kontrola funkčnosti elektrických obvodov a uzemnenia rozvádzača</t>
  </si>
  <si>
    <t>Profylaktická prehliadka systému rádiového spojenia -  Aktívne prvky, združovacie a filtračné obvody, riadiace obvody...</t>
  </si>
  <si>
    <t>Kontrola uzemnenia -  korodovanie, očistenie a ošetrenie</t>
  </si>
  <si>
    <t>Kontrola izolačného stavu a impedancie vypínacej slučky</t>
  </si>
  <si>
    <t xml:space="preserve">Kontrola a meranie  uzemnenia </t>
  </si>
  <si>
    <t>Výstupná správa a protokol</t>
  </si>
  <si>
    <t>TC ZP,TC VP, LTR, PTR  PP1-PP8 - celok</t>
  </si>
  <si>
    <t>Vizuálna kontrola technického stavu</t>
  </si>
  <si>
    <t>Všetky zariadenia - celok</t>
  </si>
  <si>
    <t>Príloha č. 1: Cena za servis a údržbu technologickej časti tunela Prešov - 1.8</t>
  </si>
  <si>
    <t>Tunel Prešov - SO 301-06 Požiarny vodovod v technologickej centrále západ</t>
  </si>
  <si>
    <t>SO 301-06 Požiarny vodovod v technologickej centrále západ</t>
  </si>
  <si>
    <t>ATS</t>
  </si>
  <si>
    <t>ATS/ TC ZP</t>
  </si>
  <si>
    <t>Vizuálna kontrola stavu zariadenia - celok</t>
  </si>
  <si>
    <t>Odstránenie nečistôt vrátane ošetrenia - celok</t>
  </si>
  <si>
    <t>Overenie komplexnej funkčnosti stanice - celok</t>
  </si>
  <si>
    <t xml:space="preserve">Potrubia, uzávery, ventily </t>
  </si>
  <si>
    <t>Overenie funkčnosti a tesnosti  - celok</t>
  </si>
  <si>
    <t>R-ATS</t>
  </si>
  <si>
    <t xml:space="preserve">Rozvádzač NN/ ATS - TC ZP </t>
  </si>
  <si>
    <t>Vizuálna kontrola technického stavu, vrátane vyčistenia a ošetrenia</t>
  </si>
  <si>
    <t>Kontrola funkčnosti elektrických obvodov a uzemnenia vrátane ošetrenia</t>
  </si>
  <si>
    <t>ZS1</t>
  </si>
  <si>
    <t xml:space="preserve">Zásuvková skrinka/ ATS - TC ZP </t>
  </si>
  <si>
    <t>LS</t>
  </si>
  <si>
    <t>Limitné a kontinuálne snímače výšky hladín</t>
  </si>
  <si>
    <t>Kontrola objemu vody na hasenie v nádržiach v CRS - celok</t>
  </si>
  <si>
    <t>Limitné a kontinuálne snímače výšky hladín / ATS TC ZP</t>
  </si>
  <si>
    <t>Kontrola znečistenia, prípadné odstránenie nečistôt - celok</t>
  </si>
  <si>
    <t>M4.1</t>
  </si>
  <si>
    <t xml:space="preserve">Pomocné kalové čerpadlo / ATS - TC ZP </t>
  </si>
  <si>
    <t>Overenie činnosti a funkčnosti zariadenia</t>
  </si>
  <si>
    <t>Príloha č. 1: Cena za servis a údržbu technologickej časti tunela Prešov - 1.9</t>
  </si>
  <si>
    <t>Tunel Prešov - SO 301-07 Elektrická požiarna signalizácia</t>
  </si>
  <si>
    <t>SO 301-07 Elektrická požiarna signalizácia</t>
  </si>
  <si>
    <t>EPS</t>
  </si>
  <si>
    <t xml:space="preserve">Tunel PTR + LTR, PP1-PP8 </t>
  </si>
  <si>
    <t>Vizuálna kontrola zariadení EPS  - celok</t>
  </si>
  <si>
    <t>Stav EPS - overiť nepoškodenosť zariadení  - celok</t>
  </si>
  <si>
    <t>Denná pravidelná kontrola EPS v zmysle vyhlášky MV SR č. 726/2002 Z.z (Kontrola z TC ZP a TC VP)  - celok</t>
  </si>
  <si>
    <t>Mesačná pravidelná kontrola kompletu zariadení EPS v zmysle vyhlášky MV SR č. 726/2002 - celok</t>
  </si>
  <si>
    <t>Kontrola funkčnosti náhradného napájacieho zdroja vrátane skúšobnej prevádzky  - celok</t>
  </si>
  <si>
    <t>Kontrola povrchu a vnútorného priestoru zariadení, jeho očistenie  - celok</t>
  </si>
  <si>
    <t>Kontrola utesnenia, vodičov, dotiahnutia spojov, poistkových vložiek, svorkovníc  - celok</t>
  </si>
  <si>
    <t>Kontrola jednotlivých funkcií zariadení vrátane dobíjania akumulátora  - celok</t>
  </si>
  <si>
    <t>Kontrola záložných akumulátorov pamäti RAM a záložných akumulátorov pre signalizáciu mimo prevádzky  - celok</t>
  </si>
  <si>
    <t>Kontrola prepojenia jednotlivých zariadení  - celok</t>
  </si>
  <si>
    <t>Kontrola funkčných parametrov hlásičov požiaru  - celok</t>
  </si>
  <si>
    <t>Vizuálna a mechanická kontrola pätice hlásičov požiaru vrátane ich vyčistenia pri znečistení a ošetrenia  - celok</t>
  </si>
  <si>
    <t>Vizuálna a mechanická kontrola senzoru hlásiča požiaru vrátane vyčistenia pri znečistení a ošetrenia  - celok</t>
  </si>
  <si>
    <t>Funkčné preskúšanie hlásičov EPS  - celok</t>
  </si>
  <si>
    <t>Skúška komunikačného rozhrania EPS a prenosu do CRS  - celok</t>
  </si>
  <si>
    <t>Vizuálna kontrola káblových trás - uloženie káblov, rošty, žľaby, prepážky  - celok</t>
  </si>
  <si>
    <t>Vizuálna kontrola technického stavu  - celok</t>
  </si>
  <si>
    <t>Kontrola napájacích napätí a káblových prepojení  - celok</t>
  </si>
  <si>
    <t>Výstupná správa a protokol celok</t>
  </si>
  <si>
    <t>Príloha č. 1: Cena za servis a údržbu technologickej časti tunela Prešov - 1.10</t>
  </si>
  <si>
    <t>Tunel Prešov - SO 301-08 Požiarne dvere</t>
  </si>
  <si>
    <t>SO 301-08 Požiarne dvere</t>
  </si>
  <si>
    <t xml:space="preserve">Požiarne dvere / PP1-PP8, </t>
  </si>
  <si>
    <t>Kontrola funkčnosti požiarnych dverí</t>
  </si>
  <si>
    <t>Kontrola a ošetrenie dverí a zárubní vrátane obnovy polepov - celok</t>
  </si>
  <si>
    <t>Kontrola a údržba kovaní, tesnení a protipožiarnych spevňujúcich pások</t>
  </si>
  <si>
    <t>Kontrola a údržba mechanických zámkov</t>
  </si>
  <si>
    <t xml:space="preserve">Kontrola, čistenie a údržba dverných zatváračov </t>
  </si>
  <si>
    <t>Kontrola, čistenie a údržba panikového kovania</t>
  </si>
  <si>
    <t>Kontrola a údržba padacích prahov</t>
  </si>
  <si>
    <t xml:space="preserve">Kontrola komunikácie s CRS </t>
  </si>
  <si>
    <t xml:space="preserve">Kontrola mechanického poškodenia </t>
  </si>
  <si>
    <t xml:space="preserve">Požiarne dvere </t>
  </si>
  <si>
    <t>Požiarne dvere / PP3 a PP6</t>
  </si>
  <si>
    <t>Kontrola rozvádzača otvárania dverí</t>
  </si>
  <si>
    <t>Príloha č. 1: Cena za servis a údržbu technologickej časti tunela Prešov - 1.11</t>
  </si>
  <si>
    <t>Tunel Prešov - SO 301-09 Centrálny riadiaci systém</t>
  </si>
  <si>
    <t>Mesačne</t>
  </si>
  <si>
    <t>SO 301-09 Centrálny riadiaci systém</t>
  </si>
  <si>
    <t>1AY-CRS.01</t>
  </si>
  <si>
    <t>Rozvádzač CRS/TC ZP - celok</t>
  </si>
  <si>
    <t>Vizuálna kontrola stavu zariadení inštalovaných v rozvádzači</t>
  </si>
  <si>
    <t>Vizuálna kontrola stavu signalizačných prvkov na jednotlivých zariadeniach (LED indikátory)</t>
  </si>
  <si>
    <t>Kontrola funkcionality vetracej jednotky, vyčistenie podľa potreby</t>
  </si>
  <si>
    <t>Kontrola skrutkových spojov svorkovníc, dotiahnutie</t>
  </si>
  <si>
    <t>Kontrola uzemňovacich bodov rozvádzača -  odstránenie korózie, očistenie a ošetrenie spojov</t>
  </si>
  <si>
    <t>Test prúdového chrániča</t>
  </si>
  <si>
    <t>Vizuálna kontrola technického stavu a funkčnosti zariadení</t>
  </si>
  <si>
    <t>Diagnostika systémových zápisov - switche / firewaly</t>
  </si>
  <si>
    <t>Kontrola a výmena poškodených patchcordov a konektorov</t>
  </si>
  <si>
    <t>Inštalácia nevyhnutných zmien / Update FW</t>
  </si>
  <si>
    <t>Diagnostika stavu optického media konvertoru (MM/SM DSC -1000)</t>
  </si>
  <si>
    <t>Diagnostika stavu opticko / metalických prevodníkov (MOXA IMC-21GA)</t>
  </si>
  <si>
    <t>1AY-CPU1</t>
  </si>
  <si>
    <t>PLC MASTER - celok</t>
  </si>
  <si>
    <t>Skúška redundancie modulov riadiaceho systému</t>
  </si>
  <si>
    <t>Analýza systémových chybových hlásení PLC</t>
  </si>
  <si>
    <t>Analýzu využitia systémových prostriedkov PLC –pamäť,zaťaženie CPU</t>
  </si>
  <si>
    <t>Kontrola záložných batérii PLC, vrátane výmeny batérií raz za 4 roky</t>
  </si>
  <si>
    <t>Kontrola systémovej komunikácie CC-Link IE</t>
  </si>
  <si>
    <t>Kontrola komunikácie LAN</t>
  </si>
  <si>
    <t>Kontrola záznamov (logov)  operačného systému (OS) - server vizualizácie</t>
  </si>
  <si>
    <t>Kontrola záznamov (logov) aplikačného programového vybavenia vizualizácie</t>
  </si>
  <si>
    <t>Kontrola obsadenosti hard diskov</t>
  </si>
  <si>
    <t>Kontrola komunikácie s PLC</t>
  </si>
  <si>
    <t>Kontrola pripravenosti lokálnych záložných zdrojov napájania (UPS)</t>
  </si>
  <si>
    <t>Zálohovanie dát</t>
  </si>
  <si>
    <t>Inštalácia nevyhnutných zmien / Update systému</t>
  </si>
  <si>
    <t>1AY-CRS.02
1AN-ENN.01A</t>
  </si>
  <si>
    <t>Kontrola napájacích zdrojov PRO ECO a modulov redundancie</t>
  </si>
  <si>
    <t>MDV.1AY-02.1, MDV.1AY-02.2</t>
  </si>
  <si>
    <t>Diagnostika stavu vstupno/výstupných modulov riadiaceho systému prostredníctvom diagnostických nástrojov</t>
  </si>
  <si>
    <t>1AY-CRS.03, 1AY-CRS.04</t>
  </si>
  <si>
    <t>MDV.1AY-03.1, 03.2, 03.3, 03.4</t>
  </si>
  <si>
    <t>2AY-CRS.01</t>
  </si>
  <si>
    <t>Rozvádzač CRS/TC VP - celok</t>
  </si>
  <si>
    <t>Diagnostika stavu opticko/metalických prevodníkov (MOXA IMC-21GA)</t>
  </si>
  <si>
    <t>2AY-CPU1</t>
  </si>
  <si>
    <t>Analýzu využitia systémových prostriedkov PLC – pamäť, zaťaženie CPU</t>
  </si>
  <si>
    <t>Kontrola záznamov (logov) operačného systému - server vizualizácie</t>
  </si>
  <si>
    <t>2AY-CRS.02</t>
  </si>
  <si>
    <t>MDV.2AY-02, MDV.2AY-02.1</t>
  </si>
  <si>
    <t>2AY-CRS.03, 2AY-CRS.04</t>
  </si>
  <si>
    <t>MDV.2AY-03.1, 03.2, 03.3, 03.4</t>
  </si>
  <si>
    <t>0AY-CRS.10, 0AY-CRS.11</t>
  </si>
  <si>
    <t>Rozvádzače CRS/PP-CH1 - celok</t>
  </si>
  <si>
    <t>MDV.0AY-10, MDV.0AY-11</t>
  </si>
  <si>
    <t>PLC/Rozvádzače CRS v PP-CH1 - celok</t>
  </si>
  <si>
    <t>MC1, MC2</t>
  </si>
  <si>
    <t>OP/Rozvádzače CRS v PP-CH1 - celok</t>
  </si>
  <si>
    <t>Diagnostika stavu opticko/metalických prevodníkov(MOXA IMC-21GA)</t>
  </si>
  <si>
    <t>Vizuálna kontrola uloženia optických patch káblov</t>
  </si>
  <si>
    <t>0AY-CRS.20, 0AY-CRS.21</t>
  </si>
  <si>
    <t>Rozvádzače CRS/PP-CHT2 - celok</t>
  </si>
  <si>
    <t>MDV.0AY-20, MDV.0AY-21</t>
  </si>
  <si>
    <t>PLC/Rozvádzače CRS v PP-CHT2 - celok</t>
  </si>
  <si>
    <t>OP/Rozvádzače CRS v PP-CHT2 - celok</t>
  </si>
  <si>
    <t xml:space="preserve"> 0AY-CRS.22</t>
  </si>
  <si>
    <t>Rozvádzač CRS-MFV/PP-CHT2  - celok</t>
  </si>
  <si>
    <t>Vizuálna kontrola uloženia káblov</t>
  </si>
  <si>
    <t>0AY-CRS.30, 0AY-CRS.31</t>
  </si>
  <si>
    <t>Rozvádzače CRS/PP-ZJ3  - celok</t>
  </si>
  <si>
    <t>MDV.0AY-30, MDV.0AY-31</t>
  </si>
  <si>
    <t>PLC/Rozvádzače CRS v PP-ZJ3  - celok</t>
  </si>
  <si>
    <t>OP/Rozvádzače CRS v PP-ZJ3  - celok</t>
  </si>
  <si>
    <t>0AY-CRS.40, 0AY-CRS.41</t>
  </si>
  <si>
    <t>Rozvádzače CRS/PP-CH4  - celok</t>
  </si>
  <si>
    <t>MDV.0AY-40, MDV.0AY-41</t>
  </si>
  <si>
    <t>PLC/Rozvádzače CRS v PP-CH4  - celok</t>
  </si>
  <si>
    <t>OP/Rozvádzače CRS v PP-CH4  - celok</t>
  </si>
  <si>
    <t>0AY-CRS.50, 0AY-CRS.51</t>
  </si>
  <si>
    <t>Rozvádzače CRS/PP-CHT5 - celok</t>
  </si>
  <si>
    <t>MDV.0AY-50, MDV.0AY-51</t>
  </si>
  <si>
    <t xml:space="preserve"> 0AY-CRS.52</t>
  </si>
  <si>
    <t>Rozvádzač CRS-MFV/PP-CHT5  - celok</t>
  </si>
  <si>
    <t xml:space="preserve">0AY-CRS.60, 0AY-CRS.61 </t>
  </si>
  <si>
    <t>Rozvádzače CRS/PP-ZJ6  - celok</t>
  </si>
  <si>
    <t>MDV.0AY-60, MDV.0AY-61</t>
  </si>
  <si>
    <t>PLC/Rozvádzače CRS v PP-ZJ6  - celok</t>
  </si>
  <si>
    <t>OP/Rozvádzače CRS v PP-ZJ6  - celok</t>
  </si>
  <si>
    <t>0AY-CRS.70, 0AY-CRS.71</t>
  </si>
  <si>
    <t>Rozvádzače CRS/PP-CHT7  - celok</t>
  </si>
  <si>
    <t>MDV.0AY-70, MDV.0AY-71</t>
  </si>
  <si>
    <t>PLC/Rozvádzače CRS v PP-CHT7  - celok</t>
  </si>
  <si>
    <t>OP/Rozvádzače CRS v PP-CHT7  - celok</t>
  </si>
  <si>
    <t xml:space="preserve"> 0AY-CRS.72</t>
  </si>
  <si>
    <t>Rozvádzač CRS-MFV/PP-CHT7  - celok</t>
  </si>
  <si>
    <t>0AY-CRS.80, 0AY-CRS.81</t>
  </si>
  <si>
    <t>Rozvádzače CRS/PP-CH8  - celok</t>
  </si>
  <si>
    <t>MDV.0AY-80, MDV.0AY-81</t>
  </si>
  <si>
    <t>PLC/Rozvádzače CRS v PP-CH8  - celok</t>
  </si>
  <si>
    <t>OP/Rozvádzače CRS v PP-CH8  - celok</t>
  </si>
  <si>
    <t>2AY-CRS.05</t>
  </si>
  <si>
    <t>Rozvádzač CRS trenažér/TC VP  - celok</t>
  </si>
  <si>
    <t>Trenažér</t>
  </si>
  <si>
    <t>PLC trenažér  - celok</t>
  </si>
  <si>
    <t>Kontrola systémovej komunikácie  CC-Link IE</t>
  </si>
  <si>
    <t>Kontrola záznamov (logov)  operačného systému - server vizualizácie</t>
  </si>
  <si>
    <t>Klient č.1, klient č.2</t>
  </si>
  <si>
    <t>Vizuálna kontrola technického stavu vrátane vyčistenia</t>
  </si>
  <si>
    <t>Kontrola záznamov (logov) OS počítača</t>
  </si>
  <si>
    <t>Kontrola funkčnosti aplikačného programového vybavenie klientskej stanice</t>
  </si>
  <si>
    <t xml:space="preserve">Kontrola komunikačného rozhrania a prenosu signálu po LAN </t>
  </si>
  <si>
    <t>Klient - trenažér</t>
  </si>
  <si>
    <t>EZS</t>
  </si>
  <si>
    <t>Detektor pohybu PIR/PP1-PP8  - celok</t>
  </si>
  <si>
    <t>Kontrola spustenia alarmu jednotlivých snímačov EZS</t>
  </si>
  <si>
    <t>Magnetický kontakt dverí/PP1-PP8  - celok</t>
  </si>
  <si>
    <t xml:space="preserve">Vizuálna kontrola technického stavu </t>
  </si>
  <si>
    <t>Kontrola správnej  funkčnosti</t>
  </si>
  <si>
    <t>LTR, PTR, PP,VP, ZP, TC VP, TC ZP  - celok</t>
  </si>
  <si>
    <t>Vizuálna kontrola káblových trás - uloženie káblov, rošty, žľaby, prepážky</t>
  </si>
  <si>
    <t>Všeobecné</t>
  </si>
  <si>
    <t>Príloha č. 1: Cena za servis a údržbu technologickej časti tunela Prešov - 1.12</t>
  </si>
  <si>
    <t>Tunel Prešov - SO 301-09.2 Centrálny riadiaci systém - SHZ</t>
  </si>
  <si>
    <t>Vizuálna kontrola</t>
  </si>
  <si>
    <t>Fyzická kontrola</t>
  </si>
  <si>
    <t>Denne</t>
  </si>
  <si>
    <t>Týždenne</t>
  </si>
  <si>
    <t>SO 301-09.2 Centrálny riadiaci systém - SHZ</t>
  </si>
  <si>
    <t>Stabilné hasiace 
zariadenie</t>
  </si>
  <si>
    <t>SHZ (Miestnosť UPS
- západný východný portál)</t>
  </si>
  <si>
    <t>Celistvosť a bezporuchovosť systému</t>
  </si>
  <si>
    <t>CRS</t>
  </si>
  <si>
    <t>Kontrola zobrazovania stavu pokoja, stavu signalizovania požiaru, stavu signalizovania poruchy a stavu skúšania</t>
  </si>
  <si>
    <t>CRS, istič riadiacej ústredne</t>
  </si>
  <si>
    <t>Kontrola signalizácie napájania z hlavného alebo náhradného napájacieho zdroja</t>
  </si>
  <si>
    <t>Prevádzková kniha</t>
  </si>
  <si>
    <t>Kontrola zaznamenávania údajov v prevádzkovej knihe</t>
  </si>
  <si>
    <t>Riadiaca ústredňa</t>
  </si>
  <si>
    <t>Kontrola stavu SHZ na monitorovacej ústredni pomocou zatlačenia testovacieho tlačidla</t>
  </si>
  <si>
    <t>Kontrola stavu spojov akumulátorových batérií a ich upevnenia na riadiacej ústredni SHZ a kontrola napätia ústrední.</t>
  </si>
  <si>
    <t>Riadiaca ústredňa, tlačidlový hlásič</t>
  </si>
  <si>
    <t xml:space="preserve">Kontrola na celistvosť a bezporuchovosť systému:
- na displeji monitorovacej ústredni nie je žiadne hlásenie o SHZ
- neporušenosť ochranného skla tlačidlových hlásičov „HASENIE“                 </t>
  </si>
  <si>
    <t>SHZ</t>
  </si>
  <si>
    <t>Kontrola stavu náplne hasiacej látky v tlakovej nádobe - kontrolný tlakomer má ukazovateľ v zelenom (resp. v pravom čiernom) políčku</t>
  </si>
  <si>
    <t>Prekontrolovať tlakové zostavy flaší s NOVEC 1230 a ich celkové vybavenie (ventil, kryty závitov, vypúšťacie hadice, elektricky a tlakovo ovládané riadiace hlavice, riadiace tlakové flexibilné hadice, pevné potrubie a ich kotvenie, ukotvenie fliaš, výpustné trysky) z hľadiska poškodenia alebo chýbajúcich dielov v zmysle projektovej dokumentácie</t>
  </si>
  <si>
    <t>Hlásič,Maják, Siréna, CRS</t>
  </si>
  <si>
    <t>Kontrola automatických a neautomatických hlásičov, výstražných svetelných a akustických a blokovacích zariadení SHZ na celistvosť v zmysle PD</t>
  </si>
  <si>
    <t>Tlačidlový hlásič, CRS</t>
  </si>
  <si>
    <t>Aktivácia SHZ pomocou tlačidlového hlásiča (každý mesiac z iného priestoru) - aktivácia linky na prenos signálu do miesta s trvalou obsluhou</t>
  </si>
  <si>
    <t>Kontrola elektrických riadiacich hlavíc tlakových fliaš na mechanické poškodenie, koróziu a znečistenie</t>
  </si>
  <si>
    <t>Kontrola prepojovacieho káblového vedenia riadiacich hlavíc, tlakových snímačov, blokovacieho zariadenia a hlásičov požiaru na pnutie a poškodenie izolácie a kompletnosť prechodiek</t>
  </si>
  <si>
    <t>Vyhotoviť záznam o vykonanej kontrole do prevádzkovej knihy SHZ a protokol o kontrole</t>
  </si>
  <si>
    <t>Kontrola výstupov na ovládanie požiarnotechnických zariadení a zariadení zobrazujúcich jednotlivé stavy</t>
  </si>
  <si>
    <t>Hlásiče</t>
  </si>
  <si>
    <t>Aktivácia jedného hlásiča - každý mesiac z inej zóny (raz ročne všetkých)</t>
  </si>
  <si>
    <t>Aktivácia linky na prenos signálu do miesta s trvalou obsluhou</t>
  </si>
  <si>
    <t>Podrobná kontrola príslušnej riadiacej požiarnej ústredne SHZ a k nej pripojených skupín automatických a neautomatických hlásičov, monitorovacích a riadiacich prvkov</t>
  </si>
  <si>
    <t>Riadiaca ústredňa,  hlavný istič</t>
  </si>
  <si>
    <t>Preskúšanie sieťového napájania núdzových zdrojov riadiacej ústredne SHZ, odpojením príslušného ističa s premeraním výstupného napätia z batérií</t>
  </si>
  <si>
    <t>Premeranie kapacity odpojených batérií núdzového zásobovania elektrickou energiou na  riadiacej ústredni SHZ – (každý štvrťrok z iného chráneneho úseku, raz ročne všetky požiarne úseky)</t>
  </si>
  <si>
    <t>SHZ, CRS</t>
  </si>
  <si>
    <t>Aktivácia SHZ vo všetkých chránených úsekoch pomocou dvojhlásičovej závislosti na jednotlivých skupinách automatických hlásičov -  aktivácia liniek na prenos signálu do miesta s trvalou obsluhou</t>
  </si>
  <si>
    <t>Kontrola stavu automatických a neautomatických hlásičov ich aktiváciou podľa skupín pripojených na príslušnú riadiacu ústredňu (každý štvrťrok z iného chráneneho úseku, raz ročne všetky požiarne úseky)</t>
  </si>
  <si>
    <t>Test reléových výstupov z príslušnej riadiacej ústredne SHZ pre ovládanie riadiacich, signalizačných a požiarno-technických zariadení (každý štvrťrok z iného chráneneho úseku, raz ročne všetky požiarne úseky)</t>
  </si>
  <si>
    <t xml:space="preserve">Kontrola povrchovej čistoty automatických a neautomatických hlásičov a ich neporušenosti, v prípade potreby ich očistenie a prefúknutie v rámci chránených úsekov. </t>
  </si>
  <si>
    <t xml:space="preserve">Maják, siréna, </t>
  </si>
  <si>
    <t xml:space="preserve">Funkčné preskúšanie všetkých prvkov optickej, zvukovej a blokovacej signalizácie v kontrolovaných chránených úsekoch. </t>
  </si>
  <si>
    <t>Kontrola chránených priestorov z hľadiska prístupu k zariadeniam SHZ, konfigurácie chráneného priestoru a systému SHZ z hľadiska prípadnej zmeny oproti projektu skutočného vyhotovenia.</t>
  </si>
  <si>
    <t>Kontrola výstupných trysiek potrubného rozvodu hasiaceho plynu na znečistenie, zafarbenie, mechanické poškodenie, upchatie výstupných otvorov a umiestnenie prípadných prekážok, ktoré bránia rovnomernej distribúcii hasiaceho plynu oproti projektu skutočného vyhotovenia. V prípade nedostatkov demontovať, očistiť a spätne namontovať.</t>
  </si>
  <si>
    <t>Kontrola tlakových fliaš a ich celkového vybavenia (ventil, zaslepovacie kryty otvorov ventila, tlakomer, snímač tlaku vo flaši, blokovacie zariadenie, elektricky a tlakovo ovládaná riadiaca hlavica, spúšťacie tlakové flexibilné hadičky, flexibilná vypúšťacia hadica spojená s pevným potrubným rozvodom, ukotvenie fľaše) z hľadiska poškodenia, korózie alebo uvoľnených závitových spojov a kotvenia častí SHZ v kontrolovaných chránených úsekoch. Výmena prípadne poškodených častí SHZ po odsúhlasení s jeho majiteľom.</t>
  </si>
  <si>
    <t xml:space="preserve">Kontrola prenosu signalizácie úbytku hasiaceho plynu v zásobných tlakových fľašiach do miesta so stálou obsluhou (ak je zabudovaný) z kontrolovaných chránených úsekov.  </t>
  </si>
  <si>
    <t>Kabeláž</t>
  </si>
  <si>
    <t>Vysvetlivky:</t>
  </si>
  <si>
    <t>Pravidelné kontroly sa vykonávajú v zmysle vyhlášky MV SR č. 169/2006Z.z.o konkrétnych vlastnostiach stabilného hasiaceho zariadenia a polostabilného hasiaceho zariadenia a o podmienkach ich prevádzkovania a zabezpečenia ich pravidelnej kontroly a vyhlášky MV SR č.726/2002 Z.Z., ktorou sa ustanovujú vlastnosti elektrickej požiarnej signalizácie, podmienky jej prevádzkovania a zabezpečenia jej pravidelnej kontroly.</t>
  </si>
  <si>
    <r>
      <rPr>
        <b/>
        <sz val="10"/>
        <color rgb="FF000000"/>
        <rFont val="Calibri"/>
        <family val="2"/>
        <charset val="238"/>
      </rPr>
      <t>UPOZORNENIE</t>
    </r>
    <r>
      <rPr>
        <sz val="10"/>
        <color rgb="FF000000"/>
        <rFont val="Calibri"/>
        <family val="2"/>
        <charset val="238"/>
      </rPr>
      <t xml:space="preserve">:  
Pred zahájením akýchkoľvek skúšok, aktivácie a manipulácie na zariadeniach SHZ v rámci pravidelných skúšok, zdemontovať všetky elektrické riadiace hlavice z ventilových zostáv tlakových fľaší, aby sa zamedzilo neoprávnenému vypusteniu hasiacej látky. Po ukončení skúšok a prác, zatlačiť aktivačné kolíky riadiacich hlavíc do aretačnej polohy a tieto spätne namontovať na ventilové zostavy. </t>
    </r>
  </si>
  <si>
    <t>Príloha č. 1: Cena za servis a údržbu technologickej časti tunela Prešov - 1.13</t>
  </si>
  <si>
    <t>Tunel Prešov - SO 301-10 Kamerový dohľad v tuneli</t>
  </si>
  <si>
    <t>SO 301-10 Kamerový dohľad v tuneli</t>
  </si>
  <si>
    <t>UTO</t>
  </si>
  <si>
    <t>UTO/ LTR, PTR, NZ, PP,VP, ZP, TC VP, TC ZP</t>
  </si>
  <si>
    <t>Kontrola funkcie všetkých kamier, prenosu a zobrazenia</t>
  </si>
  <si>
    <t>KDL101-KDL135, KDP001-KDP035, KBL271-KBL274, KBP271-KBP274</t>
  </si>
  <si>
    <t>Statická kamera TrafiBot HD  na videodohľad  a AID/LTR, PTR, NZ</t>
  </si>
  <si>
    <t>Vizuálna kontrola kamier</t>
  </si>
  <si>
    <t>Vyčistenie kamerového krytu kamery zvonku a z vnútra - celok</t>
  </si>
  <si>
    <t>Kontrola kvality signálov v káblovej skrinke/rozvádzači</t>
  </si>
  <si>
    <t>Kontrola stavu napájacej sústavy pre zabezpečenie predpísaného napájania kamery</t>
  </si>
  <si>
    <t>Kontrola tesnosti káblových priechodiek, konektorov, prepojov a na ostatných  montážnych spojovacích častiach (vekách a pod.), kontrola skrutkových spojov</t>
  </si>
  <si>
    <t>Kontrola komunikácie so samotnou kamerou</t>
  </si>
  <si>
    <t>Vyčistenie objektívu, nastavenie polohovania a zaostrenia</t>
  </si>
  <si>
    <t>Nastavenie a kontrola funkčnosti videodetekcie</t>
  </si>
  <si>
    <t xml:space="preserve">Kontrola funkčnosti vyhrievacích telies a termostatov v kamerovom kryte </t>
  </si>
  <si>
    <t>KB251-KB258, KB201-KB208, KV350, KV357, KBL271,KBL273, KBL22,KBL274</t>
  </si>
  <si>
    <t>Statická kamera na videodohľad prehľadová BC840-MC, BC840-PID/PP, NZ, TC VP, TC ZP</t>
  </si>
  <si>
    <t>KB232, KB235, KB237, KV351-KV356, KV358-KV363</t>
  </si>
  <si>
    <t xml:space="preserve">Statická kamera v polguľovitom kryte s IR prisvietením na videodohľad (prehľ.) FD200xM1 /PP-CHT2, PP-CHT5, PP-CHT7, rozvodne v TC </t>
  </si>
  <si>
    <t>Nastavenie a kontrola funkčnosti videodohľadu</t>
  </si>
  <si>
    <t>KO201,KO202,KO203,KO204</t>
  </si>
  <si>
    <t>Otočná kamera na videodohľad bez AID PTZ DS-2DY9236IX-A/VP, ZP</t>
  </si>
  <si>
    <t>Vyčistenie, premazanie pohyblivých častí a kontrola plynulosti pohybu otočného statívu - celok</t>
  </si>
  <si>
    <t>Vyčistenie, premazanie pohyblivých častí objektívu a kontrola plynulosti pohybu zoom - celok</t>
  </si>
  <si>
    <t>Kontrola funkčnosti infračervených reflektorov</t>
  </si>
  <si>
    <t>KV301, KV302, KV303, KV304</t>
  </si>
  <si>
    <t>Termovízna kamera statická ITS-6 AID/VP, ZP</t>
  </si>
  <si>
    <t>KV040-KV045, 
KV140-KV145</t>
  </si>
  <si>
    <t>ADR kamera - UnicamD2-IR a ADR kamera (prehľadová)/VP, ZP</t>
  </si>
  <si>
    <t>Kontrola kvality signálov v rozvádzači ADR</t>
  </si>
  <si>
    <t>Kontrola tesnosti všetkých káblových priechodiek, konektorov v statíve, prepojov ochranný kryt - statív, ostatných  montážnych spojovacích častiach (vekách a pod.) kontrola pevnosti skrutkových spojov</t>
  </si>
  <si>
    <t>Nastavenie a kontrola funkčnosti videodetekcie ADR</t>
  </si>
  <si>
    <t>Snímacie indukčné slučky/šachta ADR na VP, ZP</t>
  </si>
  <si>
    <t>Kontrola funkcie indukčných slučiek a prenosu do ADR a CRS - kontrola pri vjazde reálneho ADR</t>
  </si>
  <si>
    <t>Kontrola dotiahnutie spojov a stavu prepojov v káblových šachtách</t>
  </si>
  <si>
    <t>Kontrola funkcie sčítania dopravy a prenosu údajov do ADR a CRS</t>
  </si>
  <si>
    <t xml:space="preserve"> 4AY-UTO.01, 3AY-UTO.01</t>
  </si>
  <si>
    <t>Podružný rozvádzač ADR /VP, ZP</t>
  </si>
  <si>
    <t>Kontrola dotiahnutie spojov, očistenie a ošetrenie</t>
  </si>
  <si>
    <t>Skúška komunikačného rozhrania a prenosu signálu po LAN</t>
  </si>
  <si>
    <t>Skúška komunikačného rozhrania a prenosu prevádzkových stavov do RST tunela</t>
  </si>
  <si>
    <t>Kontrola, odstránenie nečistôt ODF modul, kontrola optických konektorov, kontrola polomerov prepojovacích káblov</t>
  </si>
  <si>
    <t>Kontrola a čistenie technologických a prenosových zariadení UTO a ADR</t>
  </si>
  <si>
    <t>1AY-UTO.01, 1AY-UTO.02, 2AY-UTO.01, 2AY-UTO.02, 0AY-UTO.20, 0AY-UTO.50, 0AY-UTO.70</t>
  </si>
  <si>
    <t>Technologický rozvádzač videodohľadu/TC VP, TC ZP, rozvodne v PP</t>
  </si>
  <si>
    <t>Kontrola a meranie uzemnenia - korodovanie, očistenie a ošetrenie</t>
  </si>
  <si>
    <t>Skúška komunikačného rozhrania a prenosu signálu do SSUD</t>
  </si>
  <si>
    <t>3AY-UTO.03, 3AY-UTO.02, 4AY-UTO.03, 4AY-UTO.02</t>
  </si>
  <si>
    <t>Podružný rozvádzač UTO/VP, ZP</t>
  </si>
  <si>
    <t>Server  ADR</t>
  </si>
  <si>
    <t>Kontrola záznamov (logov) operačného systému (OS)</t>
  </si>
  <si>
    <t>Kontrola záznamov (logov) aplikačného programového vybavenia</t>
  </si>
  <si>
    <t>Kontrola celistvosti databáz</t>
  </si>
  <si>
    <t>Kontrola zaplnenia hard diskov</t>
  </si>
  <si>
    <t>Kontrola pripravenosti záložných zdrojov napájania</t>
  </si>
  <si>
    <t>Kontrola fixácie prepojovacích káblov</t>
  </si>
  <si>
    <t>Kontrola funkčnosti a diagnostika UTO-ADR PC serverov</t>
  </si>
  <si>
    <t>Profylaktická prehliadka UTO-ADR PC serverov</t>
  </si>
  <si>
    <t>Kontrola funkcie videodetekcie a archivovania videozáznamu</t>
  </si>
  <si>
    <t>Kontrola funkcie detekcie vozidiel ADR</t>
  </si>
  <si>
    <t>Server UTO 01-UTO 04, FLUX</t>
  </si>
  <si>
    <t>Server UTO - SENSE, FLUX - videodetekcia</t>
  </si>
  <si>
    <t>Kontrola funkčnosti a diagnostika UTO PC serverov</t>
  </si>
  <si>
    <t>Profylaktická prehliadka UTO PC serverov</t>
  </si>
  <si>
    <t>UTO klient PC_UTO_TC.VP</t>
  </si>
  <si>
    <t xml:space="preserve">Klientska stanica UTO VDG NVH-1100 </t>
  </si>
  <si>
    <t>Kontrola funkčnosti a diagnostika UTO PC stanice -profylaxia, vyčistenie</t>
  </si>
  <si>
    <t xml:space="preserve">Skúška komunikačného rozhrania a prenosu signálu po LAN </t>
  </si>
  <si>
    <t>Kontrola zobrazenia informácií na monitore</t>
  </si>
  <si>
    <t>ADR a MÚR klient</t>
  </si>
  <si>
    <t>Operátorská PC stanica</t>
  </si>
  <si>
    <t>Kontrola funkčnosti a diagnostika ADR PC stanice - profylaxia, vyčistenie</t>
  </si>
  <si>
    <t>LTR, PTR, PP,VP, ZP, TC VP, TC ZP
Zariadenia UTO v rozv. SOS</t>
  </si>
  <si>
    <t>LTR, PTR,VP, ZP
Kolektory, kábelovody</t>
  </si>
  <si>
    <t>LTR, PTR, PP,VP, ZP, TC VP, TC ZP</t>
  </si>
  <si>
    <t>Príloha č. 1: Cena za servis a údržbu technologickej časti tunela Prešov - 1.14</t>
  </si>
  <si>
    <t>Tunel Prešov - SO 301-11 Meranie fyzikálnych veličín</t>
  </si>
  <si>
    <t>SO 301-11 Meranie fyzikálnych veličín</t>
  </si>
  <si>
    <t>MFV</t>
  </si>
  <si>
    <t>Detektory opacity a CO, dymu, rýchlosti prídenia vzduchu, teploty, viditeľnosti/LTR, PTR, PP, VP, ZP, TC VP a TC ZP</t>
  </si>
  <si>
    <t>Vizuálna kontrola technického stavu a funkčnosti zariadení MFV</t>
  </si>
  <si>
    <t>OPx.Lx 
OPx.Px</t>
  </si>
  <si>
    <t>Detektor merania opacity a CO VICOTEC 414/LTR, PTR</t>
  </si>
  <si>
    <t>Kontrola funkčnosti</t>
  </si>
  <si>
    <t>Čistenie, ošetrenie, komplexná kontrola</t>
  </si>
  <si>
    <t>Kalibrácia a nastavenie zariadenia</t>
  </si>
  <si>
    <t>DHx.L+MX-DHxL 
DHx.P+MX-DHxP</t>
  </si>
  <si>
    <t>Detektor dymu FIREGUARD 2 s pripojovacou jednotkou SIPORT 2 /LTR, PTR</t>
  </si>
  <si>
    <t xml:space="preserve">Kontrola funkčnosti </t>
  </si>
  <si>
    <t xml:space="preserve">Čistenie, ošetrenie, komplexná kontrola </t>
  </si>
  <si>
    <t xml:space="preserve">Kalibrácia a nastavenie zariadenia </t>
  </si>
  <si>
    <t>VRx.Lx+VRx.Lx
 VRx.Px+VRx.Px</t>
  </si>
  <si>
    <t>Detektor merania rýchlosti prúdenia vzduchu FLOWSIC200 / LTR, PTR</t>
  </si>
  <si>
    <t>Kontrola funkčnosti - senzor prúdenia vzduchu</t>
  </si>
  <si>
    <t>Tx.xx</t>
  </si>
  <si>
    <t>Detektor teploty PT100/LTR,PTR, PP, TC VP a TC ZP</t>
  </si>
  <si>
    <t>Kontrola funkčnosti a upevnenia detektoru</t>
  </si>
  <si>
    <t>OPH1.VP a OPH1.ZP</t>
  </si>
  <si>
    <t>Detektor hmly VISIC620/ VP, ZP</t>
  </si>
  <si>
    <t>xAY-CRS.xx, xAY-UTO.xx</t>
  </si>
  <si>
    <t>Technologický rozvádzač/PP, TC VP a TC ZP</t>
  </si>
  <si>
    <t>Kontrola a čistenie technologických a prenosových zariadení MFV</t>
  </si>
  <si>
    <t>AWE414 / Vyhodnocovacia jednotka opacity a CO</t>
  </si>
  <si>
    <t>MCU / Vyhodnocovacia jednotka prúdenia vzduchu</t>
  </si>
  <si>
    <t xml:space="preserve">Skúška komunikačného rozhrania a prenosu po LAN do  SSUD </t>
  </si>
  <si>
    <t>Kalibrácia a nastavenie zariadení MFV</t>
  </si>
  <si>
    <t>Príloha č. 1: Cena za servis a údržbu technologickej časti tunela Prešov - 1.15</t>
  </si>
  <si>
    <t>Tunel Prešov - SO 301-12.1 Riadiace stredisko SSÚD Prešov</t>
  </si>
  <si>
    <t>SO 301-12.1 Riadiace stredisko SSÚD Prešov</t>
  </si>
  <si>
    <t>RD1</t>
  </si>
  <si>
    <t>Rozvádzač s ventil. a osvetľovacou jednotkou energo panel s istiacimi prvkami CRS svorkovnica</t>
  </si>
  <si>
    <t>Profylaktická kontrola riadiacej jednotky pre video stenu Dexon</t>
  </si>
  <si>
    <t>SW</t>
  </si>
  <si>
    <t xml:space="preserve"> Switch </t>
  </si>
  <si>
    <t>Kontrola záznamov (logov), systémové hlásenia. LAN komunikácia</t>
  </si>
  <si>
    <t>Kontrola redundancie, stack</t>
  </si>
  <si>
    <t>Aktualizácie firmwaru podľa doporučenia výrobcu</t>
  </si>
  <si>
    <t>Záloha konfigurácie</t>
  </si>
  <si>
    <t>Kontrola funkčnosti a stavu zdrojovej časti</t>
  </si>
  <si>
    <t>UPS/BAT</t>
  </si>
  <si>
    <t>Zdroj neprerušiteľného napájania NRT2 2200VA + 2x NRT B2200 + relay modul 6xOUT</t>
  </si>
  <si>
    <t>Kontrola teploty UPS ( 20 do 35°C)</t>
  </si>
  <si>
    <t>Kontrola stavu zariadenia bežnou prehliadkou:
Kontrola otvorov na prívodu vzduchu - čistenie
Kontrola mechanických častí batériových skríň</t>
  </si>
  <si>
    <t>RD10,RD16,RD17,RD18,
RD19</t>
  </si>
  <si>
    <t>Rozvádzač s ventil. a osvetľovacou jednotkou Energo panel s istiacimi prvkami CRS svorkovnica</t>
  </si>
  <si>
    <t>NVR MASTER, NVR ISD, FLUX</t>
  </si>
  <si>
    <t>Kontrola záznamov (logov) aplikačného programového vybavenia (SENSE)</t>
  </si>
  <si>
    <t>HDD/NVR MASTER, 
NVR ISD</t>
  </si>
  <si>
    <t>Záznamové zariadenie4x4TB HDD</t>
  </si>
  <si>
    <t>Vizuálna kontrola technického stavu a funkčnosti zariadenia</t>
  </si>
  <si>
    <t>Kontrola logov aplikačného programového vybavenia</t>
  </si>
  <si>
    <t xml:space="preserve">Profylaktická prehliadka </t>
  </si>
  <si>
    <t xml:space="preserve">AID </t>
  </si>
  <si>
    <t>AID server</t>
  </si>
  <si>
    <t xml:space="preserve">Kontrola záznamov (logov) aplikačného programového vybavenia </t>
  </si>
  <si>
    <t>ALTUSEN+KVM</t>
  </si>
  <si>
    <t>UTO Jednotka synchronizácie času</t>
  </si>
  <si>
    <t>Test funkčnosti sychronizácie</t>
  </si>
  <si>
    <t>SW_ROP_1a, SW_ROP_1b
SW_ROP_1c, SW_ROP_1d</t>
  </si>
  <si>
    <t>Opticko metalický switch CISCO s príslušenstvom / RD2, RD3, RD4,RD5</t>
  </si>
  <si>
    <t>CRS328-24P-4S+RM</t>
  </si>
  <si>
    <t>PoE SWITCH/RD9</t>
  </si>
  <si>
    <t>NVH</t>
  </si>
  <si>
    <t>NVH-1004XR Video server 19" +HDD/RD10</t>
  </si>
  <si>
    <t>SKV</t>
  </si>
  <si>
    <t>Server SKV a zdroj SKV /RD9</t>
  </si>
  <si>
    <t>Kontrola korektného čítania ID</t>
  </si>
  <si>
    <t>Kontrola záznamov (logov)</t>
  </si>
  <si>
    <t>Kontrola vyzvonenia a komunikácie vstupných jednotiek</t>
  </si>
  <si>
    <t>Profylaktická prehliadka zálohového  zdroja pre el. zámky a SKV</t>
  </si>
  <si>
    <t>ROZHLAS-Control panel</t>
  </si>
  <si>
    <t>Rozhlas kontrolný panel a napájacia jednotka/RD11</t>
  </si>
  <si>
    <t>Profylaktická kontrola riadiacej jednotky tunelového rozhlasu</t>
  </si>
  <si>
    <t>Profylaktická kontrola napájacej jednotky</t>
  </si>
  <si>
    <t>Server C4</t>
  </si>
  <si>
    <t>Server grafickej nadstavby/RD11</t>
  </si>
  <si>
    <t>Kontrola záznamov (systémových logov), monitoring a údržba HW a SW prostriedkov</t>
  </si>
  <si>
    <t>Kontrola záznamov (logov) aplikačného programového vybavenia C4</t>
  </si>
  <si>
    <t>SOS</t>
  </si>
  <si>
    <t>Ústredňa SOS/RD12</t>
  </si>
  <si>
    <t>Vizuálna kontrola ústredne, vyčistenie od prachu, kontrola zástrčkových spojov a konektorov, kontrola napájania zariadenia</t>
  </si>
  <si>
    <t>Kontrola stavu riadiacich a interfejsových modulov ústredne</t>
  </si>
  <si>
    <t>Kontrola logov v databáze udalostí ComReporter</t>
  </si>
  <si>
    <t>Kontrola nahrávania (záznamu) hlasových spojení</t>
  </si>
  <si>
    <t>Vytvorenie aktuálnej zálohy databázy ústredne</t>
  </si>
  <si>
    <t>Ústredňa dispečerského telefónu/RD12</t>
  </si>
  <si>
    <t>Vizuálna kontrola ústredne, vyčistenie od prachu, kontrola zástrčkových spojov a konektorov</t>
  </si>
  <si>
    <t>Kontrola napájania zariadenia</t>
  </si>
  <si>
    <t>Kontrola systémových modulov a služieb</t>
  </si>
  <si>
    <t>Kontrola stavových registrov, signalizácie a testovania modulov</t>
  </si>
  <si>
    <t>Profylaktika zariadenia (vykonanie zálohy aktuálnej databázy a SW ústredne)</t>
  </si>
  <si>
    <t>Skúška komunikačného rozhrania a prenosu po LAN</t>
  </si>
  <si>
    <t xml:space="preserve"> Switch/RD12</t>
  </si>
  <si>
    <t>Server trenažér ROP</t>
  </si>
  <si>
    <t>CRS/zariadenie - server trenažér ROP/RD13</t>
  </si>
  <si>
    <t xml:space="preserve">Kontrola záznamov (logov)  operačného systému (OS) - server </t>
  </si>
  <si>
    <t>Kontrola komunikácie LAN s PLC</t>
  </si>
  <si>
    <t>PLC</t>
  </si>
  <si>
    <t>PLC automat a PLC V/V modul/RD13</t>
  </si>
  <si>
    <t>Kontrola funkčnosti redundacie</t>
  </si>
  <si>
    <t>Diagnostika systémových zápisov PLC (logy)</t>
  </si>
  <si>
    <t>Inštalácia nevyhnutných  zmien / Update systému</t>
  </si>
  <si>
    <t>Zálohovanie systému</t>
  </si>
  <si>
    <t>Čistenie PLC (vysávanie/vyfúkanie prachu)</t>
  </si>
  <si>
    <t>VTO1-2</t>
  </si>
  <si>
    <t>Videovrátnik /SSUD ROP</t>
  </si>
  <si>
    <t>Vizuálna kontrola technického stavu, vyčistenie</t>
  </si>
  <si>
    <t>Kontrola komunikácie</t>
  </si>
  <si>
    <t>Ext. jednotka</t>
  </si>
  <si>
    <t>Kontrola kvality signálov (počutelnosť)</t>
  </si>
  <si>
    <t>Vyčistenie ochranného krytu vrátane priezoru objektívu</t>
  </si>
  <si>
    <t>Int. jednotka</t>
  </si>
  <si>
    <t>Kontrola kvality signálov (počutelnosť/kvalita obrazu)</t>
  </si>
  <si>
    <t>Kontrola kvality signálov v káblovej skrinke/rozvádzači/zariadení</t>
  </si>
  <si>
    <t>Kontrola fixácie a celistvosti káblových prepojení</t>
  </si>
  <si>
    <t>K1, K2, K3-K11</t>
  </si>
  <si>
    <t xml:space="preserve">Kamera FD2002M1-EI/SSUD ROP </t>
  </si>
  <si>
    <t>Vyčistenie kamerového krytu kamery zvonku, zvnútra - celok</t>
  </si>
  <si>
    <t>Verifikácia, v prípade potreby nastavenie polohovania, zaostrenia a vyčistenia objektívu</t>
  </si>
  <si>
    <t>R-UPS-ROP</t>
  </si>
  <si>
    <t>Rozvádzač UPS/SSUD ROP</t>
  </si>
  <si>
    <t>UPS-ROP</t>
  </si>
  <si>
    <t>UPS 60KVA MASTERYS BC-60kVA s bat. Modulom</t>
  </si>
  <si>
    <t>Kontrola teploty UPS (20 do 35°C)</t>
  </si>
  <si>
    <t>Profylaktická prehliadka UPS</t>
  </si>
  <si>
    <t>DT - SSUD ROP</t>
  </si>
  <si>
    <t>Dispečerský telefón (bezdrôt, drôt)</t>
  </si>
  <si>
    <t>Vizuálna kontrola technického stavu a funkčnosti zariadení DT</t>
  </si>
  <si>
    <t>Skúška funkčnosti systému na ROP</t>
  </si>
  <si>
    <t>Čistenie telefónnych prístrojov</t>
  </si>
  <si>
    <t>Kontrola kapacity akumulátorov prenosných telefónov</t>
  </si>
  <si>
    <t>Kontrola nastavenia parametrov systému a zariadení dispečerského telefónu</t>
  </si>
  <si>
    <t>Výmena akumulátorov v prenosných telefónoch (v prípade potreby)</t>
  </si>
  <si>
    <t>SOS1-SOS3</t>
  </si>
  <si>
    <t>SOS ovládací panel/SSUD ROP</t>
  </si>
  <si>
    <t>Kontrola a čistenie panelu SOS systému</t>
  </si>
  <si>
    <t>Kontrola funkčnosti a diagnostika PC stanice - profylaxia</t>
  </si>
  <si>
    <t>RD_1-2, RD_3</t>
  </si>
  <si>
    <t>Rádio - dotykové tablo a prenosová stanica /SSUD ROP</t>
  </si>
  <si>
    <t>Kontrola zariadení dispečerského pracoviska</t>
  </si>
  <si>
    <t>Kontrola a vyčistenie tabla</t>
  </si>
  <si>
    <t xml:space="preserve">Kontrola Rádiostaníc </t>
  </si>
  <si>
    <t>UTO_1-4</t>
  </si>
  <si>
    <t>PC klient NVH-1101+zostava(monitor klávesnica myš)/SSUD ROP</t>
  </si>
  <si>
    <t>Kontrola funkčnosti a diagnostika UTO PC stanice - profylaxia</t>
  </si>
  <si>
    <t xml:space="preserve">Kontrola systémového logu, údržba HW a SW prostriedkov, čistenie </t>
  </si>
  <si>
    <t xml:space="preserve">PC klient + zostava(monitor klávesnica myš)/SSUD ROP </t>
  </si>
  <si>
    <t>Kontrola funkčnosti a diagnostika ADR PC stanice - profylaxia, čistenie</t>
  </si>
  <si>
    <t xml:space="preserve">C4 </t>
  </si>
  <si>
    <t>PC klient + zostava(monitor klávesnica myš)/SSUD ROP</t>
  </si>
  <si>
    <t>Kontrola funkčnosti a diagnostika PC stanice -profylaxia</t>
  </si>
  <si>
    <t>Trenažér ROP</t>
  </si>
  <si>
    <t>PC klient + zostava(monitor klávesnica myš) /SSUD ROP</t>
  </si>
  <si>
    <t>Kontrola funkčnosti a diagnostika UTO PC stanice -profylaxia</t>
  </si>
  <si>
    <t>PC-M1-M24</t>
  </si>
  <si>
    <t>PC klient NVH-1101 pre monitory,/SSUD ROP</t>
  </si>
  <si>
    <t>UTO_5</t>
  </si>
  <si>
    <t>PC klient NVH-1101+ zostava(monitor klávesnica myš)/SSUD Zimná údržba</t>
  </si>
  <si>
    <t>PC-M1-M4</t>
  </si>
  <si>
    <t>PC klient NVH-1101 pre monitory/SSUD Zimná údržba</t>
  </si>
  <si>
    <t xml:space="preserve">M1-M24 </t>
  </si>
  <si>
    <t>Videostena Monitor 1-24/SSUD ROP</t>
  </si>
  <si>
    <t>Komplexné prečistenie projekčného modulu a chladiacich ciest zobrazovacích panelov</t>
  </si>
  <si>
    <t>Doladenie geometrie obrazu a farebného nastavenia</t>
  </si>
  <si>
    <t>Spotrebný materiál (kontrola - výmena filtrov podľa potreby)</t>
  </si>
  <si>
    <t>Kontrola napájacích napätí a kontrola káblových prepojení</t>
  </si>
  <si>
    <t>Kontrola funkcionalít nadstavbového SW vrátane prepínania zobrazení a zobrazenia informácií na monitore</t>
  </si>
  <si>
    <t>Spracovanie protokolu - vyhodnotenie</t>
  </si>
  <si>
    <t>TV</t>
  </si>
  <si>
    <t>42" TV + konzola /m.č. 3.12</t>
  </si>
  <si>
    <t>Kontrola a čistenie obrazovky</t>
  </si>
  <si>
    <t xml:space="preserve">Kontrola fixácie </t>
  </si>
  <si>
    <t>Kontrola zobrazenia informácií na obrazovke</t>
  </si>
  <si>
    <t>Príloha č. 1: Cena za servis a údržbu technologickej časti tunela Prešov - 1.16</t>
  </si>
  <si>
    <t>Tunel Prešov - SO 301-12.2 Riadiace stredisko SSÚD Prešov - časť SHZ</t>
  </si>
  <si>
    <t>SO 301-12.2 Riadiace stredisko SSÚD Prešov - časť SHZ</t>
  </si>
  <si>
    <t>Riadiace stredisko 
SSÚD Prešov časť SHZ</t>
  </si>
  <si>
    <t>vizuálna kontrola technického stavu a funkčnosti zariadení SHZ</t>
  </si>
  <si>
    <t>kontrola zobrazovania stavu pokoja, stavu signalizovania požiaru, stavu signalizovania poruchy a stavu skúšania</t>
  </si>
  <si>
    <t>kontrola signalizácie napájania z hlavného alebo náhradného napájacieho zdroja</t>
  </si>
  <si>
    <t>kontrola zaznamenávania údajov v prevádzkovej knihe</t>
  </si>
  <si>
    <t>kontrola stavu SHZ na monitorovacej ústredni pomocou zatlačenia testovacieho tlačidla</t>
  </si>
  <si>
    <t>kontrola stavu spojov akumulátorových batérií a ich upevnenia na riadiacej ústredni SHZ a kontrola napätia ústrední.</t>
  </si>
  <si>
    <t xml:space="preserve">kontrola na celistvosť a bezporuchovosť systému:
- na displeji monitorovacej ústredni nie je žiadne hlásenie o SHZ
- neporušenosť ochranného skla tlačidlových hlásičov „HASENIE“                 </t>
  </si>
  <si>
    <t>kontrola stavu náplne hasiacej látky v tlakovej nádobe - kontrolný tlakomer má ukazovateľ v zelenom (resp. v pravom čiernom) políčku</t>
  </si>
  <si>
    <t>prekontrolovať tlakové zostavy flaší s NOVEC 1230 a ich celkové vybavenie (ventil, kryty závitov, vypúšťacie hadice, elektricky a tlakovo ovládané riadiace hlavice, riadiace tlakové flexibilné hadice, pevné potrubie a ich kotvenie, ukotvenie fliaš, výpustné trysky) z hľadiska poškodenia alebo chýbajúcich dielov v zmysle projektovej dokumentácie</t>
  </si>
  <si>
    <t>kontrola automatických a neautomatických hlásičov, výstražných svetelných a akustických a blokovacích zariadení SHZ na celistvosť v zmysle PD</t>
  </si>
  <si>
    <t>aktivácia SHZ pomocou tlačidlového hlásiča (každý mesiac z iného priestoru) - aktivácia linky na prenos signálu do miesta s trvalou obsluhou</t>
  </si>
  <si>
    <t>kontrola elektrických riadiacich hlavíc tlakových fliaš na mechanické poškodenie, koróziu a znečistenie</t>
  </si>
  <si>
    <t>kontrola prepojovacieho káblového vedenia riadiacich hlavíc, tlakových snímačov, blokovacieho zariadenia a hlásičov požiaru na pnutie a poškodenie izolácie a kompletnosť prechodiek</t>
  </si>
  <si>
    <t>vyhotoviť záznam o vykonanej kontrole do prevádzkovej knihy SHZ a protokol o kontrole</t>
  </si>
  <si>
    <t>kontrola výstupov na ovládanie požiarnotechnických zariadení a zariadení zobrazujúcich jednotlivé stavy</t>
  </si>
  <si>
    <t>aktivácia jedného hlásiča - každý mesiac z inej zóny (raz ročne všetkých)</t>
  </si>
  <si>
    <t>aktivácia linky na prenos signálu do miesta s trvalou obsluhou</t>
  </si>
  <si>
    <t>podrobná kontrola príslušnej riadiacej požiarnej ústredne SHZ a k nej pripojených skupín automatických a neautomatických hlásičov, monitorovacích a riadiacich prvkov</t>
  </si>
  <si>
    <t>preskúšanie sieťového napájania núdzových zdrojov riadiacej ústredne SHZ, odpojením príslušného ističa s premeraním výstupného napätia z batérií</t>
  </si>
  <si>
    <t>premeranie kapacity odpojených batérií núdzového zásobovania elektrickou energiou na  riadiacej ústredni SHZ – (každý štvrťrok z iného chráneneho úseku, raz ročne všetky požiarne úseky)</t>
  </si>
  <si>
    <t>aktivácia SHZ vo všetkých chránených úsekoch pomocou dvojhlásičovej závislosti na jednotlivých skupinách automatických hlásičov -  aktivácia liniek na prenos signálu do miesta s trvalou obsluhou</t>
  </si>
  <si>
    <t>kontrola stavu automatických a neautomatických hlásičov ich aktiváciou podľa skupín pripojených na príslušnú riadiacu ústredňu (každý štvrťrok z iného chráneneho úseku, raz ročne všetky požiarne úseky)</t>
  </si>
  <si>
    <t>test reléových výstupov z príslušnej riadiacej ústredne SHZ pre ovládanie riadiacich, signalizačných a požiarno-technických zariadení (každý štvrťrok z iného chráneneho úseku, raz ročne všetky požiarne úseky)</t>
  </si>
  <si>
    <t xml:space="preserve">kontrola povrchovej čistoty automatických a neautomatických hlásičov a ich neporušenosti, v prípade potreby ich očistenie a prefúknutie v rámci chránených úsekov. </t>
  </si>
  <si>
    <t xml:space="preserve">funkčné preskúšanie všetkých prvkov optickej, zvukovej a blokovacej signalizácie v kontrolovaných chránených úsekoch. </t>
  </si>
  <si>
    <t>kontrola chránených priestorov z hľadiska prístupu k zariadeniam SHZ, konfigurácie chráneného priestoru a systému SHZ z hľadiska prípadnej zmeny oproti projektu skutočného vyhotovenia.</t>
  </si>
  <si>
    <t>kontrola výstupných trysiek potrubného rozvodu hasiaceho plynu na znečistenie, zafarbenie, mechanické poškodenie, upchatie výstupných otvorov a umiestnenie prípadných prekážok, ktoré bránia rovnomernej distribúcii hasiaceho plynu oproti projektu skutočného vyhotovenia. V prípade nedostatkov demontovať, očistiť a spätne namontovať.</t>
  </si>
  <si>
    <t>kontrola tlakových fliaš a ich celkového vybavenia (ventil, zaslepovacie kryty otvorov ventila, tlakomer, snímač tlaku vo flaši, blokovacie zariadenie, elektricky a tlakovo ovládaná riadiaca hlavica, spúšťacie tlakové flexibilné hadičky, flexibilná vypúšťacia hadica spojená s pevným potrubným rozvodom, ukotvenie fľaše) z hľadiska poškodenia, korózie alebo uvoľnených závitových spojov a kotvenia častí SHZ v kontrolovaných chránených úsekoch. Výmena prípadne poškodených častí SHZ po odsúhlasení s jeho majiteľom.</t>
  </si>
  <si>
    <t xml:space="preserve">kontrola prenosu signalizácie úbytku hasiaceho plynu v zásobných tlakových fľašiach do miesta so stálou obsluhou (ak je zabudovaný) z kontrolovaných chránených úsekov.  </t>
  </si>
  <si>
    <t>kontrola dotiahnutia spojov</t>
  </si>
  <si>
    <t>Príloha č. 1: Cena za servis a údržbu technologickej časti tunela Prešov - 1.17</t>
  </si>
  <si>
    <t>Tunel Prešov - SO 301-13.1 Technologická centrála západ</t>
  </si>
  <si>
    <t>SO 301-13.1 Technologická centrála západ</t>
  </si>
  <si>
    <t>TC ZP - ELI</t>
  </si>
  <si>
    <t>Elektroinštalácia / TC ZP - celok</t>
  </si>
  <si>
    <t xml:space="preserve">Servis svetelných obvodov </t>
  </si>
  <si>
    <t xml:space="preserve">Servis zásuvkových obvodov </t>
  </si>
  <si>
    <t xml:space="preserve">Servis núdzových svietidiel - protokol </t>
  </si>
  <si>
    <t>1AN-ENN.01</t>
  </si>
  <si>
    <t>Rozvádzač NN/ TC ZP  - celok</t>
  </si>
  <si>
    <t>1AN-ENN.02</t>
  </si>
  <si>
    <t>TC ZP  - celok</t>
  </si>
  <si>
    <t>Príloha č. 1: Cena za servis a údržbu technologickej časti tunela Prešov - 1.18</t>
  </si>
  <si>
    <t>Tunel Prešov - SO 301-13.2 Technologická centrála západ - EZS</t>
  </si>
  <si>
    <t>SO 301-13.2 Technologická centrála západ - EZS</t>
  </si>
  <si>
    <t>EZS.ZP</t>
  </si>
  <si>
    <t>Ústredňa EZS  INTEGRA64/TC ZP m.č. 1.04 - celok</t>
  </si>
  <si>
    <t>Vizuálna kontrola technického stavu ústredne</t>
  </si>
  <si>
    <t>Kontrola funkčnosti - prevedenie zastráženie/odstráženie</t>
  </si>
  <si>
    <t xml:space="preserve">Kontrola funkčnosti komunikačného rozhrania C4 na SSÚD </t>
  </si>
  <si>
    <t>Meranie napätia nn siete, napájanie snímačov a akumulátora</t>
  </si>
  <si>
    <t>OP1-OP6</t>
  </si>
  <si>
    <t>LCD klávesnica INT-KLFR-WSW/TC ZP m.č.1.04, m.č.1.10-7, m.č.1.11 - celok</t>
  </si>
  <si>
    <t>Kontrola správnej funkčnosti a vyčistenie klávesnice</t>
  </si>
  <si>
    <t>P1-P7</t>
  </si>
  <si>
    <t>Detektor pohybu PIR /TC ZP, m.č.1.04, m.č.1.05,m.č.1.10, m.č.1.09, m.č.1.08,m.č.1.01, m.č.1.11 - celok</t>
  </si>
  <si>
    <t>MK1-MK18</t>
  </si>
  <si>
    <t>Magnetický kontakt dverí/TC ZP, m.č.1.02-05, m.č.1.10-06 m.č.1.01, m.č.1.11 - celok</t>
  </si>
  <si>
    <t>HA1</t>
  </si>
  <si>
    <t>Externá piezosiréna s LED blikačom/TC ZP priečelie objektu - celok</t>
  </si>
  <si>
    <t>Kontrola správnej funkčnosti</t>
  </si>
  <si>
    <t>Umytie od prachu</t>
  </si>
  <si>
    <t>Kontrola napatie akumulátora</t>
  </si>
  <si>
    <t>Príloha č. 1: Cena za servis a údržbu technologickej časti tunela Prešov - 1.19</t>
  </si>
  <si>
    <t>Tunel Prešov - SO 301-13.3 Technologická centrála západ - EPS</t>
  </si>
  <si>
    <t>SO 301-13.3 Technologická centrála západ - EPS</t>
  </si>
  <si>
    <t>TC ZP - celok</t>
  </si>
  <si>
    <t>Vizuálna kontrola zariadení EPS</t>
  </si>
  <si>
    <t>Stav EPS - overiť nepoškodenosť zariadení</t>
  </si>
  <si>
    <t>Denná pravidelná kontrola EPS v zmysle vyhlášky MV SR č. 726/2002 Z.z. Kontrola z TC ZP a VP.</t>
  </si>
  <si>
    <t>Mesačná pravidelná kontrola kompletu zariadení EPS v zmysle vyhlášky MV SR č. 726/2002</t>
  </si>
  <si>
    <t>Kontrola funkčnosti náhradného napájacieho zdroja vrátane skúšobnej prevádzky</t>
  </si>
  <si>
    <t>Kontrola povrchu a vnútorného priestoru zariadení, jeho očistenie</t>
  </si>
  <si>
    <t>Kontrola utesnenia, vodičov, dotiahnutia spojov, poistkových vložiek, svorkovníc</t>
  </si>
  <si>
    <t>Kontrola jednotlivých funkcií zariadení vrátane dobíjania akumulátora</t>
  </si>
  <si>
    <t>Kontrola napájacieho napätia jednotlivých zariadení, zariadenia zobrazujúce jednotlivé stavy a vstupné napätia hlásičových liniek pri pokoj. prúde.</t>
  </si>
  <si>
    <t>Kontrola záložných akumulátorov pamäti RAM a záložných akumulátorov pre signalizáciu mimo prevádzky</t>
  </si>
  <si>
    <t>Kontrola prepojenia jednotlivých zariadení</t>
  </si>
  <si>
    <t>Kontrola funkčných parametrov hlásičov požiaru</t>
  </si>
  <si>
    <t>Vizuálna a mechanická kontrola pätice hlásičov požiaru vrátane ich vyčistenia</t>
  </si>
  <si>
    <t>Funkčné preskúšanie hlásičov EPS</t>
  </si>
  <si>
    <t xml:space="preserve">Skúška komunikačného rozhrania EPS a prenosu do CRS </t>
  </si>
  <si>
    <t>TC VP - celok</t>
  </si>
  <si>
    <t>Príloha č. 1: Cena za servis a údržbu technologickej časti tunela Prešov - 1.20</t>
  </si>
  <si>
    <t>Tunel Prešov - SO 301-13.4 Technologická centrála západ - klimatizácia PTO</t>
  </si>
  <si>
    <t>SO 301-13.4 Technologická centrála západ - klimatizácia PTO</t>
  </si>
  <si>
    <t>TC ZP - VZT</t>
  </si>
  <si>
    <t>Vzduchotechnika / TC ZP - celok</t>
  </si>
  <si>
    <t>Kontrola teploty v TC ZP na ovládacom paneli MaR na rozvádzači 1AN-ENN.01 v miestnosti 1.03 a vo vizualizácií CRS</t>
  </si>
  <si>
    <t>Vzduchotechnika / TC ZP  - celok</t>
  </si>
  <si>
    <t xml:space="preserve">Kontrola funkčnosti VZT </t>
  </si>
  <si>
    <t xml:space="preserve">Servis VZT regulačné klapky </t>
  </si>
  <si>
    <t xml:space="preserve">Servis VZT vonkajších klimatizačných jednotiek </t>
  </si>
  <si>
    <t xml:space="preserve">Servis VZT ohrievačov </t>
  </si>
  <si>
    <t>Servis VZT potrubia</t>
  </si>
  <si>
    <t xml:space="preserve">Servis VZT vetracích jednotiek </t>
  </si>
  <si>
    <t>Servis VZT riadiaca jednotka na rozvádzači 1AN-ENN.01</t>
  </si>
  <si>
    <t>Príloha č. 1: Cena za servis a údržbu technologickej časti tunela Prešov - 1.21</t>
  </si>
  <si>
    <t>Tunel Prešov - SO 301-14.1 Technologická centrála východ</t>
  </si>
  <si>
    <t>SO 301-14.1 Technologická centrála východ</t>
  </si>
  <si>
    <t>Elektroinštalácia / TC VP - celok</t>
  </si>
  <si>
    <t>Rozvádzač NN/ TC VP - celok</t>
  </si>
  <si>
    <t>Príloha č. 1: Cena za servis a údržbu technologickej časti tunela Prešov - 1.22</t>
  </si>
  <si>
    <t>Tunel Prešov - SO 301-14.2 Technologická centrála východ - EZS</t>
  </si>
  <si>
    <t>SO 301-14.2 Technologická centrála východ - EZS</t>
  </si>
  <si>
    <t>EZS.VP</t>
  </si>
  <si>
    <t>Ústredňa EZS  INTEGRA64/TC ZP m.č. 1.10  - celok</t>
  </si>
  <si>
    <t>OP1-OP5</t>
  </si>
  <si>
    <t>LCD klávesnica INT-KLFR-WSW/TC VP, m.č.1.01, m.č.1.07, m.č.1.08, m.č.1.10, m.č.1.11 - celok</t>
  </si>
  <si>
    <t>Detektor pohybu PIR /TC VP, m.č.1.01, m.č.1.07,m.č.1.08, m.č.1.09, m.č.1.10,m.č.1.11 - celok</t>
  </si>
  <si>
    <t>Magnetický kontakt dverí/TC VP, m.č.1.08, m.č.1.07, m.č.1.01, m.č.1.06, m.č.1.05, m.č.1.11, m.č.1.02-4, m.č.1.10 - celok</t>
  </si>
  <si>
    <t>Externá piezosiréna s LED blikačom/TC VP priečelie objektu - celok</t>
  </si>
  <si>
    <t>Príloha č. 1: Cena za servis a údržbu technologickej časti tunela Prešov - 1.23</t>
  </si>
  <si>
    <t>Tunel Prešov - SO 301-14.3 Technologická centrála východ - EPS</t>
  </si>
  <si>
    <t>SO 301-14.3 Technologická centrála východ - EPS</t>
  </si>
  <si>
    <t>Denná pravidelná kontrola EPS v zmysle vyhlášky MV SR č. 726/2002 Z.z</t>
  </si>
  <si>
    <t>Vizuálna a mechanická kontrola senzoru hlásiča požiaru vrátane vyčistenia</t>
  </si>
  <si>
    <t>Príloha č. 1: Cena za servis a údržbu technologickej časti tunela Prešov - 1.24</t>
  </si>
  <si>
    <t>Tunel Prešov - SO 301-14.4 Technologická centrála východ - klimatizácia PTO</t>
  </si>
  <si>
    <t>SO 301-14.4 Technologická centrála východ - klimatizácia PTO</t>
  </si>
  <si>
    <t>TC VP - VZT</t>
  </si>
  <si>
    <t>Vzduchotechnika / TC VP - celok</t>
  </si>
  <si>
    <t>Kontrola teploty v TC VP na ovládacom paneli MaR na rozvádzači 2AN-ENN.01 v miestnosti 1.03 a vo vizualizácií CRS</t>
  </si>
  <si>
    <t>Vzduchotechnika / TC VP  - celok</t>
  </si>
  <si>
    <t>Servis VZT riadiaca jednotka na rozvádzači 2AN-ENN.01</t>
  </si>
  <si>
    <t>Príloha č. 1: Cena za servis a údržbu technologickej časti tunela Prešov - 1.25</t>
  </si>
  <si>
    <t>Tunel Prešov - SO 301-15.1 Záložný zdroj elektrickej energie tunela Prešov</t>
  </si>
  <si>
    <t>SO 301-15.1 Záložný zdroj elektrickej energie tunela Prešov</t>
  </si>
  <si>
    <t xml:space="preserve">ZZ1, ZZ2 </t>
  </si>
  <si>
    <t>Dieselagregáty / TC VP + TC ZP</t>
  </si>
  <si>
    <t xml:space="preserve">Kontrola stavu paliva v dieselagregátoch v CRS </t>
  </si>
  <si>
    <t>Dieselagregáty / TC VP + TC ZP
1x za rok</t>
  </si>
  <si>
    <r>
      <rPr>
        <b/>
        <sz val="10"/>
        <color rgb="FF000000"/>
        <rFont val="Calibri"/>
        <family val="2"/>
        <charset val="238"/>
      </rPr>
      <t>Hlavná servisná prehliadka v rozsahu:</t>
    </r>
    <r>
      <rPr>
        <b/>
        <sz val="10"/>
        <color rgb="FF000000"/>
        <rFont val="Calibri"/>
        <family val="2"/>
        <charset val="238"/>
      </rPr>
      <t xml:space="preserve">
 </t>
    </r>
    <r>
      <rPr>
        <sz val="10"/>
        <color rgb="FF000000"/>
        <rFont val="Calibri"/>
        <family val="2"/>
        <charset val="238"/>
      </rPr>
      <t>- celková kontrola a nastavenie parametrov zariadenia,
 - rozbor vzorky oleja -  S.O.S. analýza,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t>
    </r>
  </si>
  <si>
    <r>
      <rPr>
        <b/>
        <sz val="10"/>
        <color rgb="FF000000"/>
        <rFont val="Calibri"/>
        <family val="2"/>
        <charset val="238"/>
      </rPr>
      <t>Vedľajšia servisná prehliadka DG v rozsahu:</t>
    </r>
    <r>
      <rPr>
        <b/>
        <sz val="10"/>
        <color rgb="FF000000"/>
        <rFont val="Calibri"/>
        <family val="2"/>
        <charset val="238"/>
      </rPr>
      <t xml:space="preserve">
 </t>
    </r>
    <r>
      <rPr>
        <sz val="10"/>
        <color rgb="FF000000"/>
        <rFont val="Calibri"/>
        <family val="2"/>
        <charset val="238"/>
      </rPr>
      <t>- celková kontrola a nastavenie parametrov zariadenia (obvykle v 6 mesačnom odstupe od hlavnej prehliadky),
 - kontrolný štart dieselgenerátora,
 - výstupný protokol.</t>
    </r>
  </si>
  <si>
    <t>Dieselagregáty / TC VP + TC ZP
1x za 4 roky</t>
  </si>
  <si>
    <t>Výmena štartovacích batérií - 1x za 4 roky</t>
  </si>
  <si>
    <t>Dieselagregáty / TC VP + TC ZP
1x za 6 rokov</t>
  </si>
  <si>
    <t>Výmena chladiacej zmesi ELC - 1x za 6 rokov</t>
  </si>
  <si>
    <t xml:space="preserve">RUPS1, RUPS2 </t>
  </si>
  <si>
    <t>Rotačné UPS / TC VP, TC ZP
1x za rok</t>
  </si>
  <si>
    <r>
      <rPr>
        <b/>
        <sz val="10"/>
        <color rgb="FF000000"/>
        <rFont val="Calibri"/>
        <family val="2"/>
        <charset val="238"/>
      </rPr>
      <t>Hlavná servisná prehliadka RUPS v rozsahu:</t>
    </r>
    <r>
      <rPr>
        <b/>
        <sz val="10"/>
        <color rgb="FF000000"/>
        <rFont val="Calibri"/>
        <family val="2"/>
        <charset val="238"/>
      </rPr>
      <t xml:space="preserve">
 </t>
    </r>
    <r>
      <rPr>
        <sz val="10"/>
        <color rgb="FF000000"/>
        <rFont val="Calibri"/>
        <family val="2"/>
        <charset val="238"/>
      </rPr>
      <t>- vizuálna kontrola zariadenia (kabeláž, svorky, ventilátory, vákuová pumpa)
 - overenie základných funkcií zariadenia (zapnutie a vypnutie, normálne prevádzkové   
   podmienky, zálohovanie, koniec vybíjania, prehriatie, komunikácia)
 - výmena oleja vákuovej pumpy a kontrola funkčnosti,
 - kontrola funkčnosti pri prevádzkovej záťaži,
 - meranie menovitého napätia, prúdu a frekvencie striedača,
 - odstránenie prachu pre zlepšenie chladiacich pomerov, vo výkonových prvkoch,
 - vyčistenie/výmena vzduchových filtrov,
 - kontrola mechanickej časti funkčnosti ventilátorov,
 - mechanická kontrola obvodov,
 - kontrola vyhriatia vodičov,
 - výstupný protokol.</t>
    </r>
  </si>
  <si>
    <r>
      <rPr>
        <b/>
        <sz val="10"/>
        <color rgb="FF000000"/>
        <rFont val="Calibri"/>
        <family val="2"/>
        <charset val="238"/>
      </rPr>
      <t>Vedľajšia servisná prehliadka RUPS v rozsahu:</t>
    </r>
    <r>
      <rPr>
        <b/>
        <sz val="10"/>
        <color rgb="FF000000"/>
        <rFont val="Calibri"/>
        <family val="2"/>
        <charset val="238"/>
      </rPr>
      <t xml:space="preserve">
 </t>
    </r>
    <r>
      <rPr>
        <sz val="10"/>
        <color rgb="FF000000"/>
        <rFont val="Calibri"/>
        <family val="2"/>
        <charset val="238"/>
      </rPr>
      <t>- celková kontrola a nastavenie parametrov stroja, zaškolenie obsluhy stroja,
 - výstupný protokol.</t>
    </r>
  </si>
  <si>
    <t>Rotačné UPS / TC VP, TC ZP
1x za 4 roky</t>
  </si>
  <si>
    <r>
      <rPr>
        <b/>
        <sz val="10"/>
        <color rgb="FF000000"/>
        <rFont val="Calibri"/>
        <family val="2"/>
        <charset val="238"/>
      </rPr>
      <t>Výmena keramických ložísk RUPS v nasledovnom rozsahu:</t>
    </r>
    <r>
      <rPr>
        <b/>
        <sz val="10"/>
        <color rgb="FF000000"/>
        <rFont val="Calibri"/>
        <family val="2"/>
        <charset val="238"/>
      </rPr>
      <t xml:space="preserve">
 </t>
    </r>
    <r>
      <rPr>
        <sz val="10"/>
        <color rgb="FF000000"/>
        <rFont val="Calibri"/>
        <family val="2"/>
        <charset val="238"/>
      </rPr>
      <t>- zabezpečenie napájania kritických spotrebičov,
 - odstavenie a zabrzdenie zotrvačníka,
 - výmena puzdier ložísk na spodku a vrchu zotrvačníka,
 - zabezpečenie vákua pri zotrvačníku, kontrola parametrov RUPS a zotrvačníka,
 - kalibrácia RUPS, rozbehnutia zotrvačníka,
 - zapojenie RUPS do módu zálohovania, obnovenie normálnej prevádzky,
- výstupný protokol</t>
    </r>
  </si>
  <si>
    <t>Príloha č. 1: Cena za servis a údržbu technologickej časti tunela Prešov - 1.26</t>
  </si>
  <si>
    <t>Tunel Prešov - SO 301-16 Dopravné značenie tunela Prešov</t>
  </si>
  <si>
    <t>SO 301-16 Dopravné značenie tunela Prešov</t>
  </si>
  <si>
    <t>NRPr1a - PTR - A1T, BT/CT, A1T
NRPr2a - PTR - A1T, BT/CT, A1T
NRPr3a - PTR - A1T, BT/CT, A1T
NRPr4a - PTR - A1T, BT/CT, A1T</t>
  </si>
  <si>
    <t>PDZ, Návestný rez / Tunelová rúra</t>
  </si>
  <si>
    <t xml:space="preserve">Vizuálna kontrola technického stavu a funkčnosti PDZ </t>
  </si>
  <si>
    <t>Vizuálna kontrola funkcie PDZ,  prenosu a ovládania (Jeden typ DPS)</t>
  </si>
  <si>
    <t>Kontrola  NR - korodovanie, očistenie a ošetrenie</t>
  </si>
  <si>
    <t xml:space="preserve">Vizuálna kontrola zobrazenia symbolov PDZ a semaforov </t>
  </si>
  <si>
    <t xml:space="preserve">Funkčná kontrola PDZ  - svietenie LED, </t>
  </si>
  <si>
    <t xml:space="preserve">Kontrola mechanických dielov zariadení PDZ </t>
  </si>
  <si>
    <t xml:space="preserve">Skúška komunikačného rozhrania a prenosu ovládania prevádzkových stavov PDZ z CRS </t>
  </si>
  <si>
    <t>NRPr1a - LTR - A1T, BT/CT, A1T
NRPr2a - LTR - A1T, BT/CT, A1T
NRPr3a - LTR - A1T, BT/CT, A1T
NRPr4a - LTR - A1T, BT/CT, A1T</t>
  </si>
  <si>
    <t>CSS</t>
  </si>
  <si>
    <t>semafor/PTR</t>
  </si>
  <si>
    <t>Vizuálna kontrola funkcie  RD -  semaforov, prenosu a ovládania</t>
  </si>
  <si>
    <t>Kontrola  semaforov - korodovanie, očistenie a ošetrenie - celok</t>
  </si>
  <si>
    <t>Funkčná kontrola semaforov - svietenie, ovládanie</t>
  </si>
  <si>
    <t>semafor/LTR</t>
  </si>
  <si>
    <t xml:space="preserve">Informatívne značky </t>
  </si>
  <si>
    <t>Úniková cesta do PP, SOS s blikačom, značka núdzový záliv, kilometrovník  / LTR, PTR</t>
  </si>
  <si>
    <t xml:space="preserve">Vizuálna kontrola informatívnych značiek </t>
  </si>
  <si>
    <t>Kontrola mechanického stavu značiek</t>
  </si>
  <si>
    <t xml:space="preserve">Kontrola plôch značiek </t>
  </si>
  <si>
    <t>Kontrola mechanických dielov zariadení značiek</t>
  </si>
  <si>
    <t>Kontrola svetelných zdrojov, čistenia zobrazovacích častí DZ</t>
  </si>
  <si>
    <t>Kontrola blikača značky SOS II 1a</t>
  </si>
  <si>
    <r>
      <t xml:space="preserve">Výmena svetelných zdrojov v dopravnej značke a blikači - </t>
    </r>
    <r>
      <rPr>
        <b/>
        <sz val="10"/>
        <color rgb="FF000000"/>
        <rFont val="Calibri"/>
        <family val="2"/>
        <charset val="238"/>
      </rPr>
      <t>Podľa potreby</t>
    </r>
  </si>
  <si>
    <t xml:space="preserve">Vodorovné dopravné značenie </t>
  </si>
  <si>
    <t>VDZ / LTR, PTR</t>
  </si>
  <si>
    <t>Vizuálna kontrola značenia - celok</t>
  </si>
  <si>
    <t>Razený tunel, káblovody, priečne prepojenie</t>
  </si>
  <si>
    <t>Kontrola káblových trás a žľabov v tunelovej rúre - kontrola prípadných uvoľnených častí, dotiahnutie spojov  - celok</t>
  </si>
  <si>
    <t>Vozovkové vodiace osvetlenie</t>
  </si>
  <si>
    <t>Vozovkové vodiace osvetlenie/ LTR, PTR</t>
  </si>
  <si>
    <t>Vizuálna kontrola vozovkového vodiaceho osvetlenia</t>
  </si>
  <si>
    <t>Vizuálna kontrola neporušiteľnosti upevnenia a svietivosti</t>
  </si>
  <si>
    <t>Kontrola funkcie vozovkového osvetlenia vrátane funkcie blikania</t>
  </si>
  <si>
    <t>Výmena modulov vozovkového vodiaceho osvetlenia - podľa potreby</t>
  </si>
  <si>
    <t>Čistenie optiky vozovkového vodiaceho osvetlenia</t>
  </si>
  <si>
    <t>Kontrola a testovanie funkčnosti riadiacej elektroniky  - celok</t>
  </si>
  <si>
    <t>Príloha č. 1: Cena za servis a údržbu technologickej časti tunela Prešov - 1.27</t>
  </si>
  <si>
    <t>Tunel Prešov - SO 330-31.11 Operátorské pracovisko</t>
  </si>
  <si>
    <t xml:space="preserve"> SO 330-31.11 Operátorské pracovisko</t>
  </si>
  <si>
    <t>Rozvádzač 
RD14, RD15</t>
  </si>
  <si>
    <t>RD14, RD15</t>
  </si>
  <si>
    <t xml:space="preserve">UPS/BAT </t>
  </si>
  <si>
    <t>NRT2 2200VA + NRT B2200 - relay modul 6xO</t>
  </si>
  <si>
    <t>V/V PLC</t>
  </si>
  <si>
    <t>Vstupno -výstupná podstanica PLC, moduly DI, AI, AO</t>
  </si>
  <si>
    <t>Kontrola záznamov (logov) špecifických pre PLC (OS + APV)</t>
  </si>
  <si>
    <t>Kontrola LED indikátorov a funkčnosti riadiacich procesov (CPU)</t>
  </si>
  <si>
    <t>Kontrola LED indikátorov a funkčnosti komunikačných procesov (CP) a komunikačných modulov (OLM)</t>
  </si>
  <si>
    <t>Kontrola LED indikátorov a  funkčnosti vstupno - výstupných kariet</t>
  </si>
  <si>
    <t>Kontrola LED indikátorov a funkčnosti napájacích zdrojov</t>
  </si>
  <si>
    <t>Kontrola chladiacich ventilátorov a stavu vzduchových filtrov</t>
  </si>
  <si>
    <t xml:space="preserve">Kontrola pripravenosti záložných zdrojov napájania </t>
  </si>
  <si>
    <t>Kontrola negatívneho vplyvu prostredia - vlhkosť, prašnosť, teplota</t>
  </si>
  <si>
    <t>Kontrola systémových a procesných alarmov</t>
  </si>
  <si>
    <t>Základná diagnostika CRS a pripojených periférnych zariadení</t>
  </si>
  <si>
    <t xml:space="preserve">Skúška komunikačného rozhrania a prenosu po LAN </t>
  </si>
  <si>
    <t>Master PLC + OP M/O, MDV</t>
  </si>
  <si>
    <t>Hlavná stanica PLC MITSUBISHI 
série Meslec iQ/R</t>
  </si>
  <si>
    <t>Kontrola záložných batérii PLC</t>
  </si>
  <si>
    <t>ZD1, ZD2</t>
  </si>
  <si>
    <t>Zdroj ProECO</t>
  </si>
  <si>
    <t>Kontrola napájacieho zdroja, vrátane premerania výstupného napätia</t>
  </si>
  <si>
    <t>Kontrola pripravenosti záložných zdrojov napájania, vrátane premerania výstupného napätia</t>
  </si>
  <si>
    <t>ZA_ZD1</t>
  </si>
  <si>
    <t>PR RM10 záskokový automat</t>
  </si>
  <si>
    <t>Skúška funkčnosti zabezpečenia rendundacie, automatický záskok napájania</t>
  </si>
  <si>
    <t>Master server SCADA</t>
  </si>
  <si>
    <t>Vizualizačný SCADA server</t>
  </si>
  <si>
    <t>Rozvádzače 
RD2, RD5, RD9, RD11, RD12, RD13</t>
  </si>
  <si>
    <t>RD2, RD5, RD9, 
RD11, RD12, RD13</t>
  </si>
  <si>
    <t>NRT2 2200VA + NRT B2200 
- relay modul 6xO</t>
  </si>
  <si>
    <t>Rozvádzače 
RD3, RD4</t>
  </si>
  <si>
    <t>RD3, RD4</t>
  </si>
  <si>
    <t>SW_ROP_OP1a</t>
  </si>
  <si>
    <t>LAN switch operátorského pracoviska 
- CISCO</t>
  </si>
  <si>
    <t>SW_ROP_OP1b, FW_ROP_01, FW_ROP_02</t>
  </si>
  <si>
    <t>Firewall Mikrotik</t>
  </si>
  <si>
    <t>Kontrola redundancie</t>
  </si>
  <si>
    <t>Rozvádzač 
RD6, RD7, RD8</t>
  </si>
  <si>
    <t>RD6, RD7, RD8 CRS svorkovnica</t>
  </si>
  <si>
    <t>Rozvádzač 
R-UPS</t>
  </si>
  <si>
    <t>R-UPS-ISD</t>
  </si>
  <si>
    <t xml:space="preserve">Kontrola prepätových ochrán </t>
  </si>
  <si>
    <t>Inšpekčná kontrola - termovízna diagnostika</t>
  </si>
  <si>
    <t>Test prúdového chrániča, vrátane prenosu stavov pomocných kontaktov do CRS</t>
  </si>
  <si>
    <t>UPS-ISD</t>
  </si>
  <si>
    <t>UPS 10KW s batériovým 
modulom</t>
  </si>
  <si>
    <t>PLC M RNR1- RNR34</t>
  </si>
  <si>
    <t>podstanica PLC typu MOXA</t>
  </si>
  <si>
    <t>OP IRS
OP TPRE</t>
  </si>
  <si>
    <t xml:space="preserve">Dotykový operátorský ovládací panel 
(núdzové riadenie ROP) </t>
  </si>
  <si>
    <t>Kontrola syslog a záloha</t>
  </si>
  <si>
    <t>Kontrola výkonu</t>
  </si>
  <si>
    <t>Kontrola portov</t>
  </si>
  <si>
    <t>Monitoring HW prostriedkov</t>
  </si>
  <si>
    <t>Update systému a kalibrácia podľa odporúčaní výrobcu</t>
  </si>
  <si>
    <t>Test HW prostriedkov a stability systému</t>
  </si>
  <si>
    <t>Kontrola celistvosti a fixsácie prepojovacích káblov</t>
  </si>
  <si>
    <t>Hĺbkové čistenie zostavy</t>
  </si>
  <si>
    <t>IRS_1 - IRS_4
S 3.12</t>
  </si>
  <si>
    <t xml:space="preserve">Integrovaná operátorská pracovná stanica ROP so štyrmi monitormi </t>
  </si>
  <si>
    <t>Antivírová kontrola</t>
  </si>
  <si>
    <t>Tlačiareň 
S 3.12</t>
  </si>
  <si>
    <t>Sieťová tlačiareň</t>
  </si>
  <si>
    <t>Kontrola stavu tlačových kaziet</t>
  </si>
  <si>
    <t>Príloha č. 1: Cena za servis a údržbu technologickej časti tunela Prešov - 1.28</t>
  </si>
  <si>
    <t>Tunel Prešov - SO 330-42.11 Náhradný zdroj prúdu - strojná časť</t>
  </si>
  <si>
    <t>SO 330-42.11 Náhradný zdroj prúdu - strojná časť</t>
  </si>
  <si>
    <t>KONTROLA PRED ŠTARTOM</t>
  </si>
  <si>
    <t>Mazanie- skontrolovať hladinu oleja</t>
  </si>
  <si>
    <t>Chladenie-skontrolovať hladinu chladiacej kvapaliny</t>
  </si>
  <si>
    <t>Obhliadka zariadenia-skontrolovať motor, chladič a generátor. Nečistoty, cudzie predmety, uvolnené hadice, káble a netesnosti kvapalín</t>
  </si>
  <si>
    <t>Indikátor znečistenia vduchového filtra-skontrolovať indikátor, pokiaľ vykazuje znečistenie vzduchového filtra vymeniť filter</t>
  </si>
  <si>
    <t>Dobíjačka batérií- skontrolovať činnosť</t>
  </si>
  <si>
    <t>Palivový systém- skontrolovať prípadné úniky, separátor vody, množstvo paliva, indikátor znečisteného filtra</t>
  </si>
  <si>
    <t>Klinové remene- skontrolovať či niesu povolené, popríp.sadnuté. Napnúť pokiaľ je potrebné</t>
  </si>
  <si>
    <t>Batérie- vyčistiť povrch batérií. Skontrolovať hladinu elektrolitu. Skontr.pripojenie batétií</t>
  </si>
  <si>
    <t>Predohrev zariadenia- skontrolovať činnosť</t>
  </si>
  <si>
    <t xml:space="preserve">KONTROLA S NAŠTARTOVANÍM ZARIADENÍM </t>
  </si>
  <si>
    <t>Tlak oleja- skontrolovať tlak oleja</t>
  </si>
  <si>
    <t>Tlak paliva- skontrolovať tlak paliva</t>
  </si>
  <si>
    <t>Napätie a frekvencia- skontrolovať frekvenciu a napätie vo všetkých fázach</t>
  </si>
  <si>
    <t>Vzduchové žalúzie- skontrolovať otvorenie nasávacích a výtlakových žalúziívzduchu</t>
  </si>
  <si>
    <t>KONTROLA PO ZASTAVENÍ ZARIADENIA</t>
  </si>
  <si>
    <t>Rozvádzač automatiky- skontrolovať či všetky prepínače sú v správnych polohách pre automatický štart</t>
  </si>
  <si>
    <t>Palivo- skontrolovať hladinu paliva a doplniť pokial je menej ako 3/4</t>
  </si>
  <si>
    <t xml:space="preserve">SERVISNÁ PREHLIADKA FIRMY ZEPPELIN </t>
  </si>
  <si>
    <r>
      <rPr>
        <b/>
        <sz val="10"/>
        <color rgb="FF000000"/>
        <rFont val="Calibri"/>
        <family val="2"/>
        <charset val="238"/>
      </rPr>
      <t>Hlavná servisná prehliadka 1x za rok v rozsahu:</t>
    </r>
    <r>
      <rPr>
        <b/>
        <sz val="10"/>
        <color rgb="FF000000"/>
        <rFont val="Calibri"/>
        <family val="2"/>
        <charset val="238"/>
      </rPr>
      <t xml:space="preserve">
 </t>
    </r>
    <r>
      <rPr>
        <sz val="10"/>
        <color rgb="FF000000"/>
        <rFont val="Calibri"/>
        <family val="2"/>
        <charset val="238"/>
      </rPr>
      <t xml:space="preserve">- celková kontrola a nastavenie parametrov zariadenia,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  </t>
    </r>
  </si>
  <si>
    <r>
      <rPr>
        <b/>
        <sz val="10"/>
        <color rgb="FF000000"/>
        <rFont val="Calibri"/>
        <family val="2"/>
        <charset val="238"/>
      </rPr>
      <t>Vedľajšia servisná prehliadka 1x za rok v rozsahu:</t>
    </r>
    <r>
      <rPr>
        <b/>
        <sz val="10"/>
        <color rgb="FF000000"/>
        <rFont val="Calibri"/>
        <family val="2"/>
        <charset val="238"/>
      </rPr>
      <t xml:space="preserve">
 </t>
    </r>
    <r>
      <rPr>
        <sz val="10"/>
        <color rgb="FF000000"/>
        <rFont val="Calibri"/>
        <family val="2"/>
        <charset val="238"/>
      </rPr>
      <t>- celková kontrola a nastavenie parametrov zariadenia (obvykle v 6 mesačnom odstupe od hlavnej prehliadky),
 - kontrolný štart dieselgenerátora</t>
    </r>
  </si>
  <si>
    <t>Príloha č. 1: Cena za servis a údržbu technologickej časti tunela Prešov - 1.29</t>
  </si>
  <si>
    <t>Tunel Prešov - SO 330-31.5 Klimatizácia regionálneho operátorského pracoviska</t>
  </si>
  <si>
    <t>SO 330-31.5 Klimatizácia regionálneho operátorského pracoviska</t>
  </si>
  <si>
    <t>31-6 Klimatizácia operátorského pracoviska</t>
  </si>
  <si>
    <t xml:space="preserve"> DUPLEX 2500 Multi Eco-V</t>
  </si>
  <si>
    <t xml:space="preserve">31-6.1 kompaktná vzduchotech. jednotka s vodným ohrevom a priamym chladením / m. 3.07 </t>
  </si>
  <si>
    <t>Servisná prehliadka v súlade s manuálom užívania (v mesiacoch 4-5, 9-10)</t>
  </si>
  <si>
    <t>HAIER AU05IFPERA</t>
  </si>
  <si>
    <t>31-6.2 vonkajšia kondenzačná jednotka s tepelným čerpadlom Qch=14,0 kW / strecha budovy</t>
  </si>
  <si>
    <t>NORDMANN AT4/834</t>
  </si>
  <si>
    <t>31-6.3 Parný zvlhčovac s parným výkonom 1,6 - 8 kg/h / m. 3.07</t>
  </si>
  <si>
    <t>HAIER HSU-70F203/R3 (DB)</t>
  </si>
  <si>
    <t>31-6.4A zdroj chladu, vonkajšia jednotka, tepelné čerpadlo, invertor Qch=6,8 kW / strecha budovy
31-6.4B chladiaca jednotka-vnútorná nástenná, Qch= 6,8 kW / m. 3.12</t>
  </si>
  <si>
    <t>HAIER HDU-105S2M/R3 (DB) /25-150Pa</t>
  </si>
  <si>
    <t>31-6.5A zdroj chladu, vonkajšia jednotka, tepelné čerpadlo, invertor Qch= 10,0 kW / strecha budovy
31-6.5B chladiaca jednotka-vnútorná kanálová, Qch=10,0 kW / m 3.12</t>
  </si>
  <si>
    <t>VZDUCHO-TECHNICKÉ PRVKY (celok)</t>
  </si>
  <si>
    <t>31-6.6: Protidažďová žalúzia PZZN 800x350 - 2ks / strecha budovy</t>
  </si>
  <si>
    <t>31-6.7 Tlmič hluku THP-800x350-1250 - 2ks  / strecha budovy</t>
  </si>
  <si>
    <t>31-6. 8 Tlmič hluku THP-800x350-1250 - 1ks / m. 3.07</t>
  </si>
  <si>
    <t>31-6.9 Stropná výustka s nastaviteľnými lamelami VVKR-600x600/32 - 2 ks / 
m 3.12</t>
  </si>
  <si>
    <t>31-6.10 + 31-6.11 Výustka 425x225 - 7 ks / m 3.12</t>
  </si>
  <si>
    <t>31-6.12 Výustka 1225x225 - 1 ks / m 3.12</t>
  </si>
  <si>
    <t>31-7.1 zdroj chladu, vonkajšia jednotka, tepelné čerpadlo, invertor Qch=10,0 kW / strecha budovy
31-7.2 chladiaca jednotka-vnútorná kanálová, Qch= 10,0 kW / m 3.13</t>
  </si>
  <si>
    <t>31-8.1 zdroj chladu, vonkajšia jednotka, tepelné čerpadlo, invertor Qch=6,8 kW / strecha budovy
31-8.2 chladiaca jednotka-vnútorná nástenná, Qch= 6,8 kW / m. 3.14, 3.15</t>
  </si>
  <si>
    <t>servisná prehliadka v súlade s manuálom užívania (v mesiacoch 4-5, 9-10)</t>
  </si>
  <si>
    <t>Príloha č. 1: Cena za servis a údržbu technologickej časti tunela Prešov - 1.30</t>
  </si>
  <si>
    <t>Tunel Prešov - SO 512-01 Havarijná nádrž na VP tunela Prešov - Elektrotechnická časť</t>
  </si>
  <si>
    <t>SO 512-01 Havarijná nádrž na VP tunela Prešov - Elektrotechnická časť</t>
  </si>
  <si>
    <t>Havarijná 
nádrž</t>
  </si>
  <si>
    <t>Rozvádzač R-HN - celok</t>
  </si>
  <si>
    <t>Vizuálna kontrola technického stavu a funkčnosti zariadení, očistenie, ošetrenie</t>
  </si>
  <si>
    <t>Kontrola funkčnosti elektrických obvodov a uzemnenia, ošetrenie</t>
  </si>
  <si>
    <t>Vizuálna kontrola HW</t>
  </si>
  <si>
    <t>Kontrola digitálnych vstupov a výstupov, </t>
  </si>
  <si>
    <t>Kontrola zaznamenaných udalostí (logov)</t>
  </si>
  <si>
    <t>Kontrola komunikačných portov</t>
  </si>
  <si>
    <t>Zálohovanie konfiguračných dát</t>
  </si>
  <si>
    <t>Kontrola komunikácie s nadradenym PLC Mitsubishi</t>
  </si>
  <si>
    <t>Skúška prenosu prevádzkových stavov do CRS tunela, ROP</t>
  </si>
  <si>
    <t>Poklop HN - celok</t>
  </si>
  <si>
    <t>Snímače poklopov, kontrola, očistenie, ošetrenie</t>
  </si>
  <si>
    <t>Stavidlová 
šachta</t>
  </si>
  <si>
    <t>Servoventil AUMA- celok</t>
  </si>
  <si>
    <t>Kontrola stavu, očistenie, ošetrenie, namazanie</t>
  </si>
  <si>
    <t>Kontrola a nastavenie koncových polôh (koncových spínačov)</t>
  </si>
  <si>
    <t>Rozvádzač MX 3 - celok</t>
  </si>
  <si>
    <t>Poklop SŠ - celok</t>
  </si>
  <si>
    <t>Príloha č. 1: Cena za servis a údržbu technologickej časti tunela Prešov - 1.31</t>
  </si>
  <si>
    <t xml:space="preserve">Tunel Prešov - SO 515-01 Vodovodná prípojka havarijnej nádrže tunela Prešov - Technologická časť </t>
  </si>
  <si>
    <t xml:space="preserve">SO 515-01 Vodovodná prípojka havarijnej nádrže tunela Prešov - Technologická časť </t>
  </si>
  <si>
    <t>515-01</t>
  </si>
  <si>
    <t>Vodovodná 
prípojka vetva 1 a 2 - celok</t>
  </si>
  <si>
    <t>Kontrola a očistenie (servis) automatického vzdušníka</t>
  </si>
  <si>
    <t>Kontrola a očistenie (servis) sekčného uzávera</t>
  </si>
  <si>
    <t>Kontrola a očistenie (servis) prietokomera</t>
  </si>
  <si>
    <t>Kontrola a očistenie (servis) vodomera</t>
  </si>
  <si>
    <t>Kontrola a očistenie (servis) uzáveru</t>
  </si>
  <si>
    <t>Armatúrna 
šachta - celok</t>
  </si>
  <si>
    <t>Kontrola a očistenie (servis) fakturačného merania</t>
  </si>
  <si>
    <t xml:space="preserve">Kontrola a očistenie (servis) automatického vzdušníka </t>
  </si>
  <si>
    <t>Kontrola a očistenie (servis) uzatváracej klapky</t>
  </si>
  <si>
    <t>Kontrola a očistenie (servis) 2 x čerpadiel WILO SE</t>
  </si>
  <si>
    <t>Kontrola a očistenie (servis) tlakového spínača na sacej predlohe</t>
  </si>
  <si>
    <t>Príloha č. 1: Cena za servis a údržbu technologickej časti tunela Prešov - 1.32</t>
  </si>
  <si>
    <t>Tunel Prešov - Odborné prehliadky a odborné skúšky, úradné skúšky a revízne správy</t>
  </si>
  <si>
    <t>Kód 
SO</t>
  </si>
  <si>
    <t>Úkon</t>
  </si>
  <si>
    <t>Dátum posledného úkonu</t>
  </si>
  <si>
    <t>Perióda</t>
  </si>
  <si>
    <t>Dátum nasledujúceho úkonu</t>
  </si>
  <si>
    <t>Harmonogram údržby a servisných činností</t>
  </si>
  <si>
    <t>Počet úkonov</t>
  </si>
  <si>
    <t>Množstvo</t>
  </si>
  <si>
    <t>Jednotková cena
(€ bez DPH)</t>
  </si>
  <si>
    <t>Celková cena
(€ bez DPH)</t>
  </si>
  <si>
    <t>Servisné činnosti - zabezpečuje servisná organizácia</t>
  </si>
  <si>
    <t>Nasledujúca OPaOS/Plán v roku</t>
  </si>
  <si>
    <t>300-11 Požiarny vodovod</t>
  </si>
  <si>
    <t>.1</t>
  </si>
  <si>
    <t>300-11</t>
  </si>
  <si>
    <t>Rozvádzač 1AN POZ 0.2, 2AN POZ 0.1, R-HZP, R-HVP, príslušné vývody 0AN-ENN 0.1, 0.2,0.3,0.4,0.5,0.6,0.7,0.8 v PP1 - PP8, pripojenie hydrantov na pospojovanie tunela</t>
  </si>
  <si>
    <t>OPaOS EZ</t>
  </si>
  <si>
    <t>1</t>
  </si>
  <si>
    <t>.2</t>
  </si>
  <si>
    <t>Rozvádzač 1AN POZ 0.2, 2AN POZ 0.1, R-HZP príslušné vývody 0AN-ENN 0.1, 0.2,0.3,0.4,0.5,0.6,0.7,0.8 v PP1 - PP8, pripojenie hydrantov na pospojovanie tunela</t>
  </si>
  <si>
    <t>Úradná skúška</t>
  </si>
  <si>
    <t>10</t>
  </si>
  <si>
    <t>-</t>
  </si>
  <si>
    <t>.3</t>
  </si>
  <si>
    <t>Skúška prietoku na odberných miestach (hydrantov) 36 ks,314/2001 a  699/2004</t>
  </si>
  <si>
    <t xml:space="preserve">Tlaková skúška </t>
  </si>
  <si>
    <t>.4</t>
  </si>
  <si>
    <t>Tlaková skúška hadíc C52 - 80ks, B75 - 80ks</t>
  </si>
  <si>
    <t>.5</t>
  </si>
  <si>
    <t>Prehliadka  ručných HP CO2 - 34ks, P6F - 34ks, v zmysle 347/2022</t>
  </si>
  <si>
    <t>Prehliadka</t>
  </si>
  <si>
    <t>.6</t>
  </si>
  <si>
    <t>300-12 ochrana stavby pred účinkami bludných prúdov a uzemnenie</t>
  </si>
  <si>
    <t>300-12</t>
  </si>
  <si>
    <t>TC VP, TC ZP, LTR, PTR, PP1, PP2, PP3, PP4, PP5, PP6, PP7, PP8</t>
  </si>
  <si>
    <r>
      <t>TC VP, TC ZP, LTR, PTR, PP1, PP2, PP3, PP4, PP5, PP6, PP7, PP8 (</t>
    </r>
    <r>
      <rPr>
        <i/>
        <sz val="10"/>
        <color rgb="FF000000"/>
        <rFont val="Calibri"/>
        <family val="2"/>
        <charset val="238"/>
      </rPr>
      <t>Elektrické a geofyzikálne meranie vplyvu bludných prúdov</t>
    </r>
    <r>
      <rPr>
        <sz val="10"/>
        <color rgb="FF000000"/>
        <rFont val="Calibri"/>
        <family val="2"/>
        <charset val="238"/>
      </rPr>
      <t>)</t>
    </r>
  </si>
  <si>
    <t>Elektrické a geofyzikálne meranie vplyvu bludných prúdov</t>
  </si>
  <si>
    <t>04/2023</t>
  </si>
  <si>
    <t>301-01 Napájanie tunela elektrickou energiou</t>
  </si>
  <si>
    <t>301-01</t>
  </si>
  <si>
    <r>
      <rPr>
        <sz val="10"/>
        <color rgb="FF000000"/>
        <rFont val="Calibri"/>
        <family val="2"/>
        <charset val="238"/>
      </rPr>
      <t>Rozvádzač</t>
    </r>
    <r>
      <rPr>
        <b/>
        <sz val="10"/>
        <color rgb="FF000000"/>
        <rFont val="Calibri"/>
        <family val="2"/>
        <charset val="238"/>
      </rPr>
      <t xml:space="preserve"> </t>
    </r>
    <r>
      <rPr>
        <sz val="10"/>
        <color rgb="FF000000"/>
        <rFont val="Calibri"/>
        <family val="2"/>
        <charset val="238"/>
      </rPr>
      <t>1AJ-EVN0.1, T1A, T1B, 2AJ-EVN.01, T2A, T2B, 1AXF1, 1AN-ENN.RE, 2AXF1, 2AN-ENN.RE, RH1A, RH1B, RH2A, RH2B</t>
    </r>
  </si>
  <si>
    <t>UPS 110V - ZP, UPS 110V - VP</t>
  </si>
  <si>
    <t>Profilaktický servis</t>
  </si>
  <si>
    <r>
      <rPr>
        <sz val="10"/>
        <color rgb="FF000000"/>
        <rFont val="Calibri"/>
        <family val="2"/>
        <charset val="238"/>
      </rPr>
      <t>Rozvádzače a príslušné vývod</t>
    </r>
    <r>
      <rPr>
        <b/>
        <sz val="10"/>
        <color rgb="FF000000"/>
        <rFont val="Calibri"/>
        <family val="2"/>
        <charset val="238"/>
      </rPr>
      <t xml:space="preserve">y </t>
    </r>
    <r>
      <rPr>
        <sz val="10"/>
        <color rgb="FF000000"/>
        <rFont val="Calibri"/>
        <family val="2"/>
        <charset val="238"/>
      </rPr>
      <t xml:space="preserve">1AN-ENN.01A, 1AN-ENN.01B,RG1, U1, RUPS, AN-EDG.01, 1AN-EDG.01A, AN-EDG.01B, 1AN-ENN.01, RU1A, 1AN-ENN.02, RU1B, 0AN-ENN.01a, 0AN-ENN.01b, 0AN-ENN.02a, 0AN-ENN.02b, 0AN-ENN.03a, 0AN-ENN.03b, 0AN-ENN.04a, 0AN-ENN.04b, ZS1L, ZS1P, ZS1L PP1, ZS1P PP1, ZS1L PP2, ZS1P PP2, ZS1L PP3, ZS1P PP3, ZS1L PP4, ZS1P PP4, </t>
    </r>
  </si>
  <si>
    <t xml:space="preserve">Rozvádzače a príslušné vývody 2AN-ENN.02A, 2AN-ENN.02B, RG2, U2, RUPS, AN-EDG.02, 2AN-RDG.02A, 2AN-ENN.01, RU2A, 2AN-ENN.02, 2ANEDG.02B, RU2B, 0AN-ENN.05a, 0AN-ENN.05b, 0AN-ENN.06a, 0AN-ENN.06b, 0AN-ENN.07a, 0AN-ENN.07b, 0AN-ENN.08a, 0AN-ENN.08b, ZS1L, ZS1P, ZS1L PP5, ZS1P PP5, ZS1L PP6, ZS1P PP6, ZS1L PP7, ZS1P PP7, ZS1L PP8, ZS1P PP8, </t>
  </si>
  <si>
    <r>
      <t xml:space="preserve">Ochranné a pracovné pomôcky pre VN (VN </t>
    </r>
    <r>
      <rPr>
        <i/>
        <sz val="10"/>
        <color rgb="FF000000"/>
        <rFont val="Calibri"/>
        <family val="2"/>
        <charset val="238"/>
      </rPr>
      <t>skúšačky napätia 2ks, tyč skratovecej súpravy 4ks, záchranného háku 2ks , vypínacej tyče 2ks, ) galoše (2páry)</t>
    </r>
  </si>
  <si>
    <t>Napäťová skúška</t>
  </si>
  <si>
    <r>
      <t>Ochranné a pracovné pomôcky pre VN (</t>
    </r>
    <r>
      <rPr>
        <i/>
        <sz val="10"/>
        <color rgb="FF000000"/>
        <rFont val="Calibri"/>
        <family val="2"/>
        <charset val="238"/>
      </rPr>
      <t>Napäťová skúška dielektrických rukavíc 2 páry )</t>
    </r>
  </si>
  <si>
    <t>Riadky 1.1, 2.1, 3.1, 3.2</t>
  </si>
  <si>
    <t>301-02 Vetranie tunela</t>
  </si>
  <si>
    <t xml:space="preserve">VHL1-VHL12, VHL1-VHP1 28ks, VHP16, KP 42ks, KR42ks, Ventilátor v PP 1 -PP8 21ks, </t>
  </si>
  <si>
    <t>Riadok 1.1</t>
  </si>
  <si>
    <t>Kontrola požiarných klapiek 42ks</t>
  </si>
  <si>
    <t>Ročná kotrola</t>
  </si>
  <si>
    <t>301-03 Osvetlenie tunela</t>
  </si>
  <si>
    <t>Osvetlenie prejazdové, adaptačné, výjazdový, osvetelnei núdzového zálivu LTR  - 310 ks, PTR - 328 ks, požiarné osvetlenie LTR - 105ks, PTR - 107ks, osvetlenie PP1 až PP8 69ks, TC ZP TC VP - rozvádzač IHPL, IHPP 8ks</t>
  </si>
  <si>
    <t>301-04 Zariadenia núdzového volania SOS kabíny</t>
  </si>
  <si>
    <t>Rozvádzače v rátane vývodov SOS1L - SOS17L 17ks, SOS1P - SOS17P 17ks, XD SOS 1L - XD SOS 17L 17ks, XD SOS 1P - XD SOS 17P 17ks, TNV 4ks</t>
  </si>
  <si>
    <t>301-05 Spojovacie a dorozumievacie zariadenia</t>
  </si>
  <si>
    <t>Rozvádzače v rátane vývodov 1AY-TR.01, 1AY-TR.02, 2AY-TR.01, 2AY-TR.02, 0AY-TR.01, 0AY-TR.02, 1AY-RAD.01, 1AY-RAD.02, 2AY-RAD.012AY-RAD.02, 2AY-RAD.03, 2AY-RAD.04, 2AY-DT.01</t>
  </si>
  <si>
    <t>301-06 Požiarny vodovod na TC ZP</t>
  </si>
  <si>
    <t xml:space="preserve">Rozvádzače vrátane vývodov: 1AN-POZ.01, ATS - RM 1 vrátane 4ks elektromotorov 7,5kW, zdvíhacie zariadenie (kladkostroj PDK 1 - 5,5) </t>
  </si>
  <si>
    <t xml:space="preserve">Tlaková nádoba Refix DE300 1ks </t>
  </si>
  <si>
    <t>Prehliadka vonkajšia</t>
  </si>
  <si>
    <t>Prehliadka vnútorná</t>
  </si>
  <si>
    <t>Tlaková, úradná skúška</t>
  </si>
  <si>
    <t xml:space="preserve">Podvesná dráha s kladkostrojom (Ab1) (kladkostroj PDK 1 - 5,5) </t>
  </si>
  <si>
    <t xml:space="preserve">Odborná prehliadka </t>
  </si>
  <si>
    <t>Odborná skúška</t>
  </si>
  <si>
    <t>301-07 Elektronická požiarna signalizácia</t>
  </si>
  <si>
    <t>Ústredňa 1AY-EPS.01, 1AY-EPS.01, rozvádzač 1AY-EPS.02, 2AY-EPS.02</t>
  </si>
  <si>
    <r>
      <t xml:space="preserve">EPS kontrola v zmysle. vyhl. 726/2002
</t>
    </r>
    <r>
      <rPr>
        <i/>
        <sz val="10"/>
        <color rgb="FF000000"/>
        <rFont val="Calibri"/>
        <family val="2"/>
        <charset val="238"/>
      </rPr>
      <t>- Štvrťročná kontrola v mesiacoch: február, august</t>
    </r>
    <r>
      <rPr>
        <i/>
        <sz val="10"/>
        <color rgb="FF000000"/>
        <rFont val="Calibri"/>
        <family val="2"/>
        <charset val="238"/>
      </rPr>
      <t xml:space="preserve">
- Polročná kontrola v mesiaci: november</t>
    </r>
    <r>
      <rPr>
        <i/>
        <sz val="10"/>
        <color rgb="FF000000"/>
        <rFont val="Calibri"/>
        <family val="2"/>
        <charset val="238"/>
      </rPr>
      <t xml:space="preserve">
- Ročná kontrola v mesiaci: máj</t>
    </r>
  </si>
  <si>
    <t>Štvrťročná kontrola</t>
  </si>
  <si>
    <t>Poloročná kontrola</t>
  </si>
  <si>
    <t>Ročná kontrola</t>
  </si>
  <si>
    <t>301-08 Požiarne dvere</t>
  </si>
  <si>
    <t>Rozvádzače a príslušné vývody, R-PP-ZJ-3.1, R-PP-ZJ-3.2, R-PP-ZJ-6.1, R-PP-ZJ-6.2</t>
  </si>
  <si>
    <t>301-09 Centrálny riadiaci systém</t>
  </si>
  <si>
    <t>Rozvádzače a príslušné vývody, 1AY-CRS.01,1AY-CRS.02, 1AY-CRS.03, 0AY-CRS.10. 0AY-CRS.11, 0AY-CRS.20, 0AY-CRS.21, 0AY-CRS.30, 0AY-CRS.31, 0AY-CRS.40, 0AY-CRS.41, 0AY-CRS.50, 0AY-CRS.51, 0AY-CRS.60, 0AY-CRS.61, 0AY-CRS.70, 0AY-CRS.71, 0AY-CRS.80, 0AY-CRS.81, 2AY-CRS.01, 2AY-CRS.02, 2AY-CRS.03, 2AY-CRS.04, 2AY-CRS.05, ESSER - PP2, ESSER - PP5, ESSER - PP7, ESSER - ZP, ESSER - VP</t>
  </si>
  <si>
    <t>Monitorovacia ústredňa, ESSER - PP2, ESSER - PP5, ESSER - PP7, ESSER - ZP, ESSER - VP</t>
  </si>
  <si>
    <t>Riadok 1.1,1.2</t>
  </si>
  <si>
    <t xml:space="preserve">      </t>
  </si>
  <si>
    <r>
      <t xml:space="preserve">Zariadenie SHZ PP2, PP5, PP7, TC ZP, TC VP,  vyhl. 169/2006
</t>
    </r>
    <r>
      <rPr>
        <i/>
        <sz val="10"/>
        <color rgb="FF000000"/>
        <rFont val="Calibri"/>
        <family val="2"/>
        <charset val="238"/>
      </rPr>
      <t>- Mesačná kontrola v mesiacoch: február, marec, máj, jún, august, september, november, december</t>
    </r>
    <r>
      <rPr>
        <i/>
        <sz val="10"/>
        <color rgb="FF000000"/>
        <rFont val="Calibri"/>
        <family val="2"/>
        <charset val="238"/>
      </rPr>
      <t xml:space="preserve">
- Štvrťročná kontrola v mesiacoch: január, júl</t>
    </r>
    <r>
      <rPr>
        <i/>
        <sz val="10"/>
        <color rgb="FF000000"/>
        <rFont val="Calibri"/>
        <family val="2"/>
        <charset val="238"/>
      </rPr>
      <t xml:space="preserve">
- Polročná kontrola v mesiaci: apríl</t>
    </r>
    <r>
      <rPr>
        <i/>
        <sz val="10"/>
        <color rgb="FF000000"/>
        <rFont val="Calibri"/>
        <family val="2"/>
        <charset val="238"/>
      </rPr>
      <t xml:space="preserve">
- Ročná kontrola v mesiaci: október</t>
    </r>
  </si>
  <si>
    <t>Mesačná kontrola</t>
  </si>
  <si>
    <t>Polročná kontrola</t>
  </si>
  <si>
    <t>Tlaková nádoba SHZ PP2, PP5, PP7, VP, ZP</t>
  </si>
  <si>
    <t>301-10 Kamerový dohľad v tuneli</t>
  </si>
  <si>
    <t>Kamera TRAFIBot/station vrátane npájacieho rozvádzača AY-KDL 74ks, kamera BC840-MC / station vrátane napájacieho rozvádzača 20ks, kamera BC840-MC / HOV 32K2A000 vrátane napájacieho rozvádzača 2ks, kamera kamera Siqura FD2005 vrátane napájacieho rozvádzača 15ks, rozvádzače AY-UTO 7ks</t>
  </si>
  <si>
    <t>301-11 Meranie fyzikálnych veličín</t>
  </si>
  <si>
    <t>poznámka - OPaOS sú zahrnuté v ostatných objektoch</t>
  </si>
  <si>
    <t>301-12 Riadiace stredisko SSÚD Prešov</t>
  </si>
  <si>
    <t>Rozvádzače  31RH, R-UPS-ROP, RD1, RD10, RD16, RD17, RD18, RD19, RD9, UPS, EBP 10-120kV, monitorovacia ústredňa, ESSER - ROP</t>
  </si>
  <si>
    <t>Monitorovacia ústredňa, ESSER - ROP</t>
  </si>
  <si>
    <t>UPS - ROP</t>
  </si>
  <si>
    <t>Tlaková nádoba SHZ ROP</t>
  </si>
  <si>
    <r>
      <t xml:space="preserve">Zariadenie SHZ ROP,  vyhl. 169/2006
</t>
    </r>
    <r>
      <rPr>
        <i/>
        <sz val="10"/>
        <color rgb="FF000000"/>
        <rFont val="Calibri"/>
        <family val="2"/>
        <charset val="238"/>
      </rPr>
      <t>- Mesačná kontrola v mesiacoch: február, marec, máj, jún, august, september, november, december</t>
    </r>
    <r>
      <rPr>
        <i/>
        <sz val="10"/>
        <color rgb="FF000000"/>
        <rFont val="Calibri"/>
        <family val="2"/>
        <charset val="238"/>
      </rPr>
      <t xml:space="preserve">
- Štvrťočná kontrola v mesiacoch: január, júl</t>
    </r>
    <r>
      <rPr>
        <i/>
        <sz val="10"/>
        <color rgb="FF000000"/>
        <rFont val="Calibri"/>
        <family val="2"/>
        <charset val="238"/>
      </rPr>
      <t xml:space="preserve">
- Polročná kontrola v mesiaci: apríl</t>
    </r>
    <r>
      <rPr>
        <i/>
        <sz val="10"/>
        <color rgb="FF000000"/>
        <rFont val="Calibri"/>
        <family val="2"/>
        <charset val="238"/>
      </rPr>
      <t xml:space="preserve">
- Ročná kontrola v mesiaci: október</t>
    </r>
  </si>
  <si>
    <t xml:space="preserve">301-13 Technologická centrála ZP </t>
  </si>
  <si>
    <t>Elektroinštalácia RE1.1., RE1.2, ZS1</t>
  </si>
  <si>
    <t>Bleskozvod 5x zvod</t>
  </si>
  <si>
    <t>Elektronický zabezpečovací systém ústredňa EZS</t>
  </si>
  <si>
    <t xml:space="preserve">Vzduchotechnika 17 x požiarna klapka, 8 x požiarny uzáver </t>
  </si>
  <si>
    <t>Prehliadka  ručných HP 10ks, v zmysle 347/2022</t>
  </si>
  <si>
    <t>02/2022</t>
  </si>
  <si>
    <t>20/2027</t>
  </si>
  <si>
    <t>Požiarne uzávery v mesiaci apríl</t>
  </si>
  <si>
    <t>Kontrola</t>
  </si>
  <si>
    <t>Požiarná klapka 15 ks</t>
  </si>
  <si>
    <t>10.4.2025</t>
  </si>
  <si>
    <t xml:space="preserve">301-14 Technologická centrála VP </t>
  </si>
  <si>
    <t xml:space="preserve">301-15 Záložny zdroj elektrickej energie </t>
  </si>
  <si>
    <t>Rozvádzač 1AN-EDG.01, 2AN-EDG.02</t>
  </si>
  <si>
    <t>Pracovné stroje 2 x DG  900kW</t>
  </si>
  <si>
    <t>Ročný servis 2x DG 900kW</t>
  </si>
  <si>
    <t>Ročný servis RUPS 2x UPS XT225</t>
  </si>
  <si>
    <t>330-31.11 Operátorske pracovisko</t>
  </si>
  <si>
    <t>Rozvádzač RH/P3, R-UPS-ISD, RD2, RD3, RD4, RD5, RD9, RD11, RD12, RD13, RD14, RD15, dispečerská zobrazovacia stena 24 modulov</t>
  </si>
  <si>
    <t>626- 00 Vodovodná prípojka pre vodný zdroj ZP tunel Prešov; 515-01 Vodovodná prípojka havarijnej nádrže</t>
  </si>
  <si>
    <t>Rozvádzač R ATS, elektroinštalácia ATS, ATS stanica 2xelektromotor</t>
  </si>
  <si>
    <t>Bleskozvod ats 2x zvod</t>
  </si>
  <si>
    <t>Prípojka z RH1 do RATS</t>
  </si>
  <si>
    <t xml:space="preserve">Tlaková nádoba  1ks </t>
  </si>
  <si>
    <t>512-00 Havarijná nádrž na východnom portály tunela Prešov</t>
  </si>
  <si>
    <t>Rozvádzač R-HN, 1x servopohon</t>
  </si>
  <si>
    <t xml:space="preserve">605-00 VN -22kV prípojka pre trafostanicu východný portál </t>
  </si>
  <si>
    <t>VN káblové vedenie, 2 x prepoj VP - ZP</t>
  </si>
  <si>
    <t>606-00 VN -22kV prípojka pre trafostanicu západný portál</t>
  </si>
  <si>
    <t xml:space="preserve">VN káblové vedenie </t>
  </si>
  <si>
    <t>Spolu za obdobie 4 roky v € bez DPH:</t>
  </si>
  <si>
    <t>Príloha č. 2: Cena za náhradné diely 
tunela Prešov</t>
  </si>
  <si>
    <t>Zoznam náhradných dielov</t>
  </si>
  <si>
    <t>Celková cena v
(€ bez DPH)</t>
  </si>
  <si>
    <t>2.1</t>
  </si>
  <si>
    <t xml:space="preserve">SO 300-11.2 </t>
  </si>
  <si>
    <t>Požiarny vodovod v tuneli - elektrotechnická časť</t>
  </si>
  <si>
    <t>2.2</t>
  </si>
  <si>
    <t>2.3</t>
  </si>
  <si>
    <t xml:space="preserve">SO 301-02 </t>
  </si>
  <si>
    <t>2.4</t>
  </si>
  <si>
    <t>2.5</t>
  </si>
  <si>
    <t>2.6</t>
  </si>
  <si>
    <t>2.7</t>
  </si>
  <si>
    <t xml:space="preserve">SO 301-06 </t>
  </si>
  <si>
    <t>2.8</t>
  </si>
  <si>
    <t>SO 301-07, 
SO 301-13.3 TC ZP, 
SO 301-14.3 TC VP</t>
  </si>
  <si>
    <t>TC ZP, TC VP - Elektrická požiarna signalizácia</t>
  </si>
  <si>
    <t>2.9</t>
  </si>
  <si>
    <t>2.10</t>
  </si>
  <si>
    <t xml:space="preserve">SO 301-09 </t>
  </si>
  <si>
    <t>2.11</t>
  </si>
  <si>
    <t>SO 301-09.2 
SO 301-12.2</t>
  </si>
  <si>
    <t>Centrálny riadiaci systém - SHZ
Riadiace stredisko SSÚD Prešov - časť SHZ</t>
  </si>
  <si>
    <t>2.12</t>
  </si>
  <si>
    <t>2.13</t>
  </si>
  <si>
    <t>2.14</t>
  </si>
  <si>
    <t>2.15</t>
  </si>
  <si>
    <t xml:space="preserve">SO 301-13.1 
SO 301-14.1 </t>
  </si>
  <si>
    <t>Technologická centrála západ - elektroinštalácia
Technologická centrála východ - elektroinštalácia</t>
  </si>
  <si>
    <t>2.16</t>
  </si>
  <si>
    <t xml:space="preserve">SO 301-13.2 
SO 301-14.2 </t>
  </si>
  <si>
    <t>Technologická centrála západ - EZS
Technologická centrála východ - EZS</t>
  </si>
  <si>
    <t>2.17</t>
  </si>
  <si>
    <t xml:space="preserve">SO 301-13.4 
SO 301-14.4 </t>
  </si>
  <si>
    <t>Technologická centrála západ - Vzduchotechnika
Technologická centrála východ - Vzduchotechnika</t>
  </si>
  <si>
    <t>2.18</t>
  </si>
  <si>
    <t xml:space="preserve">SO 301-15 </t>
  </si>
  <si>
    <t>2.19</t>
  </si>
  <si>
    <t>Dopravné značenie v tuneli</t>
  </si>
  <si>
    <t>2.20</t>
  </si>
  <si>
    <t xml:space="preserve">SO 330-31.11 </t>
  </si>
  <si>
    <t>2.21</t>
  </si>
  <si>
    <t>2.22</t>
  </si>
  <si>
    <t xml:space="preserve">SO 330-31.5 </t>
  </si>
  <si>
    <t>Klimatizácia regionálneho operátorského pracoviska SSÚD 11 Prešov</t>
  </si>
  <si>
    <t>Celková suma za náhradné diely za 4 kalendárne roky v € bez DPH:</t>
  </si>
  <si>
    <t>Celková suma za náhradné diely za 4 kalendárne roky v € s DPH:</t>
  </si>
  <si>
    <t>Príloha č. 2: Cena za náhradné diely tunela Prešov - 2.1</t>
  </si>
  <si>
    <t>Tunel Prešov - SO 300-11.2 Požiarny vodovod v tuneli - elektrotechnická časť</t>
  </si>
  <si>
    <t>Objekt/ celok</t>
  </si>
  <si>
    <t>Popis náhradného dielu/
Technologické zariadenie</t>
  </si>
  <si>
    <t>Opis súčasného stavu</t>
  </si>
  <si>
    <t>Opis ekvivalentu</t>
  </si>
  <si>
    <t>Predpokladané množstvo 
na 4 roky</t>
  </si>
  <si>
    <t>Jednotková cena za kus
(€ bez DPH)</t>
  </si>
  <si>
    <t>Celková suma
za náhradný diel pre obdobie 4 rokov
(€ bez DPH)</t>
  </si>
  <si>
    <t>Výrobca</t>
  </si>
  <si>
    <t>Typ</t>
  </si>
  <si>
    <t>SO 300-11.2 Požiarny vodovod v tuneli - elektrotechnická časť</t>
  </si>
  <si>
    <t>300-11.02</t>
  </si>
  <si>
    <t>Snímač teploty</t>
  </si>
  <si>
    <t>BD SENSORS</t>
  </si>
  <si>
    <t>STZ41S40S4KQM10Q0</t>
  </si>
  <si>
    <t>Snímač tlaku</t>
  </si>
  <si>
    <t>EQZ1602A20MQ0</t>
  </si>
  <si>
    <t>Plastová bezhalógenová pripojovacia skrinka</t>
  </si>
  <si>
    <t>OBO Bettermann</t>
  </si>
  <si>
    <t>OBO T160</t>
  </si>
  <si>
    <t>Celková suma za náhradné diely za obdobie 4 roky v € bez DPH:</t>
  </si>
  <si>
    <r>
      <rPr>
        <b/>
        <u/>
        <sz val="10"/>
        <color rgb="FF000000"/>
        <rFont val="Calibri"/>
        <family val="2"/>
        <charset val="238"/>
      </rPr>
      <t>Poznámka:</t>
    </r>
    <r>
      <rPr>
        <sz val="10"/>
        <color rgb="FF000000"/>
        <rFont val="Calibri"/>
        <family val="2"/>
        <charset val="238"/>
      </rPr>
      <t xml:space="preserve"> Verejný obstarávateľ akceptuje ekvivalenty, t.j. v prípade, že uchádzač navrhuje použiť pri oprave technologických zariadení iné náhradné diely ako tie, ktoré sú uvedené v 
tejto prílohe, je túto skutočnosť povinný uviesť v rámci svojej ponuky. V takomto prípade je uchádzač povinný pri vypĺňaní tejto prílohy v stĺpci Opis ekvivalentu (zvýraznené oranžovou farbou) uviesť typ a výrobcu ponúkaných ekvivalentov náhradných dielov, pričom tieto náhradné diely (technologické zariadenia alebo ich komponenty) musia spĺňať rovnaké alebo vyššie technické a kvalitatívne parametre ako technické a kvalitatívne parametre technologických zariadení uvedených v stĺpci Opis súčasného stavu tejto prílohy a musia byť plne kompatibilné a funkčné s existujúcimi technologickými zariadeniami verejného obstarávateľa. </t>
    </r>
    <r>
      <rPr>
        <b/>
        <sz val="10"/>
        <color rgb="FF000000"/>
        <rFont val="Calibri"/>
        <family val="2"/>
        <charset val="238"/>
      </rPr>
      <t>V prípade, že uchádzač nevyplní stĺpec Opis ekvivalentu, znamená to, že ponúka náhradné diely totožné s Opisom  súčasného stavu.</t>
    </r>
  </si>
  <si>
    <t>Príloha č. 2: Cena za náhradné diely tunela Prešov - 2.2</t>
  </si>
  <si>
    <t>SO 301-01 Napájanie tunela elektrickou energiou</t>
  </si>
  <si>
    <t>Výzbroj rozvádzačov</t>
  </si>
  <si>
    <t xml:space="preserve">Blok kontaktov </t>
  </si>
  <si>
    <t>ABB</t>
  </si>
  <si>
    <t>MCB ,MCBH</t>
  </si>
  <si>
    <t xml:space="preserve">Blok pomocných kontaktov </t>
  </si>
  <si>
    <t>CA4</t>
  </si>
  <si>
    <t>Časové relé</t>
  </si>
  <si>
    <t>CT</t>
  </si>
  <si>
    <t xml:space="preserve">Detektor dymu </t>
  </si>
  <si>
    <t>ZB</t>
  </si>
  <si>
    <t xml:space="preserve">Dverný spínač </t>
  </si>
  <si>
    <t>EV</t>
  </si>
  <si>
    <t xml:space="preserve">Elektromer </t>
  </si>
  <si>
    <t>B23 112-100</t>
  </si>
  <si>
    <t xml:space="preserve">Elektr. modul pre podpäťovú cievku, 220/250V </t>
  </si>
  <si>
    <t>1SDA038320R1</t>
  </si>
  <si>
    <t>Frekvenčný menič</t>
  </si>
  <si>
    <t>ACS310</t>
  </si>
  <si>
    <t>Istič B, 10kA</t>
  </si>
  <si>
    <t>S201M-B, S203M-B, S203P-B32</t>
  </si>
  <si>
    <t>Istič B, 15kA</t>
  </si>
  <si>
    <t>S203P-B</t>
  </si>
  <si>
    <t>Istič B, 25kA</t>
  </si>
  <si>
    <t>S201P-B, S203P-B</t>
  </si>
  <si>
    <t>Istič C, 10kA</t>
  </si>
  <si>
    <t>S201M-C, S203M-C</t>
  </si>
  <si>
    <t>Istič C, 25kA</t>
  </si>
  <si>
    <t>S201P-C,  S203P-C</t>
  </si>
  <si>
    <t xml:space="preserve">Istič výkonový B, 10kA, svorka, 3 pol </t>
  </si>
  <si>
    <t>S803B-B</t>
  </si>
  <si>
    <t xml:space="preserve">Istič výkonový C, 10kA, svorka, 3 pol </t>
  </si>
  <si>
    <t>S803B-C125</t>
  </si>
  <si>
    <t xml:space="preserve">Istič, T5N 630 PR221DS-LS/I In=630 3p F F </t>
  </si>
  <si>
    <t>1SDA054396R1</t>
  </si>
  <si>
    <t xml:space="preserve">Istič, T7S 1000 PR232/P LSI In=1000A 4p F F M </t>
  </si>
  <si>
    <t>1SDA062763R1</t>
  </si>
  <si>
    <t xml:space="preserve">Istič, T7S 1600 PR232/P LSI In=1600A 3p F F M </t>
  </si>
  <si>
    <t>1SDA063011R1</t>
  </si>
  <si>
    <t xml:space="preserve">Istič, XT2N 160 Ekip I In=160A 3p F F </t>
  </si>
  <si>
    <t>1SDA067063R1</t>
  </si>
  <si>
    <t xml:space="preserve">Istič, XT4N 250 Ekip LS/I In=250A 3p F F </t>
  </si>
  <si>
    <t>1SDA068126R1</t>
  </si>
  <si>
    <t>Kompenzačný kondenzátor  10kVAr, 400 V</t>
  </si>
  <si>
    <t>MKPg</t>
  </si>
  <si>
    <t xml:space="preserve">Koncový spínač </t>
  </si>
  <si>
    <t>EV1140</t>
  </si>
  <si>
    <t xml:space="preserve">Logický konektor </t>
  </si>
  <si>
    <t>CR-M4LS</t>
  </si>
  <si>
    <t xml:space="preserve">Merací transformátor prúdu </t>
  </si>
  <si>
    <t>CT3/600, CT8/1500</t>
  </si>
  <si>
    <t xml:space="preserve">Monitorovanie fáz </t>
  </si>
  <si>
    <t>CM-MPS</t>
  </si>
  <si>
    <t xml:space="preserve">Motorický pohon, T7M-X1 220..250V AC </t>
  </si>
  <si>
    <t>1SDA062116R1</t>
  </si>
  <si>
    <t xml:space="preserve">Motorický pohon,T4-T5 220...250 Vac/dc </t>
  </si>
  <si>
    <t>1SDA054897R1</t>
  </si>
  <si>
    <t xml:space="preserve">Motorový spúšťač </t>
  </si>
  <si>
    <t>MS116-10,0, MS116-6,3</t>
  </si>
  <si>
    <t xml:space="preserve">Multimeter, panel </t>
  </si>
  <si>
    <t>DMTME-I-485-96</t>
  </si>
  <si>
    <t xml:space="preserve">Napájanie, 230V/24V </t>
  </si>
  <si>
    <t>ZB904</t>
  </si>
  <si>
    <t xml:space="preserve">Nožová poistka </t>
  </si>
  <si>
    <t>OFAF000H</t>
  </si>
  <si>
    <t xml:space="preserve">Odpínač </t>
  </si>
  <si>
    <t>OT63F3</t>
  </si>
  <si>
    <t xml:space="preserve">Oneskorovací člen, T1...T6 220...250Va.c./d.c. </t>
  </si>
  <si>
    <t>1SDA051361R1</t>
  </si>
  <si>
    <t xml:space="preserve">Osvetlenie, 8W 220/240V, 342 mm </t>
  </si>
  <si>
    <t>EV1040</t>
  </si>
  <si>
    <t xml:space="preserve">Ovládacia páka, čierna </t>
  </si>
  <si>
    <t>OHBS2</t>
  </si>
  <si>
    <t xml:space="preserve">Ovládacia páka, XT1..XT4 F/P </t>
  </si>
  <si>
    <t>1SDA066475R1</t>
  </si>
  <si>
    <t xml:space="preserve">Páka na dvere, RHD XT2-XT4 F/P </t>
  </si>
  <si>
    <t>1SDA069053R1</t>
  </si>
  <si>
    <t xml:space="preserve">Päticové relé, miniatúrne </t>
  </si>
  <si>
    <t>CR</t>
  </si>
  <si>
    <t xml:space="preserve">Päticový modul </t>
  </si>
  <si>
    <t>CR-P/M</t>
  </si>
  <si>
    <t xml:space="preserve">Podpäťová cievka, T4-T5-T6 220...240 Vac - 220 </t>
  </si>
  <si>
    <t>1SDA054884R1</t>
  </si>
  <si>
    <t xml:space="preserve">Podpäťová cievka, T7-T7M-X1 220...240V AC/DC </t>
  </si>
  <si>
    <t>1SDA063552R1</t>
  </si>
  <si>
    <t xml:space="preserve">Poistkový odpínač 32A, poistka 10,3x38 </t>
  </si>
  <si>
    <t>E</t>
  </si>
  <si>
    <t xml:space="preserve">Poistkový odpínač </t>
  </si>
  <si>
    <t>OS160GD03K</t>
  </si>
  <si>
    <t xml:space="preserve">Poistkový odpínač so svorkami, stav poistiek </t>
  </si>
  <si>
    <t>XLP00-EFM-6BC</t>
  </si>
  <si>
    <t xml:space="preserve">Pomocný kontakt </t>
  </si>
  <si>
    <t>HK1-11, OA1G</t>
  </si>
  <si>
    <t>S2C, S800</t>
  </si>
  <si>
    <t>Pomocný stýkač AC/DC</t>
  </si>
  <si>
    <t>NF40E-13 100-250V</t>
  </si>
  <si>
    <t xml:space="preserve">Prepäťová ochrana T1+2 ( B+C ) </t>
  </si>
  <si>
    <t>OVR T1</t>
  </si>
  <si>
    <t xml:space="preserve">Prepäťová ochrana T2 ( C ) </t>
  </si>
  <si>
    <t xml:space="preserve">OVR T2 </t>
  </si>
  <si>
    <t xml:space="preserve">Prepínač </t>
  </si>
  <si>
    <t>OC25G04RNBN00NU2, NU</t>
  </si>
  <si>
    <t>Prepínač, dvojpolohový, nepodsvietený, aret.</t>
  </si>
  <si>
    <t>C2SS2-10B-11</t>
  </si>
  <si>
    <t xml:space="preserve">Prevodník prúdu </t>
  </si>
  <si>
    <t xml:space="preserve">CC-E </t>
  </si>
  <si>
    <t xml:space="preserve">Prevodník, standard </t>
  </si>
  <si>
    <t>CC-E I/I</t>
  </si>
  <si>
    <t>CC-U/STD</t>
  </si>
  <si>
    <t>Prúdový chránič</t>
  </si>
  <si>
    <t>FRBFM-C16</t>
  </si>
  <si>
    <t xml:space="preserve">Rele pre osvet. techniku </t>
  </si>
  <si>
    <t>E256.2-230</t>
  </si>
  <si>
    <t xml:space="preserve">Reverzačný spínač </t>
  </si>
  <si>
    <t>OC10G04PNBN00NWS2</t>
  </si>
  <si>
    <t xml:space="preserve">Sada konektorov   </t>
  </si>
  <si>
    <t xml:space="preserve">Signálka s LED, 230V AC </t>
  </si>
  <si>
    <t>CL2-C, G, Y</t>
  </si>
  <si>
    <t xml:space="preserve">Signálny kontakt </t>
  </si>
  <si>
    <t>SK1</t>
  </si>
  <si>
    <t xml:space="preserve">Signálny/pomocný kontakt </t>
  </si>
  <si>
    <t>S2C</t>
  </si>
  <si>
    <t xml:space="preserve">Sledovač stavu poistiek </t>
  </si>
  <si>
    <t>OFS690</t>
  </si>
  <si>
    <t xml:space="preserve">Snímač tlaku </t>
  </si>
  <si>
    <t xml:space="preserve">Softštartér </t>
  </si>
  <si>
    <t>PSE, PSR</t>
  </si>
  <si>
    <t xml:space="preserve">Spínaný zdroj, Economy </t>
  </si>
  <si>
    <t>CP-E</t>
  </si>
  <si>
    <t xml:space="preserve">Termistorové relé </t>
  </si>
  <si>
    <t>CM-MSS</t>
  </si>
  <si>
    <t xml:space="preserve">Tlačítko, nepodsvietené, bez aretácie </t>
  </si>
  <si>
    <t>CP1, CP9</t>
  </si>
  <si>
    <t>Tlačítko, nepodsvietené, bez aretácie, piktog.</t>
  </si>
  <si>
    <t>MP1</t>
  </si>
  <si>
    <t>Trojpolový stýkač, AC/DC 250V</t>
  </si>
  <si>
    <t>AF</t>
  </si>
  <si>
    <t xml:space="preserve">Vačkový spínač 0-I </t>
  </si>
  <si>
    <t>OC25G02PNBN00NA2</t>
  </si>
  <si>
    <t xml:space="preserve">Valcová poistka, 10,3x38 </t>
  </si>
  <si>
    <t>E 9F10 GG</t>
  </si>
  <si>
    <t xml:space="preserve">Ventilačná jednotka </t>
  </si>
  <si>
    <t xml:space="preserve">Voltmeter analogový, panel </t>
  </si>
  <si>
    <t>VLM</t>
  </si>
  <si>
    <t xml:space="preserve">Voltmetrický spínač </t>
  </si>
  <si>
    <t>OC25G06RNBN00NV30</t>
  </si>
  <si>
    <t xml:space="preserve">Vypínacia cievka, T4-T5-T6 220...240 Vac - 220.. </t>
  </si>
  <si>
    <t>1SDA054866R1</t>
  </si>
  <si>
    <t xml:space="preserve">Vypínacia cievka, T7-T7M-X1 220...240V AC/DC </t>
  </si>
  <si>
    <t>1SDA063548R1</t>
  </si>
  <si>
    <t xml:space="preserve">Vypínač, T5D 400 3p F F </t>
  </si>
  <si>
    <t>1SDA054599R1</t>
  </si>
  <si>
    <t xml:space="preserve">Vypínač, T5D 630 3p F F </t>
  </si>
  <si>
    <t>1SDA054601R1</t>
  </si>
  <si>
    <t xml:space="preserve">Vypínač, T7D 1600 3p F F M </t>
  </si>
  <si>
    <t>1SDA062042R1</t>
  </si>
  <si>
    <t xml:space="preserve">Vypínač, XT1D 160 3p F F </t>
  </si>
  <si>
    <t>1SDA068208R1</t>
  </si>
  <si>
    <t xml:space="preserve">Vypínač, XT3D 250 3p F F </t>
  </si>
  <si>
    <t>1SDA068210R1</t>
  </si>
  <si>
    <t xml:space="preserve">Zapínacia cievka, T7M-X1 220...240V AC/DC </t>
  </si>
  <si>
    <t>1SDA063550R1</t>
  </si>
  <si>
    <t>VN časť</t>
  </si>
  <si>
    <t>Transformátor</t>
  </si>
  <si>
    <t>RESIBLOC 22/0,42</t>
  </si>
  <si>
    <t>Merací transformátor prúdu</t>
  </si>
  <si>
    <t>TJC</t>
  </si>
  <si>
    <t>Merací transformátor napätia</t>
  </si>
  <si>
    <t>TPU</t>
  </si>
  <si>
    <t>Ochrany</t>
  </si>
  <si>
    <t>REF615</t>
  </si>
  <si>
    <t>Káble</t>
  </si>
  <si>
    <t>Oznamovací kábel JXFE-R - 1 m</t>
  </si>
  <si>
    <t>DIXI</t>
  </si>
  <si>
    <t>JXFE-R</t>
  </si>
  <si>
    <t>Energetický kábel 1-CXKH-V-J -1 m</t>
  </si>
  <si>
    <t>1-CHKE-V, 1-CHKE-R</t>
  </si>
  <si>
    <t>VN kábel 22 CXEKVCH-R - 1 m</t>
  </si>
  <si>
    <t>PRYSMIAN</t>
  </si>
  <si>
    <t>CXEKVCH-R 1x70</t>
  </si>
  <si>
    <t>FTP kábel - 1 m</t>
  </si>
  <si>
    <t>PRAKAB</t>
  </si>
  <si>
    <t xml:space="preserve">PRAFlaFuard </t>
  </si>
  <si>
    <t>Príloha č. 2: Cena za náhradné diely tunela Prešov - 2.3</t>
  </si>
  <si>
    <t>Tunel Prešov - SO 301-02 Vetranie tunela</t>
  </si>
  <si>
    <t>SO 301-02 Vetranie tunela</t>
  </si>
  <si>
    <t>Vetranie tunelovej rúry</t>
  </si>
  <si>
    <t>301-02</t>
  </si>
  <si>
    <t>Prúdový ventilátor</t>
  </si>
  <si>
    <t>ZITRON</t>
  </si>
  <si>
    <t>JZRi 12-30/4</t>
  </si>
  <si>
    <t>Tlmič hluku</t>
  </si>
  <si>
    <t>Elektromotor  30 kW</t>
  </si>
  <si>
    <t>WEG</t>
  </si>
  <si>
    <t>W22 200L 04</t>
  </si>
  <si>
    <t>Snímač vibrácií</t>
  </si>
  <si>
    <t>Obežné koleso</t>
  </si>
  <si>
    <t>Systém zavesenia ventilátora - sada</t>
  </si>
  <si>
    <t>Keramická svorkovnica</t>
  </si>
  <si>
    <t>Pretlakový axiálny ventilátor 1,18 kW</t>
  </si>
  <si>
    <t>Soler&amp;Palau</t>
  </si>
  <si>
    <t>D560</t>
  </si>
  <si>
    <t xml:space="preserve">Vetracia jednotka v rozvodniach </t>
  </si>
  <si>
    <t>D75</t>
  </si>
  <si>
    <t>Požiarna klapka 630x500</t>
  </si>
  <si>
    <t>Mercor</t>
  </si>
  <si>
    <t>mcr FID S</t>
  </si>
  <si>
    <t>Regulačná klapka 630x500</t>
  </si>
  <si>
    <t xml:space="preserve">Lufberg </t>
  </si>
  <si>
    <t>Regulačná klapka 250x200</t>
  </si>
  <si>
    <t>Regulačná klapka 300x150</t>
  </si>
  <si>
    <t>Žalúzia 1000x700</t>
  </si>
  <si>
    <t>AUMAYR</t>
  </si>
  <si>
    <t>WG-V</t>
  </si>
  <si>
    <t>Žalúzia 250x200</t>
  </si>
  <si>
    <t>Žalúzia 300x150</t>
  </si>
  <si>
    <t>Príloha č. 2: Cena za náhradné diely tunela Prešov - 2.4</t>
  </si>
  <si>
    <t>Svietidlá tunelová rúra</t>
  </si>
  <si>
    <t>301-03</t>
  </si>
  <si>
    <t>Tunelové prejazdové svietidlo 250 W</t>
  </si>
  <si>
    <t>BROLL</t>
  </si>
  <si>
    <t>SRX-V4A-3414-125</t>
  </si>
  <si>
    <t>Tunelové prejazdové svietidlo 100 W</t>
  </si>
  <si>
    <t>SRX-V4A-3414-110</t>
  </si>
  <si>
    <t>Tunelové prejazdové svietidlo 400 W</t>
  </si>
  <si>
    <t>SRX-V4A-3421-140</t>
  </si>
  <si>
    <t>SRX-V4A-3421-125</t>
  </si>
  <si>
    <t>Tunelové prejazdové svietidlo 150 W</t>
  </si>
  <si>
    <t>SRX-V4A-3421-115</t>
  </si>
  <si>
    <t>Požiarne núdzové osvetlenie integrované 
do podsvietenej dopravnej značky ii20c s doplnkovým navádzacím evakuačným systémom
FWOL-LED-V4A-ED-3440 - 161-210-105-N-BL-PG1/2</t>
  </si>
  <si>
    <t>B01-014-0341-16-b</t>
  </si>
  <si>
    <t>LED-Stripe
30LEDS-840-280mm-1450lm</t>
  </si>
  <si>
    <t>LED-Driver
Xi FP 40W 0,3-1,0A SNLDAE S175 230V sXt</t>
  </si>
  <si>
    <t>LED-Driver 2
Xitanium 75W 0,12-0,4A 220V 230V</t>
  </si>
  <si>
    <t>Vodiace osvetlenie</t>
  </si>
  <si>
    <t>NORKA</t>
  </si>
  <si>
    <t>Line Modul 100 IHP intelligent, obojstranný žltá/biela</t>
  </si>
  <si>
    <t>Line Modul 100 IHP intelligent, obojstranný biela/žltá</t>
  </si>
  <si>
    <t>Line Induktor IHP</t>
  </si>
  <si>
    <t>Line Kabel IHP 2 x 6 mm² - 1m</t>
  </si>
  <si>
    <t xml:space="preserve">Line Kompensator IHP </t>
  </si>
  <si>
    <t xml:space="preserve">Riadiaca jednotka  IHP </t>
  </si>
  <si>
    <t>Svietidlo nad vstupom do PP</t>
  </si>
  <si>
    <t>B01-014-0341-50-A (priemyselné svietidlo LED stropné 1x58W)</t>
  </si>
  <si>
    <t>Osvetlenie PP</t>
  </si>
  <si>
    <t>LED svietidlo</t>
  </si>
  <si>
    <t>THORN</t>
  </si>
  <si>
    <t>AQFPRO L LED6400-840
PC MB HFI QC5</t>
  </si>
  <si>
    <t>Svetelné zdroje</t>
  </si>
  <si>
    <t>Sodíková výbojka 400 W</t>
  </si>
  <si>
    <t>Philips</t>
  </si>
  <si>
    <t>MASTER SON-T PIA Plus
(10000h)</t>
  </si>
  <si>
    <t>Sodíková výbojka 250 W</t>
  </si>
  <si>
    <t>Sodíková výbojka 150 W</t>
  </si>
  <si>
    <t>Sodíková výbojka 100 W</t>
  </si>
  <si>
    <t>Jasomery</t>
  </si>
  <si>
    <t>Vonkajší jasomer</t>
  </si>
  <si>
    <t>Elektric-special</t>
  </si>
  <si>
    <t>LUCAS L20</t>
  </si>
  <si>
    <t>Vnútorný jasomer</t>
  </si>
  <si>
    <t>LUCI L20</t>
  </si>
  <si>
    <r>
      <rPr>
        <b/>
        <u/>
        <sz val="11"/>
        <color rgb="FF000000"/>
        <rFont val="Calibri"/>
        <family val="2"/>
        <charset val="238"/>
      </rPr>
      <t>Poznámka:</t>
    </r>
    <r>
      <rPr>
        <sz val="11"/>
        <color rgb="FF000000"/>
        <rFont val="Calibri"/>
        <family val="2"/>
        <charset val="238"/>
      </rPr>
      <t xml:space="preserve"> Verejný obstarávateľ akceptuje ekvivalenty, t.j. v prípade, že uchádzač navrhuje použiť pri oprave technologických zariadení iné náhradné diely ako tie, ktoré sú uvedené v 
tejto prílohe, je túto skutočnosť povinný uviesť v rámci svojej ponuky. V takomto prípade je uchádzač povinný pri vypĺňaní tejto prílohy v stĺpci Opis ekvivalentu (zvýraznené oranžovou farbou) uviesť typ a výrobcu ponúkaných ekvivalentov náhradných dielov, pričom tieto náhradné diely (technologické zariadenia alebo ich komponenty) musia spĺňať rovnaké alebo vyššie technické a kvalitatívne parametre ako technické a kvalitatívne parametre technologických zariadení uvedených v stĺpci Opis súčasného stavu tejto prílohy a musia byť plne kompatibilné a funkčné s existujúcimi technologickými zariadeniami verejného obstarávateľa. </t>
    </r>
    <r>
      <rPr>
        <b/>
        <sz val="11"/>
        <color rgb="FF000000"/>
        <rFont val="Calibri"/>
        <family val="2"/>
        <charset val="238"/>
      </rPr>
      <t>V prípade, že uchádzač nevyplní stĺpec Opis ekvivalentu, znamená to, že ponúka náhradné diely totožné s Opisom  súčasného stavu.</t>
    </r>
  </si>
  <si>
    <t>Príloha č. 2: Cena za náhradné diely tunela Prešov - 2.5</t>
  </si>
  <si>
    <t>301-04</t>
  </si>
  <si>
    <t>Modul tunelovej tiesňovej hlásky so slúchadlom Commend; priemyselné slúchadlo s automat. magn.vidlicou, pancierová pripojovacia šnúra; predný panel nerez oceľ 1.4571 (V4A);  včítane pripojovacej krabice a nap.zdroja</t>
  </si>
  <si>
    <t xml:space="preserve">Commend Slovakia, s r.o. </t>
  </si>
  <si>
    <t>Y-100144-I-SK SOS hláska tunelová, IP, slúchadlo</t>
  </si>
  <si>
    <t>Prídavný I/O modul pre ET311A/ET312A/ET808/ET901HE</t>
  </si>
  <si>
    <t xml:space="preserve">Commend Slovakia,  s r.o. </t>
  </si>
  <si>
    <t>C-ET808AME</t>
  </si>
  <si>
    <t>Modul pre pripojenie 4 IP účastníkov</t>
  </si>
  <si>
    <t>G8-IP-4B</t>
  </si>
  <si>
    <t>Modul napäťového zdroja GE800</t>
  </si>
  <si>
    <t>C-G8-GEN</t>
  </si>
  <si>
    <t>Modul CPU servera GE800</t>
  </si>
  <si>
    <t>C-G8-GEP</t>
  </si>
  <si>
    <t>Modul komunikačného panela TNV , včít. mikrofónu, reproduktora a tlačidla, včítane konektorov a kábl., bez modulu elektroniky</t>
  </si>
  <si>
    <t>2534_2_008-10</t>
  </si>
  <si>
    <t>Modul IP prevodníka ET901 pre digitálne hlásky</t>
  </si>
  <si>
    <t>C-ET901-D</t>
  </si>
  <si>
    <t>Modul LED osvetlenia TNV, pripojovací kábel</t>
  </si>
  <si>
    <t>2634 2 020-00</t>
  </si>
  <si>
    <t>Zámok TNV, komplet včítane cylindrickej vložky a rozety</t>
  </si>
  <si>
    <t>6569 3 026-10</t>
  </si>
  <si>
    <t>Reflexná nálepka TNV  (symbol SOS)</t>
  </si>
  <si>
    <t>2534 3 900-10</t>
  </si>
  <si>
    <t>Príslušenstvo TNV - Priemyselný AC/DC zdroj, vstupné napätie 85-264 VAC/120-370 VDC, výstupné napätie 24VDC/0-3,2A, 75W,montáž na DIN lištu</t>
  </si>
  <si>
    <t>X-DR75-24</t>
  </si>
  <si>
    <t>Prídavné slúchadlo pre pult CD800, s magnetickou vidlicou a PTT tlačidlom</t>
  </si>
  <si>
    <t>C-CDHS50P</t>
  </si>
  <si>
    <t>Stojanový NC mikrofón pre pult CD800, konektor pre pripojenie náhlavnej súpravy</t>
  </si>
  <si>
    <t>C-CDMI50PHD</t>
  </si>
  <si>
    <t xml:space="preserve"> Jednokrídlové otočné dvere SOS kabínky 1970x700, so samozatváračom a piktogramami, farebný odtieň
RAL2009</t>
  </si>
  <si>
    <t>VIPAX, a.s.</t>
  </si>
  <si>
    <t>FRD IV</t>
  </si>
  <si>
    <t>Prenosný hasiaci prístroj CO2</t>
  </si>
  <si>
    <t>FIREcontrol, s.r.o.</t>
  </si>
  <si>
    <t>CO2 5/MP  89B 5kg CO2</t>
  </si>
  <si>
    <t xml:space="preserve">Prenosný hasiaci prístroj práškový </t>
  </si>
  <si>
    <t>P6F/S  6kg práškový, 27A, 183B</t>
  </si>
  <si>
    <t>Držiak na stenu</t>
  </si>
  <si>
    <t>Strader s.r.o.</t>
  </si>
  <si>
    <t>Detekcia odobratia hasiaceho prístroja - kontakt</t>
  </si>
  <si>
    <t>Schneider-Electric</t>
  </si>
  <si>
    <t>XCKT2145P16</t>
  </si>
  <si>
    <t>Magnetický kontakt detekcia otvorenia dverí</t>
  </si>
  <si>
    <t>HDSECURITY, s.r.o.</t>
  </si>
  <si>
    <t>B-3A</t>
  </si>
  <si>
    <t xml:space="preserve">Priemyselné svietidlo IRIS 1 LED </t>
  </si>
  <si>
    <t>AMI, s.r.o.</t>
  </si>
  <si>
    <t>A1237IRIS1-LED4.SOS</t>
  </si>
  <si>
    <t>Priemyselný napájací  1-fázový zdroj</t>
  </si>
  <si>
    <t>Weidmulller</t>
  </si>
  <si>
    <t>1469470000 PRO ECO 72W 24VDC (22-28V) 3A</t>
  </si>
  <si>
    <t>Istič</t>
  </si>
  <si>
    <t>ABB, s.r.o.</t>
  </si>
  <si>
    <t>B6, C1, C2, C4, C10, C16, C32</t>
  </si>
  <si>
    <t>Hlavná užemňovacia svorka</t>
  </si>
  <si>
    <t>ELEKTRIS s.r.o.</t>
  </si>
  <si>
    <t>WPE</t>
  </si>
  <si>
    <t>Prepäťová ochrana</t>
  </si>
  <si>
    <t>SALTEK</t>
  </si>
  <si>
    <t>FLP 12,5 V/2 S</t>
  </si>
  <si>
    <t>FLP B+C MAXI VS/2</t>
  </si>
  <si>
    <t>Zdroj 24VDC, 3A</t>
  </si>
  <si>
    <t>Weidmüller</t>
  </si>
  <si>
    <t>PRO ECO 72W 24V 3A</t>
  </si>
  <si>
    <t>SFP modul</t>
  </si>
  <si>
    <t>OEM transceivery</t>
  </si>
  <si>
    <t xml:space="preserve">SFP GLC-LH-SM-OEM                           </t>
  </si>
  <si>
    <t>CISCO switch chrbticovej siete</t>
  </si>
  <si>
    <t>CISCO</t>
  </si>
  <si>
    <t>IE-2000-4TS-G-L</t>
  </si>
  <si>
    <t xml:space="preserve">UPS </t>
  </si>
  <si>
    <t>SOCOMEC</t>
  </si>
  <si>
    <t>NRT2 U1100VA</t>
  </si>
  <si>
    <t>Akumulátor</t>
  </si>
  <si>
    <t>12V/9Ah</t>
  </si>
  <si>
    <t>Príloha č. 2: Cena za náhradné diely tunela Prešov - 2.6</t>
  </si>
  <si>
    <t>SO 301-05 Spojovacie a dorozumievacie zariadenia</t>
  </si>
  <si>
    <t>301-05</t>
  </si>
  <si>
    <t xml:space="preserve">Systémový kontroler </t>
  </si>
  <si>
    <t>Bosch - Praesensa</t>
  </si>
  <si>
    <t>PRA-SCL</t>
  </si>
  <si>
    <t>Ethernet switch</t>
  </si>
  <si>
    <t>PRA-ES8P2S</t>
  </si>
  <si>
    <t xml:space="preserve">Stanica hlásateľa , stolná, </t>
  </si>
  <si>
    <t>PRA-CSLD</t>
  </si>
  <si>
    <t xml:space="preserve">Zosilňovač  600W 4-kanály, </t>
  </si>
  <si>
    <t>PRA-AD604</t>
  </si>
  <si>
    <t xml:space="preserve">Multifunkční napájací zdroj, </t>
  </si>
  <si>
    <t>PRA-MPS3</t>
  </si>
  <si>
    <t xml:space="preserve">Doska EOL </t>
  </si>
  <si>
    <t>PRA-EOL</t>
  </si>
  <si>
    <t>Tlakový reproduktor 35 W EVAC</t>
  </si>
  <si>
    <t>LBC3483/00</t>
  </si>
  <si>
    <t>Zosilňovač  600W 4-kanály, Praesensa PRA-</t>
  </si>
  <si>
    <t>AD604</t>
  </si>
  <si>
    <t xml:space="preserve">SIP základňa telefónu a prenosný telefón </t>
  </si>
  <si>
    <t>Panasonic</t>
  </si>
  <si>
    <t>TGP600</t>
  </si>
  <si>
    <t xml:space="preserve">Stolný telefón </t>
  </si>
  <si>
    <t>KX-HDV130</t>
  </si>
  <si>
    <t xml:space="preserve">Telefónna ústredňa </t>
  </si>
  <si>
    <t>KX-HTS32</t>
  </si>
  <si>
    <t xml:space="preserve">Switch </t>
  </si>
  <si>
    <t>Metel</t>
  </si>
  <si>
    <t>2G-2S.1.4.F-BOX-PoE-HP</t>
  </si>
  <si>
    <t>2G-2S.0.2.F-BOX-PoE-HP</t>
  </si>
  <si>
    <t xml:space="preserve">Napájací zdroj </t>
  </si>
  <si>
    <t>M-MDR-40-48</t>
  </si>
  <si>
    <t xml:space="preserve">Modul mini GBIC </t>
  </si>
  <si>
    <t>SC/WDM 20/2 km</t>
  </si>
  <si>
    <t>RF FIBER Link 1GHz</t>
  </si>
  <si>
    <t>Lucom</t>
  </si>
  <si>
    <t>LC-113-20</t>
  </si>
  <si>
    <t xml:space="preserve">Power Supply , 4 kanal U/I </t>
  </si>
  <si>
    <t>LC-612-18</t>
  </si>
  <si>
    <t>Digital FM RX</t>
  </si>
  <si>
    <t>LC-704-18</t>
  </si>
  <si>
    <t>Digital FM TX</t>
  </si>
  <si>
    <t>LC-708-18</t>
  </si>
  <si>
    <t>RDS Encoder</t>
  </si>
  <si>
    <t>LC-705-18</t>
  </si>
  <si>
    <t>Digital FM sel.amplifier</t>
  </si>
  <si>
    <t>LC-912-18</t>
  </si>
  <si>
    <t>Digital Transceiver - UHF</t>
  </si>
  <si>
    <t>LC-012-21</t>
  </si>
  <si>
    <t>Digital Transceiver - VHF</t>
  </si>
  <si>
    <t>LC-011-21</t>
  </si>
  <si>
    <t>RF AMP 45dB</t>
  </si>
  <si>
    <t>LC-702-17</t>
  </si>
  <si>
    <t>VHF-DX Selective Amplifier</t>
  </si>
  <si>
    <t>LC-021-21</t>
  </si>
  <si>
    <t>UHF-DX Selective Amplifier</t>
  </si>
  <si>
    <t>LC-022-21</t>
  </si>
  <si>
    <t xml:space="preserve">Touch Panel Controller </t>
  </si>
  <si>
    <t>LC-1001-19</t>
  </si>
  <si>
    <t>Master Touch Controller</t>
  </si>
  <si>
    <t>LC-921-20</t>
  </si>
  <si>
    <t>Alarm router</t>
  </si>
  <si>
    <t>LC-1012-24</t>
  </si>
  <si>
    <t>Power BOX</t>
  </si>
  <si>
    <t>LC-611-18</t>
  </si>
  <si>
    <t>Tetrapol RU</t>
  </si>
  <si>
    <t>LC-706-24</t>
  </si>
  <si>
    <t>Tetrapol MU</t>
  </si>
  <si>
    <t>LC-707-24</t>
  </si>
  <si>
    <t>pult velký displej - ETH -  - Radio touch controll</t>
  </si>
  <si>
    <t>LC-376-20</t>
  </si>
  <si>
    <t>RCM - Remote Controll Message</t>
  </si>
  <si>
    <t>LC-201-22</t>
  </si>
  <si>
    <t>Retranslačná stanica analógovo optická komplet filtre, zdroj, duplexer, optické prevodníky analog</t>
  </si>
  <si>
    <t>LC-385-20</t>
  </si>
  <si>
    <t>Retranslačná stanica Calta digital, koplet filtre, zdroj, duplexer, optické prevodníky ETH</t>
  </si>
  <si>
    <t>LC-385-24</t>
  </si>
  <si>
    <t>Combiner rádiových signálov VHF,UHF, Tetrapol, FM s pásmovou priepusťou</t>
  </si>
  <si>
    <t>LC-80-480-INT</t>
  </si>
  <si>
    <t>Spliter1/2</t>
  </si>
  <si>
    <t>LC-SPL-1/2</t>
  </si>
  <si>
    <t>spliter1/3</t>
  </si>
  <si>
    <t>LC-SPL-1/3</t>
  </si>
  <si>
    <t>duplexer VHF</t>
  </si>
  <si>
    <t>LC-DPL-160</t>
  </si>
  <si>
    <t>Duplexer UHF</t>
  </si>
  <si>
    <t>LC-DPL-460</t>
  </si>
  <si>
    <t>Duplexer Tetrapol</t>
  </si>
  <si>
    <t>LC-DPL-390</t>
  </si>
  <si>
    <t>Anténa smerová VHF 160</t>
  </si>
  <si>
    <t>RCD</t>
  </si>
  <si>
    <t>BO160</t>
  </si>
  <si>
    <t>Anténa všesmerová VHF 160</t>
  </si>
  <si>
    <t>BD160</t>
  </si>
  <si>
    <t>Anténa smerová tetrapol 9dB</t>
  </si>
  <si>
    <t>BD390</t>
  </si>
  <si>
    <t>Anténa všesmerová FM</t>
  </si>
  <si>
    <t>Ručná rádiostnica VHF digital</t>
  </si>
  <si>
    <t xml:space="preserve">Motorola </t>
  </si>
  <si>
    <t>Motorola DP1400 VHF</t>
  </si>
  <si>
    <t>Vozidlová rádiostnica VHF digital</t>
  </si>
  <si>
    <t>Motorola DM1400 VHF</t>
  </si>
  <si>
    <t>Ručná rádiostnica UHF digital</t>
  </si>
  <si>
    <t>Motorola DP1400 UHF</t>
  </si>
  <si>
    <t>Anténa vozidlová 0dB</t>
  </si>
  <si>
    <t>SP01</t>
  </si>
  <si>
    <t>Náhradný akumulátor na ručnú rádiostanicu</t>
  </si>
  <si>
    <t>7,6V/2600mAh</t>
  </si>
  <si>
    <t xml:space="preserve">GSM LTE 5G Master unit </t>
  </si>
  <si>
    <t>Commscope/Lucom</t>
  </si>
  <si>
    <t>MSTLC-3B-F</t>
  </si>
  <si>
    <t xml:space="preserve">GSM LTE 5G Remote unit </t>
  </si>
  <si>
    <t>RMLC-3B-F</t>
  </si>
  <si>
    <t>Optický patchord E2000/SC-APC</t>
  </si>
  <si>
    <t>Príloha č. 2: Cena za náhradné diely tunela Prešov - 2.7</t>
  </si>
  <si>
    <t>301-06</t>
  </si>
  <si>
    <r>
      <t xml:space="preserve">Automatická tlaková stanica
</t>
    </r>
    <r>
      <rPr>
        <i/>
        <sz val="10"/>
        <color rgb="FF000000"/>
        <rFont val="Calibri"/>
        <family val="2"/>
        <charset val="238"/>
      </rPr>
      <t>- Q = 20 l/s, H = 70 m</t>
    </r>
    <r>
      <rPr>
        <i/>
        <sz val="10"/>
        <color rgb="FF000000"/>
        <rFont val="Calibri"/>
        <family val="2"/>
        <charset val="238"/>
      </rPr>
      <t xml:space="preserve">
- sacia predloha DN 125, PN 10 a výtlačná predloha DN 125, PN 16 pozostávajúca zo štyroch čerpadiel v zostave 3 + 1 rezerva</t>
    </r>
    <r>
      <rPr>
        <i/>
        <sz val="10"/>
        <color rgb="FF000000"/>
        <rFont val="Calibri"/>
        <family val="2"/>
        <charset val="238"/>
      </rPr>
      <t xml:space="preserve">
- Vertikálne odstredivé článkové čerpadlo pre suchú inštaláciu s normálnym saním a priamy vstupom k mechanickej upchávke</t>
    </r>
    <r>
      <rPr>
        <i/>
        <sz val="10"/>
        <color rgb="FF000000"/>
        <rFont val="Calibri"/>
        <family val="2"/>
        <charset val="238"/>
      </rPr>
      <t xml:space="preserve">
- pripojovací rozmer , DN 125, PN 10/PN 16</t>
    </r>
    <r>
      <rPr>
        <i/>
        <sz val="10"/>
        <color rgb="FF000000"/>
        <rFont val="Calibri"/>
        <family val="2"/>
        <charset val="238"/>
      </rPr>
      <t xml:space="preserve">
- elektromotor: U = 400 V, 50 Hz, P = 7,5 kW </t>
    </r>
    <r>
      <rPr>
        <i/>
        <sz val="10"/>
        <color rgb="FF000000"/>
        <rFont val="Calibri"/>
        <family val="2"/>
        <charset val="238"/>
      </rPr>
      <t xml:space="preserve">
- n = 2900 1/min, IP 55</t>
    </r>
    <r>
      <rPr>
        <i/>
        <sz val="10"/>
        <color rgb="FF000000"/>
        <rFont val="Calibri"/>
        <family val="2"/>
        <charset val="238"/>
      </rPr>
      <t xml:space="preserve">
- vybavené plne automatickou reguláciou a frekvenčným meničom</t>
    </r>
    <r>
      <rPr>
        <i/>
        <sz val="10"/>
        <color rgb="FF000000"/>
        <rFont val="Calibri"/>
        <family val="2"/>
        <charset val="238"/>
      </rPr>
      <t xml:space="preserve">
- motory podľa normy IEC IE4 vzduchom chladene</t>
    </r>
    <r>
      <rPr>
        <i/>
        <sz val="10"/>
        <color rgb="FF000000"/>
        <rFont val="Calibri"/>
        <family val="2"/>
        <charset val="238"/>
      </rPr>
      <t xml:space="preserve">
- elektropanel pre ovládanie čerpadiel </t>
    </r>
    <r>
      <rPr>
        <i/>
        <sz val="10"/>
        <color rgb="FF000000"/>
        <rFont val="Calibri"/>
        <family val="2"/>
        <charset val="238"/>
      </rPr>
      <t xml:space="preserve">
- elektropanel s možnosťou diaľkového prenosu dát</t>
    </r>
    <r>
      <rPr>
        <i/>
        <sz val="10"/>
        <color rgb="FF000000"/>
        <rFont val="Calibri"/>
        <family val="2"/>
        <charset val="238"/>
      </rPr>
      <t xml:space="preserve">
- v zostave tri pracovné a jedná vstavaná rezerva (striedanie podľa stroj hodín) spínané od tlakového snímača a s blokovaním proti chodu na sucho</t>
    </r>
    <r>
      <rPr>
        <i/>
        <sz val="10"/>
        <color rgb="FF000000"/>
        <rFont val="Calibri"/>
        <family val="2"/>
        <charset val="238"/>
      </rPr>
      <t xml:space="preserve">
- beznapäťové kontakty chodu a poruchy</t>
    </r>
    <r>
      <rPr>
        <i/>
        <sz val="10"/>
        <color rgb="FF000000"/>
        <rFont val="Calibri"/>
        <family val="2"/>
        <charset val="238"/>
      </rPr>
      <t xml:space="preserve">
- vrátane vstavanej membránovej tlakovej nádoby V=8l, PN 16</t>
    </r>
    <r>
      <rPr>
        <i/>
        <sz val="10"/>
        <color rgb="FF000000"/>
        <rFont val="Calibri"/>
        <family val="2"/>
        <charset val="238"/>
      </rPr>
      <t xml:space="preserve">
- kompletné príslušenstvo vrátane spätných a uzatváracích ventilov vrátane všetkého spojovacieho a kotviaceho materiálu</t>
    </r>
  </si>
  <si>
    <t>Wilo</t>
  </si>
  <si>
    <t>SiBoost Smart 4
Helix VE2204</t>
  </si>
  <si>
    <r>
      <t xml:space="preserve">Ponorné čerpadlo
</t>
    </r>
    <r>
      <rPr>
        <i/>
        <sz val="10"/>
        <color rgb="FF000000"/>
        <rFont val="Calibri"/>
        <family val="2"/>
        <charset val="238"/>
      </rPr>
      <t>- transportné prevedenie s pripojením na hadicu DN50</t>
    </r>
    <r>
      <rPr>
        <i/>
        <sz val="10"/>
        <color rgb="FF000000"/>
        <rFont val="Calibri"/>
        <family val="2"/>
        <charset val="238"/>
      </rPr>
      <t xml:space="preserve">
- Q = 2,5 l/s, H = 5 m</t>
    </r>
    <r>
      <rPr>
        <i/>
        <sz val="10"/>
        <color rgb="FF000000"/>
        <rFont val="Calibri"/>
        <family val="2"/>
        <charset val="238"/>
      </rPr>
      <t xml:space="preserve">
- obežné koleso vortexové</t>
    </r>
    <r>
      <rPr>
        <i/>
        <sz val="10"/>
        <color rgb="FF000000"/>
        <rFont val="Calibri"/>
        <family val="2"/>
        <charset val="238"/>
      </rPr>
      <t xml:space="preserve">
- médium voda, t = cca 16°C</t>
    </r>
    <r>
      <rPr>
        <i/>
        <sz val="10"/>
        <color rgb="FF000000"/>
        <rFont val="Calibri"/>
        <family val="2"/>
        <charset val="238"/>
      </rPr>
      <t xml:space="preserve">
- elektromotor: U = 230 V, 50 Hz, P2 = 0,55 kW </t>
    </r>
    <r>
      <rPr>
        <i/>
        <sz val="10"/>
        <color rgb="FF000000"/>
        <rFont val="Calibri"/>
        <family val="2"/>
        <charset val="238"/>
      </rPr>
      <t xml:space="preserve">
- I = 5,0 A, n = 2900 1/min, IP 68</t>
    </r>
    <r>
      <rPr>
        <i/>
        <sz val="10"/>
        <color rgb="FF000000"/>
        <rFont val="Calibri"/>
        <family val="2"/>
        <charset val="238"/>
      </rPr>
      <t xml:space="preserve">
- spúšťanie priamo, s tepelnou ochranou vinutia statora bimetál, zabudovaný plavák vrátane kompletného príslušenstva</t>
    </r>
  </si>
  <si>
    <t>UNI V05/M06-
523/A</t>
  </si>
  <si>
    <r>
      <t xml:space="preserve">Reťazový kladkostroj s nosnosťou 1000 kg
</t>
    </r>
    <r>
      <rPr>
        <i/>
        <sz val="10"/>
        <color rgb="FF000000"/>
        <rFont val="Calibri"/>
        <family val="2"/>
        <charset val="238"/>
      </rPr>
      <t>- výška zdvihu 8,3 m, rýchlosť zdvihu 8/1,6 m/min, rýchlosť pojazdu 20m/min, ovládacie napätie 24V 50Hz, nastaviteľná</t>
    </r>
    <r>
      <rPr>
        <i/>
        <sz val="10"/>
        <color rgb="FF000000"/>
        <rFont val="Calibri"/>
        <family val="2"/>
        <charset val="238"/>
      </rPr>
      <t xml:space="preserve">
- šírka pojazdu 110-130mm</t>
    </r>
    <r>
      <rPr>
        <i/>
        <sz val="10"/>
        <color rgb="FF000000"/>
        <rFont val="Calibri"/>
        <family val="2"/>
        <charset val="238"/>
      </rPr>
      <t xml:space="preserve">
- výkon elektrického pojazdu 0,12 kW, výkon elektrického zdvihu 1,5+0,2 kW</t>
    </r>
  </si>
  <si>
    <t>ITECO-žeriavy</t>
  </si>
  <si>
    <t>PDK 1 – 5,5</t>
  </si>
  <si>
    <t>Tlakový snímač ponorný</t>
  </si>
  <si>
    <t>Meret</t>
  </si>
  <si>
    <t>TSP K</t>
  </si>
  <si>
    <r>
      <t xml:space="preserve">Tlaková nádoba s vymeniteľným gumovým vakom
</t>
    </r>
    <r>
      <rPr>
        <i/>
        <sz val="10"/>
        <color rgb="FF000000"/>
        <rFont val="Calibri"/>
        <family val="2"/>
        <charset val="238"/>
      </rPr>
      <t>- 16 bar 300 V</t>
    </r>
    <r>
      <rPr>
        <i/>
        <sz val="10"/>
        <color rgb="FF000000"/>
        <rFont val="Calibri"/>
        <family val="2"/>
        <charset val="238"/>
      </rPr>
      <t xml:space="preserve">
- celkový objem 300 l</t>
    </r>
    <r>
      <rPr>
        <i/>
        <sz val="10"/>
        <color rgb="FF000000"/>
        <rFont val="Calibri"/>
        <family val="2"/>
        <charset val="238"/>
      </rPr>
      <t xml:space="preserve">
- menovitý tlak PN 16</t>
    </r>
    <r>
      <rPr>
        <i/>
        <sz val="10"/>
        <color rgb="FF000000"/>
        <rFont val="Calibri"/>
        <family val="2"/>
        <charset val="238"/>
      </rPr>
      <t xml:space="preserve">
- pripojovací rozmer R2"</t>
    </r>
    <r>
      <rPr>
        <i/>
        <sz val="10"/>
        <color rgb="FF000000"/>
        <rFont val="Calibri"/>
        <family val="2"/>
        <charset val="238"/>
      </rPr>
      <t xml:space="preserve">
- priemer 650 mm, výška 1250 mm</t>
    </r>
    <r>
      <rPr>
        <i/>
        <sz val="10"/>
        <color rgb="FF000000"/>
        <rFont val="Calibri"/>
        <family val="2"/>
        <charset val="238"/>
      </rPr>
      <t xml:space="preserve">
- kompletné príslušenstvo</t>
    </r>
  </si>
  <si>
    <t>Reflex</t>
  </si>
  <si>
    <t>REFIX-DE 8-500</t>
  </si>
  <si>
    <t>Príloha č. 2: Cena za náhradné diely tunela Prešov - 2.8</t>
  </si>
  <si>
    <t>Tunel Prešov - SO 301-07, SO 301-13.3 TC ZP, SO 301-14.3 TC VP - Elektrická požiarna signalizácia</t>
  </si>
  <si>
    <t>SO 301-07, SO 301-13.3 TC ZP, SO 301-14.3 TC VP - Elektrická požiarna signalizácia</t>
  </si>
  <si>
    <t>301-07; 
301-13.3; 
301-14.3</t>
  </si>
  <si>
    <t xml:space="preserve">Automatický hlásič požiaru opticko-dymový </t>
  </si>
  <si>
    <t>Bosch</t>
  </si>
  <si>
    <t>FAP-425-DO-R</t>
  </si>
  <si>
    <t xml:space="preserve">Paralelný indikátor </t>
  </si>
  <si>
    <t>FAA-420-RI-ROW</t>
  </si>
  <si>
    <t xml:space="preserve">Automatický hlásič požiaru multisenzorový </t>
  </si>
  <si>
    <t>FAP-425-DOT-R</t>
  </si>
  <si>
    <t>Plamenný hlásič</t>
  </si>
  <si>
    <t>IR3</t>
  </si>
  <si>
    <t xml:space="preserve">Manuálny tlačidlový hlásič </t>
  </si>
  <si>
    <t>FMC-210-DM-G-R</t>
  </si>
  <si>
    <t xml:space="preserve">Siréna so zábleskovým svietidlom </t>
  </si>
  <si>
    <t>ROLP-W-LX-W-RF</t>
  </si>
  <si>
    <t>Kľúčový trezor požiarnej ochrany (KTPO)</t>
  </si>
  <si>
    <t>SPH 01</t>
  </si>
  <si>
    <t xml:space="preserve">Pätice hlásičov </t>
  </si>
  <si>
    <t>MS 400 B</t>
  </si>
  <si>
    <t xml:space="preserve">FAP-425-DO-R </t>
  </si>
  <si>
    <t xml:space="preserve">FAA-420-RI-ROW </t>
  </si>
  <si>
    <t xml:space="preserve">Analyzačná jednotka OTS </t>
  </si>
  <si>
    <t>APSensing</t>
  </si>
  <si>
    <t>N4387B-004</t>
  </si>
  <si>
    <t>FMC-420RW-GFRRD</t>
  </si>
  <si>
    <t>FMC-420RW-HSRRD</t>
  </si>
  <si>
    <t>Náhradný zdroj AKU v rozvádzačoch</t>
  </si>
  <si>
    <t>12 V / 42 Ah</t>
  </si>
  <si>
    <t>Príloha č. 2: Cena za náhradné diely tunela Prešov - 2.9</t>
  </si>
  <si>
    <t>301-08</t>
  </si>
  <si>
    <t>Požiarne oceľové dvere</t>
  </si>
  <si>
    <t>VIPAX</t>
  </si>
  <si>
    <t>900/2000 EW 60 C DP1</t>
  </si>
  <si>
    <t>3600/3500 EI(1) 60 DP1</t>
  </si>
  <si>
    <t>1200/2000 EI(1) 60</t>
  </si>
  <si>
    <t>1200/2000 EW 60C DP1</t>
  </si>
  <si>
    <t>900/2000 EI(1)60 C DP1</t>
  </si>
  <si>
    <t>Rozvážač</t>
  </si>
  <si>
    <t>ELEBRO</t>
  </si>
  <si>
    <t>R-PP-ZP-3.1</t>
  </si>
  <si>
    <t>R-PP-ZP-3.2</t>
  </si>
  <si>
    <t>R-PP-ZP-6.1</t>
  </si>
  <si>
    <t>R-PP-ZP-6.2</t>
  </si>
  <si>
    <t>Príloha č. 2: Cena za náhradné diely tunela Prešov - 2.10</t>
  </si>
  <si>
    <t>301-09</t>
  </si>
  <si>
    <t>Rozvádzač na povrch, 1590x1060x300mm, IP54, s napájacou časťou, svorky, zariadenia</t>
  </si>
  <si>
    <t>KM fire</t>
  </si>
  <si>
    <t>SP 15103-EI30</t>
  </si>
  <si>
    <t>Rozvádzač 4DC s 19“ profilom, IP20, RAL 7035 šedá</t>
  </si>
  <si>
    <t>BKT</t>
  </si>
  <si>
    <t>600 x 600 x 42 U</t>
  </si>
  <si>
    <t>1000 x 600 x 42 U</t>
  </si>
  <si>
    <t>1000 x 800 x 42 U</t>
  </si>
  <si>
    <t>800 x 800 x 42 U</t>
  </si>
  <si>
    <t>800 x 600 x 42 U</t>
  </si>
  <si>
    <t>DELL PowerEdge - Rack (1U) CPU Intel Xeon 4208, 32GB</t>
  </si>
  <si>
    <t>DELL</t>
  </si>
  <si>
    <t>DELL PowerEdge</t>
  </si>
  <si>
    <t>Dell Precision 3640 - Intel Core i7 , 16GB , OS Windows 10 Pro</t>
  </si>
  <si>
    <t>Dell Precision 3640</t>
  </si>
  <si>
    <t>HDD</t>
  </si>
  <si>
    <t>Dell 960GB SSD SAS</t>
  </si>
  <si>
    <t>Tlačiareň</t>
  </si>
  <si>
    <t>XEROX</t>
  </si>
  <si>
    <t xml:space="preserve">XEROX WC 6515 </t>
  </si>
  <si>
    <t>PLC iQ-R Series; Main Base Unit, 8-slot</t>
  </si>
  <si>
    <t>Mitsubishi</t>
  </si>
  <si>
    <t>R38B</t>
  </si>
  <si>
    <t>PLC iQ-R Series; Redundant Main Base</t>
  </si>
  <si>
    <t>R310RB</t>
  </si>
  <si>
    <t>PLC iQ-R Series; Redundant Extension Base</t>
  </si>
  <si>
    <t>R610RB</t>
  </si>
  <si>
    <t>PLC iQ-R Series Power supply, Input: 100-240V, output: DC5V/9A</t>
  </si>
  <si>
    <t>R64P</t>
  </si>
  <si>
    <t>PLC iQ-R Series; Redundant Power Module</t>
  </si>
  <si>
    <t>R64RP</t>
  </si>
  <si>
    <t>PLC iQ-R Series Process CPU, Program capacity 1200K steps</t>
  </si>
  <si>
    <t>R120PCPU</t>
  </si>
  <si>
    <t>PLC iQ-R Series; Redundant Function Module</t>
  </si>
  <si>
    <t>R6RFM</t>
  </si>
  <si>
    <t>PLC iQ-R Series; CC-Link IE Field network module, Master/Local station</t>
  </si>
  <si>
    <t>RJ71GF11-T2</t>
  </si>
  <si>
    <t>PLC iQ-R Series; CC-Link IE Headstation</t>
  </si>
  <si>
    <t>RJ72GF15-T2</t>
  </si>
  <si>
    <t>PLC iQ-R Series; EthernetInterface, G/100M/10MbpsMultiple net.-Ethernet/CC-Link IE</t>
  </si>
  <si>
    <t>RJ71EN71</t>
  </si>
  <si>
    <t>PLC iQ-R Series; OPC UA Module</t>
  </si>
  <si>
    <t>RD81OPC96</t>
  </si>
  <si>
    <t>PLC iQ-R Series; DC input module, 32 point</t>
  </si>
  <si>
    <t>RX41C4</t>
  </si>
  <si>
    <t>PLC iQ-R Series; Transistor (source) output module, 32 point</t>
  </si>
  <si>
    <t>RY41PT1P</t>
  </si>
  <si>
    <t>PLC Connection cable 40-pin modules (A6CON-type), shielded, length 5 m open end</t>
  </si>
  <si>
    <t>Q40CBL-5M</t>
  </si>
  <si>
    <t>PLC iQ-R Series; Analog input module, 8 channel (current)</t>
  </si>
  <si>
    <t>R60ADI8</t>
  </si>
  <si>
    <t>PLC iQ-R Series; Analog output module, 8-channel (current)</t>
  </si>
  <si>
    <t>R60DAI8</t>
  </si>
  <si>
    <t>PLC iQ-R Series; Serial communication module, RS-422/485 x2ch</t>
  </si>
  <si>
    <t>RJ71C24-R4</t>
  </si>
  <si>
    <t>LC iQ-R Series; Blank cover module</t>
  </si>
  <si>
    <t>RG60</t>
  </si>
  <si>
    <t>Optical Media Converter MM/SM</t>
  </si>
  <si>
    <t>DMC-1000SL-DC</t>
  </si>
  <si>
    <t>15" dotykový panel núdzového riadenia</t>
  </si>
  <si>
    <t>GT2715-XTBD</t>
  </si>
  <si>
    <t>PLC iQ-R Series; Extension Cable 0.6m</t>
  </si>
  <si>
    <t>RC06B</t>
  </si>
  <si>
    <t>PLC v radiči návestného rezu</t>
  </si>
  <si>
    <t>MOXA</t>
  </si>
  <si>
    <t>UC-5101-T-LX</t>
  </si>
  <si>
    <t>Zdroj 24VDC, 10A</t>
  </si>
  <si>
    <t>PRO ECO 240W 24V 10A</t>
  </si>
  <si>
    <t>Záskokový automat</t>
  </si>
  <si>
    <t>PRO RM 10</t>
  </si>
  <si>
    <t>SFP GLC-LH-SMOEM
OEM</t>
  </si>
  <si>
    <t>OEM
transceivery</t>
  </si>
  <si>
    <t>Industrial Gigabit Ethernet-to-fiber media converters</t>
  </si>
  <si>
    <t>IMC-21GA</t>
  </si>
  <si>
    <t>CISCO switch operátorskej siete C9300</t>
  </si>
  <si>
    <t>C9300-48T-A</t>
  </si>
  <si>
    <t>CISCO switch chrbticovej siete C9300</t>
  </si>
  <si>
    <t>C9300-24T-E</t>
  </si>
  <si>
    <t>8port, 10G expanzný modul</t>
  </si>
  <si>
    <t>C9300-NM-8X</t>
  </si>
  <si>
    <t>350W Zdroj pre switch</t>
  </si>
  <si>
    <t>PWR-C1-350WAC/2</t>
  </si>
  <si>
    <t>Mikrotik Cloud Core 1x GLAN</t>
  </si>
  <si>
    <t>Mikrotik</t>
  </si>
  <si>
    <t>CCR1072-1G-8S+</t>
  </si>
  <si>
    <t>SFP modul SM,10km, 10G, 1310nm</t>
  </si>
  <si>
    <t>S+31DLC10D</t>
  </si>
  <si>
    <t>NRT2 2200VA</t>
  </si>
  <si>
    <t xml:space="preserve">Batériový modul </t>
  </si>
  <si>
    <t>NRT B2200</t>
  </si>
  <si>
    <t xml:space="preserve">Akumulátor </t>
  </si>
  <si>
    <t xml:space="preserve">12V/9Ah </t>
  </si>
  <si>
    <t xml:space="preserve">Detektor pohybu - čidlo PIR </t>
  </si>
  <si>
    <t>Satel</t>
  </si>
  <si>
    <t>HX-80N</t>
  </si>
  <si>
    <t>Kontakt otvorenia dverí</t>
  </si>
  <si>
    <t>B-3</t>
  </si>
  <si>
    <t>Príloha č. 2: Cena za náhradné diely tunela Prešov - 2.11</t>
  </si>
  <si>
    <t>Tunel Prešov - SO 301-09.2/SO 301-12.2 Centrálny riadiaci systém - SHZ/Riadiace stredisko SSÚD Prešov - časť SHZ</t>
  </si>
  <si>
    <t>SO 301-09.2 Centrálny riadiaci systém - SHZ
SO 301-12.2 Riadiace stredisko SSÚD Prešov - časť SHZ</t>
  </si>
  <si>
    <t>301-09.2
301-12.2</t>
  </si>
  <si>
    <t>140 l - tlaková nádoba kompletná s ventilom DN40, vrátane hasiacej látky NOVEC 1230</t>
  </si>
  <si>
    <t>KIDDE</t>
  </si>
  <si>
    <t>KD 200 (22-27222-043)</t>
  </si>
  <si>
    <t>40 l - tlaková nádoba kompletná s ventilom DN40), vrátane hasiacej látky NOVEC 1230</t>
  </si>
  <si>
    <t>KD 200 (22-27222-140)</t>
  </si>
  <si>
    <t>Flexibilná vypúšťacia hadica 2" DIN</t>
  </si>
  <si>
    <t>22-37870-652</t>
  </si>
  <si>
    <t xml:space="preserve">Flexibilná vypúšťacia hadica 1-1/2" DIN </t>
  </si>
  <si>
    <t>22-37870-642</t>
  </si>
  <si>
    <t>Elektrické spúšťacie zariadenie, 42 a 300 bar systémy</t>
  </si>
  <si>
    <t>22-37880-508</t>
  </si>
  <si>
    <t>Opticko-dymový hlásič IQ8Quad</t>
  </si>
  <si>
    <t>ESSER</t>
  </si>
  <si>
    <t>Ústredňa  SHZ 8010 Série 4</t>
  </si>
  <si>
    <t>788 013.40</t>
  </si>
  <si>
    <t>Kontaktný tlakomer kontrolovaný, 42 bar systém, 4-žilový, 0 bis 60 bar</t>
  </si>
  <si>
    <t>22-37880-443</t>
  </si>
  <si>
    <t xml:space="preserve">Počítadlo poplachov s indikáciou riadiacich skupín </t>
  </si>
  <si>
    <t>Ovládací a zobrazovací panel ústredne</t>
  </si>
  <si>
    <t>Akustická signalizácia</t>
  </si>
  <si>
    <t>CWSS-RR-S1</t>
  </si>
  <si>
    <t>Svetelný maják červený</t>
  </si>
  <si>
    <t>CWST-RR-S5</t>
  </si>
  <si>
    <t>Elektronický modul tlačítkového hlásiče IQ8</t>
  </si>
  <si>
    <t>Schránka tlačítkového hlásiča IQ8 žltá - štart</t>
  </si>
  <si>
    <t>Predpínacie zariadenie pre spínací magnet 42/300 bar systémy</t>
  </si>
  <si>
    <t>22-37 880-405</t>
  </si>
  <si>
    <t xml:space="preserve">Prepäťová ochrana </t>
  </si>
  <si>
    <t xml:space="preserve">FLP 12,5 V/2 </t>
  </si>
  <si>
    <t>B6, B10,B16, B20, C6, C16</t>
  </si>
  <si>
    <t>Príloha č. 2: Cena za náhradné diely tunela Prešov - 2.12</t>
  </si>
  <si>
    <t>301-10</t>
  </si>
  <si>
    <t>Kamera AID Trafibot HD</t>
  </si>
  <si>
    <t>FLIR</t>
  </si>
  <si>
    <t>10-6114  TrafiBot HD-SFP</t>
  </si>
  <si>
    <t>Kamera BC840-MC</t>
  </si>
  <si>
    <t xml:space="preserve">Siqura </t>
  </si>
  <si>
    <t>BC840-MC-SFP</t>
  </si>
  <si>
    <t>Kamera BC840-PID</t>
  </si>
  <si>
    <t>BC840-PID</t>
  </si>
  <si>
    <t>Kamera FD2005M1-EI Network fixed dome</t>
  </si>
  <si>
    <t>Siqura</t>
  </si>
  <si>
    <t xml:space="preserve">FD2005M1-EI </t>
  </si>
  <si>
    <t>Kamera PTZ DS-2DY9236IX-A, otočná</t>
  </si>
  <si>
    <t>HIKVISION</t>
  </si>
  <si>
    <t>DS-2DY9236IX-A</t>
  </si>
  <si>
    <t>Termovízna IP kamera ITS-series AID</t>
  </si>
  <si>
    <t>Flir</t>
  </si>
  <si>
    <t xml:space="preserve">10-6500 ITS-644 AID            </t>
  </si>
  <si>
    <t xml:space="preserve">10-6515 ITS-625 AID          </t>
  </si>
  <si>
    <t xml:space="preserve">ADR kamera </t>
  </si>
  <si>
    <t>CAMEA</t>
  </si>
  <si>
    <t>UnicamD2-IR</t>
  </si>
  <si>
    <t>ADR rozvádzač</t>
  </si>
  <si>
    <t>UniRP</t>
  </si>
  <si>
    <t>Server ADR UNICAM</t>
  </si>
  <si>
    <t>ADR UNICAM</t>
  </si>
  <si>
    <t xml:space="preserve">Kryt na kameru Staton </t>
  </si>
  <si>
    <t xml:space="preserve">Funkwerk </t>
  </si>
  <si>
    <t>GS25667 AL 385 Staton</t>
  </si>
  <si>
    <t>Držiak kamier</t>
  </si>
  <si>
    <t>GS25664 Cantilever arm</t>
  </si>
  <si>
    <t xml:space="preserve">Infračervený LED žiarič na kameru </t>
  </si>
  <si>
    <t>Videotec</t>
  </si>
  <si>
    <t xml:space="preserve">IRH30H8A Infrared LED </t>
  </si>
  <si>
    <t>Objektív na kameru BC840-MC</t>
  </si>
  <si>
    <t>VL33</t>
  </si>
  <si>
    <t xml:space="preserve">Objektív na kameru </t>
  </si>
  <si>
    <t xml:space="preserve">LENS 1/2.7i-3,7-12mm-DC-AutoIR-3MP </t>
  </si>
  <si>
    <t xml:space="preserve">Server power edge </t>
  </si>
  <si>
    <t>DELL R430</t>
  </si>
  <si>
    <t>Modul pre zber dát</t>
  </si>
  <si>
    <t>ADVANTECH</t>
  </si>
  <si>
    <t xml:space="preserve">IP relé ADAM6060 </t>
  </si>
  <si>
    <t>IP relé E1212</t>
  </si>
  <si>
    <t xml:space="preserve">Switch WS </t>
  </si>
  <si>
    <t>C2960XR-24TS-I</t>
  </si>
  <si>
    <t>Router Mikrotik CCR1072-1G-8S+</t>
  </si>
  <si>
    <t>Switch</t>
  </si>
  <si>
    <t>C9300-xxT-A</t>
  </si>
  <si>
    <t>SPS-3110CIS-HTR (100BASE-LX10) SFP transceiver 155Mbps, 100BASE-LX10, SM, 10km</t>
  </si>
  <si>
    <t>Alternetivo</t>
  </si>
  <si>
    <t xml:space="preserve">SPS-3110CIS-HTR </t>
  </si>
  <si>
    <t>TPC s.r.o.</t>
  </si>
  <si>
    <t>TRL 009/ST41  230/24V  80VA</t>
  </si>
  <si>
    <t>UPS 3000VA Online vrátane akumulátorov</t>
  </si>
  <si>
    <t>RIELLO UPS</t>
  </si>
  <si>
    <t>SDH 3000</t>
  </si>
  <si>
    <t>Kamerová skrinka – nerez 200x300x150mm, IP66</t>
  </si>
  <si>
    <t>Schneider</t>
  </si>
  <si>
    <t xml:space="preserve">Spacial S3X </t>
  </si>
  <si>
    <t xml:space="preserve">Monitor EV2457-BK, LCD LED 24" </t>
  </si>
  <si>
    <t xml:space="preserve">EIZO </t>
  </si>
  <si>
    <t>EV2457-BK</t>
  </si>
  <si>
    <t>Videoserver DIVA (Maste, Slave)</t>
  </si>
  <si>
    <t xml:space="preserve">NVH-2608XR </t>
  </si>
  <si>
    <t>Video Server Storage Disc</t>
  </si>
  <si>
    <t>NVH-94TB 4TB</t>
  </si>
  <si>
    <t xml:space="preserve">Klientska stanica </t>
  </si>
  <si>
    <t>NVH-1101</t>
  </si>
  <si>
    <t xml:space="preserve">DVI výstup pre štyri monitory </t>
  </si>
  <si>
    <t xml:space="preserve">NVH-QUAD  </t>
  </si>
  <si>
    <t>I/O modul</t>
  </si>
  <si>
    <t>NVH-IO</t>
  </si>
  <si>
    <t>Pro licence</t>
  </si>
  <si>
    <t>SP-BASE</t>
  </si>
  <si>
    <t>Pro video channel licence</t>
  </si>
  <si>
    <t>SP-VCH</t>
  </si>
  <si>
    <t>IP, MPEG2/4, H.264 Video encoder</t>
  </si>
  <si>
    <t>C60</t>
  </si>
  <si>
    <t>media converter</t>
  </si>
  <si>
    <t xml:space="preserve">XSNet 3300MC </t>
  </si>
  <si>
    <t>Surveillance Controller  Desktop, USB, hall effect joystick</t>
  </si>
  <si>
    <t xml:space="preserve">TPLINK_TL-SG1008PE </t>
  </si>
  <si>
    <t>TP LINK</t>
  </si>
  <si>
    <t>Transformátor TRL012/ST44, 230VAC/24VAC</t>
  </si>
  <si>
    <t>TRL 012/ST44 230/24  150W</t>
  </si>
  <si>
    <t xml:space="preserve">Prúdový chránič 25/2/01 </t>
  </si>
  <si>
    <t>Legrand</t>
  </si>
  <si>
    <t>Príloha č. 2: Cena za náhradné diely tunela Prešov - 2.13</t>
  </si>
  <si>
    <t>301-11</t>
  </si>
  <si>
    <t>Detektor dymu FireGuard 2</t>
  </si>
  <si>
    <t>SIGRIST</t>
  </si>
  <si>
    <t>SIGRIST FireGuard 2</t>
  </si>
  <si>
    <t>Nastavitelná univerzálna montážna konzola 0 - 90° pre detektor</t>
  </si>
  <si>
    <t>Kalibračná jednotka pre FireGuard 2</t>
  </si>
  <si>
    <t>Sada 2 výhrevných telies</t>
  </si>
  <si>
    <t>SIPORT 2 - releová pripojovacia jednotka, IP65</t>
  </si>
  <si>
    <t>Vysokoteplotný kábel 4x2x0.5mm2, FE180, E30-E90, spoločné tienenie</t>
  </si>
  <si>
    <t>Meranie CO a opacity VICOTEC 414-22</t>
  </si>
  <si>
    <t>SICK</t>
  </si>
  <si>
    <t>VICOTEC 414</t>
  </si>
  <si>
    <t xml:space="preserve">Motor kyvety </t>
  </si>
  <si>
    <t xml:space="preserve">VICOTEC 414-22 </t>
  </si>
  <si>
    <t>Meranie rýchlosti a smeru vetra FLOWSIC 200-HM</t>
  </si>
  <si>
    <t>FLOWSIC 200HM</t>
  </si>
  <si>
    <t>Snímač hmly VISIC 620</t>
  </si>
  <si>
    <t>VISIC 620</t>
  </si>
  <si>
    <t>Snímač dymu a koncentrácie oxidov VISIC 100SF</t>
  </si>
  <si>
    <t>VISIC 100SF</t>
  </si>
  <si>
    <t xml:space="preserve">IR zdroj </t>
  </si>
  <si>
    <t>SICK 2 020 237 Beamer</t>
  </si>
  <si>
    <t>Odporový snímač teploty Pt100 s prevodníkom</t>
  </si>
  <si>
    <t>JSP SLOVAKIA Bratislava</t>
  </si>
  <si>
    <t>Pt 100</t>
  </si>
  <si>
    <t>Držiak UDF 12</t>
  </si>
  <si>
    <t>Baks</t>
  </si>
  <si>
    <t xml:space="preserve">UDF 12 E </t>
  </si>
  <si>
    <t>Príloha č. 2: Cena za náhradné diely tunela Prešov - 2.14</t>
  </si>
  <si>
    <t>301-12.1</t>
  </si>
  <si>
    <t>60" HD LED zobrazovací modul</t>
  </si>
  <si>
    <t>60we120</t>
  </si>
  <si>
    <t>Full HD LED Engine</t>
  </si>
  <si>
    <t>LED Engine</t>
  </si>
  <si>
    <t>LED zdroj svetla pre zobrazovací modul</t>
  </si>
  <si>
    <t>LED lamp</t>
  </si>
  <si>
    <t>Doska kontroly poruch pre zobraz modul</t>
  </si>
  <si>
    <t>ALARM PCB ASSY</t>
  </si>
  <si>
    <t>Doska spracovania signálu v zobraz modulu</t>
  </si>
  <si>
    <t>DSP PCB ASSY</t>
  </si>
  <si>
    <t>Filter zdrojovej časti</t>
  </si>
  <si>
    <t>FILTER PCB ASSY</t>
  </si>
  <si>
    <t>Formátovacia doska DMD chipu</t>
  </si>
  <si>
    <t>FORMATTER PCB ASSY</t>
  </si>
  <si>
    <t>Riadiaca doska lampy</t>
  </si>
  <si>
    <t>PCB ASSY</t>
  </si>
  <si>
    <t>Zdroj pre LED lampu</t>
  </si>
  <si>
    <t>LPOWER PCB ASSY</t>
  </si>
  <si>
    <t>Hlavná riadiaca doska</t>
  </si>
  <si>
    <t>MAIN PCB ASSY</t>
  </si>
  <si>
    <t>Riadiaca doska DMD chipu</t>
  </si>
  <si>
    <t>PLD PCB ASSY</t>
  </si>
  <si>
    <t>Hlavný zdroj zobraz. Modulu</t>
  </si>
  <si>
    <t>POWER PCB ASSY</t>
  </si>
  <si>
    <t>DMD CHIP</t>
  </si>
  <si>
    <t>Riadiaci grafický kontrolér DXN 24 OUT 28 HDMI</t>
  </si>
  <si>
    <t>Dexon Systems</t>
  </si>
  <si>
    <t>DXN5400</t>
  </si>
  <si>
    <t>EIZO</t>
  </si>
  <si>
    <t xml:space="preserve"> USB PTZ joystick</t>
  </si>
  <si>
    <t>NVH-KEY1001</t>
  </si>
  <si>
    <t>SFP modul SM 10G</t>
  </si>
  <si>
    <t>SFP-10G-LR</t>
  </si>
  <si>
    <t>Komunikačná ústredňa</t>
  </si>
  <si>
    <t>Commend Slovakia</t>
  </si>
  <si>
    <t>GE800EU</t>
  </si>
  <si>
    <t>dispečerský pult CD800</t>
  </si>
  <si>
    <t>C-CD800-VIHS</t>
  </si>
  <si>
    <t>CD800 - Modul priemyselného All-in-One PC s dotykovým displejom</t>
  </si>
  <si>
    <t>X-AIP-21</t>
  </si>
  <si>
    <t>Napájací zdroj</t>
  </si>
  <si>
    <t>LUCOM</t>
  </si>
  <si>
    <t xml:space="preserve">LC-612-18 </t>
  </si>
  <si>
    <t xml:space="preserve">MASTER touch controller </t>
  </si>
  <si>
    <t xml:space="preserve">Ovládacia konzola TFT LCD </t>
  </si>
  <si>
    <t xml:space="preserve">LC377-20 </t>
  </si>
  <si>
    <t>Ručná rádiostanica</t>
  </si>
  <si>
    <t>Motorola</t>
  </si>
  <si>
    <t xml:space="preserve">DP1400 VHF </t>
  </si>
  <si>
    <t>VoIP pobočková ústredňa</t>
  </si>
  <si>
    <t>KXNS1000</t>
  </si>
  <si>
    <t>VoIP office PoE terminál</t>
  </si>
  <si>
    <t>KXNT553</t>
  </si>
  <si>
    <t>Bezdrôtový SIP terminál</t>
  </si>
  <si>
    <t>KXTGP600CEG</t>
  </si>
  <si>
    <t>PoE switch opto/8x100M</t>
  </si>
  <si>
    <t>2G-2.1.7.E</t>
  </si>
  <si>
    <t>Zdroj ku switchu</t>
  </si>
  <si>
    <t>48V/100VA</t>
  </si>
  <si>
    <t>Stanica hlásateľa, stolná, Praesensa</t>
  </si>
  <si>
    <t>BOSCH</t>
  </si>
  <si>
    <t>Rozšírenie stanice hlásateľa, Praesensa</t>
  </si>
  <si>
    <t>PRA-CSE</t>
  </si>
  <si>
    <t>Ethernet switch, 8xPoE, 2xSFP, Praesensa</t>
  </si>
  <si>
    <t>Fiber transceiver, single mode</t>
  </si>
  <si>
    <t>PRA-SFPLX</t>
  </si>
  <si>
    <t>Napájací zdroj 48V, modul, Praesensa</t>
  </si>
  <si>
    <t>PRA-PSM48</t>
  </si>
  <si>
    <t>PLC iQ-R Series Process CPU, Program capacity 320K steps</t>
  </si>
  <si>
    <t>R32PCPU</t>
  </si>
  <si>
    <t>PLC iQ-R Series;EthernetInterface,G/100M/10MbpsMultiple net.-Ethernet/CC-Link IE</t>
  </si>
  <si>
    <t>D100, D80</t>
  </si>
  <si>
    <t>3P+N, 25A, 30mA</t>
  </si>
  <si>
    <t>FLP 12,5 V/2</t>
  </si>
  <si>
    <t>NRT2 5000VA</t>
  </si>
  <si>
    <t>NRT B7000</t>
  </si>
  <si>
    <t>12V/5Ah</t>
  </si>
  <si>
    <t xml:space="preserve">Masterys BC 60 kVA </t>
  </si>
  <si>
    <t xml:space="preserve">Akumulátor CBS HRL 12280W </t>
  </si>
  <si>
    <t>12V/74 Ah</t>
  </si>
  <si>
    <t>Videovrátnik</t>
  </si>
  <si>
    <t>DAHUA</t>
  </si>
  <si>
    <t>DHI-VTO4202F-P</t>
  </si>
  <si>
    <t>IP videotelefón</t>
  </si>
  <si>
    <t>Grandstream</t>
  </si>
  <si>
    <t>GXV3350</t>
  </si>
  <si>
    <t>Elektromotorický zámok</t>
  </si>
  <si>
    <t>ASSA ABLOY</t>
  </si>
  <si>
    <t>EL560</t>
  </si>
  <si>
    <t>PoE switch</t>
  </si>
  <si>
    <t>2MP IP kamera s IR, 2,8-12mm</t>
  </si>
  <si>
    <t>FD2002M1-EI</t>
  </si>
  <si>
    <t>Rozvádzač 4DC s 19“ profilom, IP20, RAL 9005 čierna</t>
  </si>
  <si>
    <t>600 x1000 x 47 U</t>
  </si>
  <si>
    <t>800 x 1000 x 47 U</t>
  </si>
  <si>
    <t>800 x 800 x 47 U</t>
  </si>
  <si>
    <t>Príloha č. 2: Cena za náhradné diely tunela Prešov - 2.15</t>
  </si>
  <si>
    <t>Tunel Prešov - SO 301-13.1/SO 301-14.1 Technologická centrála západ - elektroinštalácia/Technologická centrála východ - elektroinštalácia</t>
  </si>
  <si>
    <t>SO 301-13.1 Technologická centrála západ - elektroinštalácia
SO 301-14.1 Technologická centrála východ - elektroinštalácia</t>
  </si>
  <si>
    <t>301-13.1
301-14.1</t>
  </si>
  <si>
    <t xml:space="preserve">Priemyselné stropné svietidlo 1x58W, IP65 </t>
  </si>
  <si>
    <t>Beghelli</t>
  </si>
  <si>
    <t>BS100 LED SD 4000K</t>
  </si>
  <si>
    <t>Priemyselné stropné svietidlo 1x58W, IP66</t>
  </si>
  <si>
    <t xml:space="preserve">Núdzové svietidlo s vlastným akumulátorom, 
auto test 1x11W, IP65 </t>
  </si>
  <si>
    <t>Formula65</t>
  </si>
  <si>
    <t>Zásuvka</t>
  </si>
  <si>
    <t>Plexo</t>
  </si>
  <si>
    <t>Dvojzásuvka</t>
  </si>
  <si>
    <t>Striedavý prepínač, radenie (6)</t>
  </si>
  <si>
    <t>Striedavý prepínač, radenie (1)</t>
  </si>
  <si>
    <t>Striedavý prepínač, radenie (5)</t>
  </si>
  <si>
    <t>Príloha č. 2: Cena za náhradné diely tunela Prešov - 2.16</t>
  </si>
  <si>
    <t>Tunel Prešov - SO 301-13.2/SO 301-14.2 Technologická centrála západ - EZS/Technologická centrála východ - EZS</t>
  </si>
  <si>
    <t>SO 301-13.2 Technologická centrála západ - EZS
SO 301-14.2 Technologická centrála východ - EZS</t>
  </si>
  <si>
    <t>301-13.2
301-14.2</t>
  </si>
  <si>
    <t>Ústredňa</t>
  </si>
  <si>
    <t>SATEL</t>
  </si>
  <si>
    <t>INTEGRA 64</t>
  </si>
  <si>
    <t>Kovová skrinka k ústredni</t>
  </si>
  <si>
    <t>AWO 256</t>
  </si>
  <si>
    <t>LCD klávesnica</t>
  </si>
  <si>
    <t>INT-KLFR-WSW</t>
  </si>
  <si>
    <t>Expandér vstupov</t>
  </si>
  <si>
    <t>INT-E</t>
  </si>
  <si>
    <t>Expandér výstupov</t>
  </si>
  <si>
    <t>INT-0</t>
  </si>
  <si>
    <t>Ethernetový komunikačný modul</t>
  </si>
  <si>
    <t>ETHM-1 Plus</t>
  </si>
  <si>
    <t xml:space="preserve">Detektor pohybu PIR+MW </t>
  </si>
  <si>
    <t>GREY</t>
  </si>
  <si>
    <t>Plastový magnetický kontakt</t>
  </si>
  <si>
    <t>B-1M</t>
  </si>
  <si>
    <t>Externá piezosiréna s LED blikačom</t>
  </si>
  <si>
    <t>SP-4002 R</t>
  </si>
  <si>
    <t>DA-275-S</t>
  </si>
  <si>
    <t>Záložný akumulátor 12V/18Ah</t>
  </si>
  <si>
    <t xml:space="preserve">Alarmtec </t>
  </si>
  <si>
    <t>BP18-12</t>
  </si>
  <si>
    <t>Príloha č. 2: Cena za náhradné diely tunela Prešov - 2.17</t>
  </si>
  <si>
    <t>Tunel Prešov - SO 301-13.4/301-14.4 Technologická centrála západ - Vzduchotechnika/Technologická centrála východ - Vzduchotechnika</t>
  </si>
  <si>
    <t>SO 301-13.4 Technologická centrála západ - Vzduchotechnika
SO 301-14.4 Technologická centrála východ - Vzduchotechnika</t>
  </si>
  <si>
    <t>301-13.4 
301-14.4</t>
  </si>
  <si>
    <t xml:space="preserve">Kondenzačná jednotka VRV </t>
  </si>
  <si>
    <t>DAIKIN</t>
  </si>
  <si>
    <t>VRV IV REYQ8U</t>
  </si>
  <si>
    <t xml:space="preserve">Klimatizačná jednotka, nástenná </t>
  </si>
  <si>
    <t>VRV FXAQ32A</t>
  </si>
  <si>
    <t xml:space="preserve">Klimatizačná jednotka, podstropná </t>
  </si>
  <si>
    <t>VRV FXAQ63A</t>
  </si>
  <si>
    <t>VRV FXAQ50A</t>
  </si>
  <si>
    <t>VRV FXAQ20A</t>
  </si>
  <si>
    <t>Klimatizačná jednotka nástenná</t>
  </si>
  <si>
    <t>FAA100A</t>
  </si>
  <si>
    <t xml:space="preserve">Kondenzačná jednotka                                            </t>
  </si>
  <si>
    <t xml:space="preserve">RZAG71MY1      </t>
  </si>
  <si>
    <t>Príloha č. 2: Cena za náhradné diely tunela Prešov - 2.18</t>
  </si>
  <si>
    <t>Tunel Prešov - SO 301-15 Záložný zdroj elektrickej energie tunela Prešov</t>
  </si>
  <si>
    <t>SO 301-15 Záložný zdroj elektrickej energie tunela Prešov</t>
  </si>
  <si>
    <t>301-15</t>
  </si>
  <si>
    <t>Rotačná UPS 250 kVA</t>
  </si>
  <si>
    <t>Active Power</t>
  </si>
  <si>
    <t>Príloha č. 2: Cena za náhradné diely tunela Prešov - 2.19</t>
  </si>
  <si>
    <t>Tunel Prešov - SO 301-16 Dopravné značenie v tuneli</t>
  </si>
  <si>
    <t>SO 301-16 Dopravné značenie v tuneli</t>
  </si>
  <si>
    <t>301-16</t>
  </si>
  <si>
    <t>Vodiace osvetlenie - modul obojstranný</t>
  </si>
  <si>
    <t>Swaroline</t>
  </si>
  <si>
    <t>Vodiace osvetlenie induktor IHP</t>
  </si>
  <si>
    <t>Vodiace osvetlenie kompezátor IHP</t>
  </si>
  <si>
    <t>Vodiace osvetlenie kábel IHP 2x6 - 1 m</t>
  </si>
  <si>
    <t xml:space="preserve">Vodiace osvetlenie riadiaca jednotka </t>
  </si>
  <si>
    <t xml:space="preserve">Svetelné dopravné značky typ </t>
  </si>
  <si>
    <t>ALL-SIG</t>
  </si>
  <si>
    <t>II1a, II19a,b, IP11, IS32b</t>
  </si>
  <si>
    <t xml:space="preserve">Značka premenného dopravného značenia typ 
A1T, BT, CT, plno maticová Swarco ZSV R16 56x64 RGB ECO) </t>
  </si>
  <si>
    <t>Swarco</t>
  </si>
  <si>
    <t xml:space="preserve">SwaroExit lišta, 3x LED modul </t>
  </si>
  <si>
    <t>Značka  II20c BROLL B01-014-0341-07</t>
  </si>
  <si>
    <t>Príloha č. 2: Cena za náhradné diely tunela Prešov - 2.20</t>
  </si>
  <si>
    <t>SO 330-31.11 Operátorské pracovisko</t>
  </si>
  <si>
    <t>330-31.11</t>
  </si>
  <si>
    <t>600 x 600 x 47 U</t>
  </si>
  <si>
    <t>Monitor 24"</t>
  </si>
  <si>
    <t>EV2457</t>
  </si>
  <si>
    <t>Tlaciaren</t>
  </si>
  <si>
    <t>OEM transc.</t>
  </si>
  <si>
    <t>SFP GLC-LH-SM-OEM</t>
  </si>
  <si>
    <t>MikrotiK</t>
  </si>
  <si>
    <t>3P+N, 40A, 300mA</t>
  </si>
  <si>
    <t>FLP-B+C MAXI VS/4</t>
  </si>
  <si>
    <t>Príloha č. 2: Cena za náhradné diely tunela Prešov - 2.21</t>
  </si>
  <si>
    <t>330-42.11</t>
  </si>
  <si>
    <t>Motorový olej CAT15W40</t>
  </si>
  <si>
    <t>CAT</t>
  </si>
  <si>
    <t>Caterpillar</t>
  </si>
  <si>
    <t>Palivový filter</t>
  </si>
  <si>
    <t>Olejový filter</t>
  </si>
  <si>
    <t>Filter separátor</t>
  </si>
  <si>
    <t>Vzduchový filter</t>
  </si>
  <si>
    <t>Chladiaca kvapalina. 
Predpokladané množstvo na 4 roky 190 Litrov.</t>
  </si>
  <si>
    <t>SOS- vzorka oleja</t>
  </si>
  <si>
    <t>Ložiská (výmena ložísk každé 3 roky)</t>
  </si>
  <si>
    <t>Piller</t>
  </si>
  <si>
    <t>Olej. Predpokladané množstvo na 4 roky 10 Litrov.</t>
  </si>
  <si>
    <t>Filtre</t>
  </si>
  <si>
    <t>Príloha č. 2: Cena za náhradné diely tunela Prešov - 2.22</t>
  </si>
  <si>
    <t>Tunel Prešov - SO 330-31.5 Klimatizácia regionálneho operátorského pracoviska SSÚD 11 Prešov</t>
  </si>
  <si>
    <t>SO 330-31.5 Klimatizácia regionálneho operátorského pracoviska SSÚD 11 Prešov</t>
  </si>
  <si>
    <t>330-31.5</t>
  </si>
  <si>
    <t>Rekuperačná jednotka s vodným ohrevom a priamym chladením, prívod /odvod 2 000/2000 m3/h</t>
  </si>
  <si>
    <t>ATREA</t>
  </si>
  <si>
    <t xml:space="preserve">DUPLEX 2500 MULTI ECO-V </t>
  </si>
  <si>
    <t>Ventilátor s elektromotorom</t>
  </si>
  <si>
    <t>Me.109.EC3 (2500MV,MEV)-EC</t>
  </si>
  <si>
    <t>Ventilátor s eleltromotorom</t>
  </si>
  <si>
    <t>Mi.109.EC3 (2500MV,MEV)-EC</t>
  </si>
  <si>
    <t>Protiprúdy rekuperačný výmenník</t>
  </si>
  <si>
    <t>S7.C</t>
  </si>
  <si>
    <t>Filter prívod kazetový trieda F7</t>
  </si>
  <si>
    <t>Fe.K7</t>
  </si>
  <si>
    <t>Filter odťah kazetový trieda M5</t>
  </si>
  <si>
    <t>Fi.K5</t>
  </si>
  <si>
    <t>Teplovodný ohrievač</t>
  </si>
  <si>
    <t>T.5</t>
  </si>
  <si>
    <t>Priamy chladič</t>
  </si>
  <si>
    <t>CHF.4</t>
  </si>
  <si>
    <t>Servo LM 24A (by-passová klapka)</t>
  </si>
  <si>
    <t xml:space="preserve">LM 24A </t>
  </si>
  <si>
    <t>Servo LM 24A-SR (cirkulačná klapka)</t>
  </si>
  <si>
    <t>Servo LM 24A (uzatváracia klapka i1)</t>
  </si>
  <si>
    <t xml:space="preserve">Regulačný uzol </t>
  </si>
  <si>
    <t>RE-TPO4.E</t>
  </si>
  <si>
    <t>Manostat filtra e1 (PFe, 0-500 Pa)</t>
  </si>
  <si>
    <t>PFe, 0-500 Pa</t>
  </si>
  <si>
    <t>Manostat filtra i1 (PFi, 0-500 Pa)</t>
  </si>
  <si>
    <t>Dotykový farebný ovládací panel</t>
  </si>
  <si>
    <t>CP Touch (B)</t>
  </si>
  <si>
    <t>Expandér pre RD4, RD5</t>
  </si>
  <si>
    <t>RD-BACnet/KNX</t>
  </si>
  <si>
    <t>Expandér pro RD4, RD5</t>
  </si>
  <si>
    <t xml:space="preserve">RD4-IO </t>
  </si>
  <si>
    <t>Vonkajšia kondenzačná jednotka s tepelným čerpadlom Qch= 14,0 kW</t>
  </si>
  <si>
    <t>HAIER</t>
  </si>
  <si>
    <t>Kompresor</t>
  </si>
  <si>
    <t>pre HAIER AU05IFPERA</t>
  </si>
  <si>
    <t>Riadiaca PCB doska</t>
  </si>
  <si>
    <t>Riadiaca PCB doska - inventor kompresora</t>
  </si>
  <si>
    <t>Ventilátor s elmotorom</t>
  </si>
  <si>
    <t>Štrvorcestný ventil</t>
  </si>
  <si>
    <t>Filterdehydrátor</t>
  </si>
  <si>
    <t>Zdroj chladu, vonkajšia jednotka, tepelné čerpadlo, invertor Qch= 6,8 kW</t>
  </si>
  <si>
    <t>pre HAIER HSU-70F203/R3 (DB)</t>
  </si>
  <si>
    <t>Chladiaca jednotka-vnútorná nástenná, Qch= 6,8 kW</t>
  </si>
  <si>
    <t>Výparník</t>
  </si>
  <si>
    <t>Filter</t>
  </si>
  <si>
    <t>Riadiaca doska</t>
  </si>
  <si>
    <t>Ovládač</t>
  </si>
  <si>
    <t>Zdroj chladu, vonkajšia jednotka, tepelné čerpadlo, 
invertor Qch= 10,0 kW</t>
  </si>
  <si>
    <t xml:space="preserve">HAIER HDU-105S2M/R3 (DB) </t>
  </si>
  <si>
    <t xml:space="preserve">pre HAIER HDU-105S2M/R3 (DB) </t>
  </si>
  <si>
    <t>Chladiaca jednotka-vnútorná kanálová, Qch= 10,0 kW</t>
  </si>
  <si>
    <t>Parný zvlhčovac s parným výkonom 1,6 - 8 kg/h</t>
  </si>
  <si>
    <t>NORDMANN</t>
  </si>
  <si>
    <t>Varný válec s el špirálami</t>
  </si>
  <si>
    <t>pre NORDMANN AT4/834</t>
  </si>
  <si>
    <t>Čidlo vlhkosti do potrubia</t>
  </si>
  <si>
    <t>Bezpečnostný hygrostat do potrubia</t>
  </si>
  <si>
    <t>Doska s riadiacou elektronikou a kartou ES4</t>
  </si>
  <si>
    <t>Hladinové čidlo</t>
  </si>
  <si>
    <t>VZDUCHOTECHNICKÉ PRVKY</t>
  </si>
  <si>
    <t xml:space="preserve">Tlmič hluku </t>
  </si>
  <si>
    <t>THP-800x350-1250</t>
  </si>
  <si>
    <t xml:space="preserve">Protidažďová žalúzia </t>
  </si>
  <si>
    <t>PZZN 800x350</t>
  </si>
  <si>
    <t xml:space="preserve">Výustka </t>
  </si>
  <si>
    <t>1225x225</t>
  </si>
  <si>
    <t>Výustka</t>
  </si>
  <si>
    <t>425x225</t>
  </si>
  <si>
    <t xml:space="preserve">Stropná výustka s nastaviteľnými lamelami  </t>
  </si>
  <si>
    <t>VVKR-600x600/32</t>
  </si>
  <si>
    <t>Príloha č. 3: Cena za servis a údržbu technologického vybavenia informačného systému 
diaľnice v úsekoch D1 Svinia - Prešov Západ - Prešov Juh - diaľničný privádzač Nová Polhora - Budimír 
a informačného systému rýchlostnej cesty v úseku R4 Prešov Západ - Prešov Sever</t>
  </si>
  <si>
    <t>Servis a údržba
Informačný sýstém diaľnice D1 a informačný systém rýchlostnej cesty R4 - Sumár</t>
  </si>
  <si>
    <t>ISD/ISRC</t>
  </si>
  <si>
    <r>
      <t xml:space="preserve">Cena za 1 kalendárny rok (v € bez DPH)
</t>
    </r>
    <r>
      <rPr>
        <i/>
        <sz val="11"/>
        <color rgb="FF000000"/>
        <rFont val="Calibri"/>
        <family val="2"/>
        <charset val="238"/>
      </rPr>
      <t>Na všetkých úsekoch</t>
    </r>
  </si>
  <si>
    <r>
      <t xml:space="preserve">Cena za 4 kalendárne roky (v € bez DPH) 
</t>
    </r>
    <r>
      <rPr>
        <i/>
        <sz val="11"/>
        <color rgb="FF000000"/>
        <rFont val="Calibri"/>
        <family val="2"/>
        <charset val="238"/>
      </rPr>
      <t>(Príloha č. 3.1; 3.2 a 3.3)</t>
    </r>
  </si>
  <si>
    <r>
      <t xml:space="preserve">Cena za 3 kalendárne roky (v € bez DPH)
</t>
    </r>
    <r>
      <rPr>
        <i/>
        <sz val="11"/>
        <color rgb="FF000000"/>
        <rFont val="Calibri"/>
        <family val="2"/>
        <charset val="238"/>
      </rPr>
      <t>(Príloha č. 3.4)</t>
    </r>
  </si>
  <si>
    <r>
      <t xml:space="preserve">Cena za 2 kalendárne roky (v € bez DPH)
</t>
    </r>
    <r>
      <rPr>
        <i/>
        <sz val="11"/>
        <color rgb="FF000000"/>
        <rFont val="Calibri"/>
        <family val="2"/>
        <charset val="238"/>
      </rPr>
      <t>(Príloha č. 3.5)</t>
    </r>
  </si>
  <si>
    <t>3.1</t>
  </si>
  <si>
    <t>ISD v úseku D1 Svinia - Prešov Západ</t>
  </si>
  <si>
    <t>3.2</t>
  </si>
  <si>
    <t>ISD v úseku D1 Prešov Západ - Prešov Juh</t>
  </si>
  <si>
    <t>3.3</t>
  </si>
  <si>
    <t>ISD v úseku D1 Prešov Juh - Budimír</t>
  </si>
  <si>
    <t>3.4</t>
  </si>
  <si>
    <t>ISD v úseku D1 diaľničný privádzač Nová Polhora</t>
  </si>
  <si>
    <t>3.5</t>
  </si>
  <si>
    <t>ISRC v úseku R4 Prešov Západ - Prešov Sever</t>
  </si>
  <si>
    <t>Odborné prehliadky a odborné skúšky, revízne správy</t>
  </si>
  <si>
    <r>
      <t xml:space="preserve">Cena za 4 kalendárne roky (v € bez DPH)
</t>
    </r>
    <r>
      <rPr>
        <i/>
        <sz val="11"/>
        <color rgb="FF000000"/>
        <rFont val="Calibri"/>
        <family val="2"/>
        <charset val="238"/>
      </rPr>
      <t>Na všetkých úsekoch</t>
    </r>
  </si>
  <si>
    <t>Celková suma za servis a údržbu za 4 kalendárne roky v € bez DPH na všetkých úsekoch:</t>
  </si>
  <si>
    <t>Celková suma za servis a údržbu za 4 kalendárne roky v € s DPH na všetkých úsekoch:</t>
  </si>
  <si>
    <t>Príloha č. 3: Cena za servis a údržbu technologickej časti ISD D1 Svinia - Prešov západ - 3.1</t>
  </si>
  <si>
    <t xml:space="preserve">Servis a údržba </t>
  </si>
  <si>
    <t>Informačný systém diaľnice - stavebná a technologická časť</t>
  </si>
  <si>
    <t>Diaľničný úsek D1 Svinia - Prešov západ</t>
  </si>
  <si>
    <t xml:space="preserve"> </t>
  </si>
  <si>
    <t xml:space="preserve"> Jarná odst.</t>
  </si>
  <si>
    <t xml:space="preserve"> Jesenná odst.</t>
  </si>
  <si>
    <t>680-00 Stavebná časť</t>
  </si>
  <si>
    <t>680-00 (680-11) NN rozvádzače</t>
  </si>
  <si>
    <t>RN1-RN6
RX1-RX6
RK2,RK3
R-ISD1
PSR3
RE</t>
  </si>
  <si>
    <t>Rozvádzače napätia
Rozvádzače zásuvkové
Kamerové rozvádzače
Rozvádzač ISD
Poistková skriňa rozpojovacia
Elektromerový rozvádzač</t>
  </si>
  <si>
    <t>Vykonáva NDS</t>
  </si>
  <si>
    <t>Kontrola rozvádzača zvonku a zvnútra vrátane výstroje, očistenie od prachu a nečistôt, odstránenie korózie, ošetrenie</t>
  </si>
  <si>
    <t>Očistenie, odstránenie korózie a premazanie zámku a kovania dverí, ošetrenie tesnenia dverí mazivom, kontrola tesnosti</t>
  </si>
  <si>
    <t>Kontrola prepojovacích vodičov, svoriek a mechanických spojov, dotiahnutie prúdových spojov</t>
  </si>
  <si>
    <t>Kontrola a meranie prúdových ochrán</t>
  </si>
  <si>
    <t>Výstupné protokoly</t>
  </si>
  <si>
    <t>SPOLU</t>
  </si>
  <si>
    <t>680-11 Technologická časť</t>
  </si>
  <si>
    <t>680-11.1 Telefóny núdzového volania</t>
  </si>
  <si>
    <t>TNV1-TNV6</t>
  </si>
  <si>
    <t>Telefóny núdzového volania</t>
  </si>
  <si>
    <t>Vizuálna kontrola stojana, zemnenia, odstránenie nečistôt na zariadení</t>
  </si>
  <si>
    <t>Test funkčnosti - volanie z hlásky, kontrola hlasitosti a zrozumiteľnosti</t>
  </si>
  <si>
    <t>Kontrola prepínania režimov deň/noc</t>
  </si>
  <si>
    <t>Kontrola funkcie blikania</t>
  </si>
  <si>
    <t>Kontrola dobíjacieho napätia, očistenie kontaktov batérie od oxidácie</t>
  </si>
  <si>
    <t>680-11.4 Kamerový dohľad</t>
  </si>
  <si>
    <t>KD9, KD10</t>
  </si>
  <si>
    <t>Kamery otočné s IR prisvietením</t>
  </si>
  <si>
    <t>Vyčistenie kamerového krytu kamery zvonku a zvnútra, vrátane stieračov</t>
  </si>
  <si>
    <t>Vyčistenie šošoviek objektívu</t>
  </si>
  <si>
    <t>Vyčistenie a ošetrenie otočného statívu</t>
  </si>
  <si>
    <t>Kontrola plynulosti pohybu otočného statívu a zoom objektívu</t>
  </si>
  <si>
    <t>Vyčistenie IR reflektorov od nečistôt</t>
  </si>
  <si>
    <t>Kontrola funkčnosti IR prisvietenia a spolupráce s kamerou (pri zapnutí IR prisvietenia sa prepne kamera do Č/B režimu)</t>
  </si>
  <si>
    <t>Kontrola funkčnosti vyhrievacích telies a termostatov v kamerovej zostave</t>
  </si>
  <si>
    <t>Skúška komunikácie so samotnou kamerou a prenosu signálu po LAN</t>
  </si>
  <si>
    <t>Funkčný test kompletu, vrátane riadenia funkcií kamier z dispečingu zimnej údržby a ROP</t>
  </si>
  <si>
    <t xml:space="preserve">Výstupné protokoly </t>
  </si>
  <si>
    <t>680-11.6 Technologické uzly</t>
  </si>
  <si>
    <t>TU1-TU3</t>
  </si>
  <si>
    <t>Technologické uzly
/
D1</t>
  </si>
  <si>
    <t>Kontrola a ošetrenie skrine a mechanických častí rozvádzača, očistenie zvonku a zvnútra, oprava náteru</t>
  </si>
  <si>
    <t>Očistenie, odstránenie korózie a premazanie zámku a kovania dverí rozvádzača, ošetrenie tesnenia dverí mazivom</t>
  </si>
  <si>
    <t>Kontrola a ošetrenie komponentov technologického uzla, prepojovacích vodičov, svorkovníc a ich dotiahnutie</t>
  </si>
  <si>
    <t>Kontrola UPS a záložných batérií vrátane zápisu ich stavu do výstupných protokolov, očistenie kontaktov od oxidácie</t>
  </si>
  <si>
    <t>Kontrola funkčnosti termostatov a ohrievacieho telesa</t>
  </si>
  <si>
    <t>Kontrola funkčnosti ventilátora a vyčistenie filtračnej mriežky, výmena filtračnej vložky</t>
  </si>
  <si>
    <t>Testovanie parametrov komunikačnej linky profibus a komunikačného zariadenia siete TCP/IP, kontrola signalizačných stavových LED</t>
  </si>
  <si>
    <t>Kontrola napájacích zdrojov a diódového mostíka vrátane zápisu nameraných hodnôt do výstupných protokolov</t>
  </si>
  <si>
    <t>Kompletná funkčná skúška riadiaceho systému technologického uzla, vrátane kontroly správnej funkcie signálov do systému, testu komunikácie s hlavným PLC a systémovej komunikácie - Ethernet</t>
  </si>
  <si>
    <t>TU1, TU3</t>
  </si>
  <si>
    <t>Technologické uzly s videom</t>
  </si>
  <si>
    <t>Test komunikácie s kamerou - technologický uzol / kamera</t>
  </si>
  <si>
    <t>Technologické uzly</t>
  </si>
  <si>
    <t>680-11.5 Elektrická zabezpečovacia signalizácia</t>
  </si>
  <si>
    <t>EZS1, 
EZS2, 
EZS3,
EZS1.1, EZS1.2</t>
  </si>
  <si>
    <t>Elektrická zabezpečovacia signalizácia v TU1
Elektrická zabezpečovacia signalizácia v TU2
Elektrická zabezpečovacia signalizácia v TU3
Elektrická zabezpečovacia signalizácia v moste 205</t>
  </si>
  <si>
    <t>Kontrola stavu zariadení - vizuálna kontrola, očistenie zariadení od prachu a nečistôt</t>
  </si>
  <si>
    <t>Kontrola inštalácie káblov a ich ochrany</t>
  </si>
  <si>
    <t>Kontrola funkčnosti základných a náhradných zdrojov napájania vrátane zápisu nameraných hodnôt do výstupných protokolov</t>
  </si>
  <si>
    <t xml:space="preserve">Kontrola akustickej signalizácie, správnej funkčnosti detektorov, čítacích hláv, klávesníc, riadiacich a indikačných zariadení </t>
  </si>
  <si>
    <t xml:space="preserve"> Server EZS</t>
  </si>
  <si>
    <t>SSÚD 11 Prešov</t>
  </si>
  <si>
    <t xml:space="preserve">Kontrola servera EZS a komunikačného zariadenia EZS–SG2, signalizácie na serveri EZS, správneho zobrazenia vo vizualizácii a v intranete, vyhodnotenie alarmov </t>
  </si>
  <si>
    <t>Zariadenia EZS / TU1-TU3, most 205, SSÚD 11 Prešov</t>
  </si>
  <si>
    <t>680-11.8 Cestná svetelná signalizácia</t>
  </si>
  <si>
    <t>RCSS1-4
VN1.1- 4.2</t>
  </si>
  <si>
    <t>Rozvádzače CSS
Výstražné návestidlá</t>
  </si>
  <si>
    <t>RCSS1-RCSS4</t>
  </si>
  <si>
    <t>Rozvádzače CSS</t>
  </si>
  <si>
    <t xml:space="preserve">Kontrola a ošetrenie komponentov </t>
  </si>
  <si>
    <t xml:space="preserve">Testovanie parametrov komunikačnej linky </t>
  </si>
  <si>
    <t xml:space="preserve">Kontrola napájacích zdrojov </t>
  </si>
  <si>
    <t xml:space="preserve">Kompletná funkčná skúška </t>
  </si>
  <si>
    <t>VN-1.1, 1.2,
2.1 ,2.2, 3.1, 
3.2, 4.1, 4.2</t>
  </si>
  <si>
    <t>Výstražné návestidlá</t>
  </si>
  <si>
    <t>Kontrola výstražného návestidla zvonka a z vnútra,  odstránenie korózie, očistenie a ošetrenie</t>
  </si>
  <si>
    <t>Kontrola blikačov, prepojovacích vodičov, uzemnenia a svorkovníc</t>
  </si>
  <si>
    <t>Funkčná kontrola - svietenie a ovládanie VN z CRS</t>
  </si>
  <si>
    <t>Zariadenia CSS</t>
  </si>
  <si>
    <t>321- 61 Trafostanica 0659-0065 Malý Šariš a  321- 64 VN prípojka 203</t>
  </si>
  <si>
    <t>TS, UV, VN prípojka</t>
  </si>
  <si>
    <t>Trafostanica Malý Šariš a VN prípojka</t>
  </si>
  <si>
    <t>OPP</t>
  </si>
  <si>
    <t>Ochranné pracovné prostriedky</t>
  </si>
  <si>
    <t>Preskúšanie dielekrických rukavíc, dielektrických galoší - 1x za 1 rok</t>
  </si>
  <si>
    <t>Preskúšanie skúšačky napätia, skratovecej súpravy, záchranného háku, vypínacej tyče - 1x za 2 roky</t>
  </si>
  <si>
    <t>Výstražné tabuľky</t>
  </si>
  <si>
    <t>Kontrola čitateľnosti výstražných tabuliek (očista/výmena poškodených, resp. chýbajúcich)</t>
  </si>
  <si>
    <t>TS 0659-0065</t>
  </si>
  <si>
    <t xml:space="preserve">Vizuálna kontrola technického stavu, kontrola funkčnosti zariadení a kontrola oleja </t>
  </si>
  <si>
    <t xml:space="preserve">Čistenie transformátora, kontrola spojov ich dotiahnutie a ošetrenie </t>
  </si>
  <si>
    <t>Rozvádzač VN</t>
  </si>
  <si>
    <t>Rozvodňa</t>
  </si>
  <si>
    <t>Čistenie rozvádzača</t>
  </si>
  <si>
    <t>Rozvádzač NN</t>
  </si>
  <si>
    <t>Bleskozvod</t>
  </si>
  <si>
    <t>Kiosk</t>
  </si>
  <si>
    <t>Kontrola lapacích zariadení, zvodov a uzemnenia - očistenie a ošetrenie</t>
  </si>
  <si>
    <t>Elektroinštalácia kiosku</t>
  </si>
  <si>
    <t>Kontrola zariadení, očistenie a ošetrenie</t>
  </si>
  <si>
    <t>TS Malý Šariš</t>
  </si>
  <si>
    <t>VN 203 s UV</t>
  </si>
  <si>
    <t>VN Prípojka s UV</t>
  </si>
  <si>
    <t xml:space="preserve">676-00 Zdroj núdzového napájania na odpočívadle Malý Šariš </t>
  </si>
  <si>
    <t>DE110E2</t>
  </si>
  <si>
    <t>Dieselgenerátor 
/
 odpočívadlo Malý Šariš</t>
  </si>
  <si>
    <t>Vizuálna kontrola technického stavu a kontrolný štart dieselgenerátora v súlade s manuálom užívania</t>
  </si>
  <si>
    <r>
      <rPr>
        <b/>
        <sz val="10"/>
        <color rgb="FF000000"/>
        <rFont val="Calibri"/>
        <family val="2"/>
        <charset val="238"/>
      </rPr>
      <t>Hlavná servisná prehliadka</t>
    </r>
    <r>
      <rPr>
        <sz val="10"/>
        <color rgb="FFFF0000"/>
        <rFont val="Calibri"/>
        <family val="2"/>
        <charset val="238"/>
      </rPr>
      <t xml:space="preserve"> </t>
    </r>
    <r>
      <rPr>
        <sz val="10"/>
        <color rgb="FF000000"/>
        <rFont val="Calibri"/>
        <family val="2"/>
        <charset val="238"/>
      </rPr>
      <t>v rozsahu:</t>
    </r>
    <r>
      <rPr>
        <sz val="10"/>
        <color rgb="FF000000"/>
        <rFont val="Calibri"/>
        <family val="2"/>
        <charset val="238"/>
      </rPr>
      <t xml:space="preserve">
 - celková kontrola a nastavenie parametrov zariadenia,</t>
    </r>
    <r>
      <rPr>
        <sz val="10"/>
        <color rgb="FF000000"/>
        <rFont val="Calibri"/>
        <family val="2"/>
        <charset val="238"/>
      </rPr>
      <t xml:space="preserve">
 - rozbor vzorky oleja - S.O.S. analýza,</t>
    </r>
    <r>
      <rPr>
        <sz val="10"/>
        <color rgb="FF000000"/>
        <rFont val="Calibri"/>
        <family val="2"/>
        <charset val="238"/>
      </rPr>
      <t xml:space="preserve">
 - dodávka a výmena motorového oleja,</t>
    </r>
    <r>
      <rPr>
        <sz val="10"/>
        <color rgb="FF000000"/>
        <rFont val="Calibri"/>
        <family val="2"/>
        <charset val="238"/>
      </rPr>
      <t xml:space="preserve">
 - dodávka a výmena olejových, palivových filtrov, </t>
    </r>
    <r>
      <rPr>
        <sz val="10"/>
        <color rgb="FF000000"/>
        <rFont val="Calibri"/>
        <family val="2"/>
        <charset val="238"/>
      </rPr>
      <t xml:space="preserve">
 - dodávka a výmena a vzduchových filtrov, </t>
    </r>
    <r>
      <rPr>
        <sz val="10"/>
        <color rgb="FF000000"/>
        <rFont val="Calibri"/>
        <family val="2"/>
        <charset val="238"/>
      </rPr>
      <t xml:space="preserve">
 - kontrola stavu a doplnenie chladiacej zmesi,</t>
    </r>
    <r>
      <rPr>
        <sz val="10"/>
        <color rgb="FF000000"/>
        <rFont val="Calibri"/>
        <family val="2"/>
        <charset val="238"/>
      </rPr>
      <t xml:space="preserve">
 - zabezpečenie  odberu odpadov,  ktorý  vznikol  pri  servisnom  zásahu  a  jeho preprava do zariadenia na zber odpadov z miesta výkonu prác, vrátane spracovania protokolu o jeho likvidácii,</t>
    </r>
    <r>
      <rPr>
        <sz val="10"/>
        <color rgb="FF000000"/>
        <rFont val="Calibri"/>
        <family val="2"/>
        <charset val="238"/>
      </rPr>
      <t xml:space="preserve">
 - kontrola stavu štartovacích batérií, doplnenie elektrolytu,</t>
    </r>
    <r>
      <rPr>
        <sz val="10"/>
        <color rgb="FF000000"/>
        <rFont val="Calibri"/>
        <family val="2"/>
        <charset val="238"/>
      </rPr>
      <t xml:space="preserve">
 - kontrola napnutia klinových remeňov,</t>
    </r>
    <r>
      <rPr>
        <sz val="10"/>
        <color rgb="FF000000"/>
        <rFont val="Calibri"/>
        <family val="2"/>
        <charset val="238"/>
      </rPr>
      <t xml:space="preserve">
 - kontrola regulátora čerpadla,</t>
    </r>
    <r>
      <rPr>
        <sz val="10"/>
        <color rgb="FF000000"/>
        <rFont val="Calibri"/>
        <family val="2"/>
        <charset val="238"/>
      </rPr>
      <t xml:space="preserve">
 - kontrola činnosti alternátora,</t>
    </r>
    <r>
      <rPr>
        <sz val="10"/>
        <color rgb="FF000000"/>
        <rFont val="Calibri"/>
        <family val="2"/>
        <charset val="238"/>
      </rPr>
      <t xml:space="preserve">
 - kontrola elektroinštalácie, elektrických spojov a konektorov,</t>
    </r>
    <r>
      <rPr>
        <sz val="10"/>
        <color rgb="FF000000"/>
        <rFont val="Calibri"/>
        <family val="2"/>
        <charset val="238"/>
      </rPr>
      <t xml:space="preserve">
 - kontrola riadiaceho systému motora,</t>
    </r>
    <r>
      <rPr>
        <sz val="10"/>
        <color rgb="FF000000"/>
        <rFont val="Calibri"/>
        <family val="2"/>
        <charset val="238"/>
      </rPr>
      <t xml:space="preserve">
 - kontrola elektrického rozvádzača dieselagregátu,</t>
    </r>
    <r>
      <rPr>
        <sz val="10"/>
        <color rgb="FF000000"/>
        <rFont val="Calibri"/>
        <family val="2"/>
        <charset val="238"/>
      </rPr>
      <t xml:space="preserve">
 - vyhotovenie protokolu o parametroch systému a výsledku servisnej prehliadky </t>
    </r>
  </si>
  <si>
    <r>
      <rPr>
        <b/>
        <sz val="10"/>
        <color rgb="FF000000"/>
        <rFont val="Calibri"/>
        <family val="2"/>
        <charset val="238"/>
      </rPr>
      <t>Vedľajšia servisná prehliadka</t>
    </r>
    <r>
      <rPr>
        <sz val="10"/>
        <color rgb="FF000000"/>
        <rFont val="Calibri"/>
        <family val="2"/>
        <charset val="238"/>
      </rPr>
      <t xml:space="preserve"> v rozsahu:
 - celková kontrola a nastavenie parametrov zariadenia (obvykle v 6 mesačnom odstupe od hlavnej prehliadky),
 - kontrolný štart dieselgenerátora</t>
    </r>
  </si>
  <si>
    <t>RUPS,
UPS HS105</t>
  </si>
  <si>
    <t>Rozvádzač a zdroj neprerušovaného prúdu 100kW
/
odpočívadlo Malý Šariš</t>
  </si>
  <si>
    <t>Vizuálna kontrola mechanického stavu zariadenia, stavu batérií a pripojených vedení</t>
  </si>
  <si>
    <t>Kontrola prepätových ochrán a test prúdového chrábiča</t>
  </si>
  <si>
    <t>Kontrola teploty UPS (od 20° do 35°C)</t>
  </si>
  <si>
    <t>Prepnutie zariadenia do manuálneho By-Passu a vypnutie zaradenia</t>
  </si>
  <si>
    <t>Vizuálna kontrola, odstránenie nečistôt z rozvádzača, nainštalovaných zariadení, plošných spojov, priestoru batériových skríň a batérií</t>
  </si>
  <si>
    <t>Kontrola a prečistenie kontaktov prípojných vodičov, kontrola skrutkových spojov svorkovníc, dotiahnutie</t>
  </si>
  <si>
    <t>Premeranie stavu jednotlivých batériových blokov</t>
  </si>
  <si>
    <t>Zapnutie zariadenia a kontrola batérií</t>
  </si>
  <si>
    <t>Kontrola funkčnosti meracích a signalizačných prístrojov</t>
  </si>
  <si>
    <t>Kontrola výstupného napätia a frekvencie</t>
  </si>
  <si>
    <t>Uvedenie zariadenia do normálnej prevádzky</t>
  </si>
  <si>
    <t>Daikin</t>
  </si>
  <si>
    <t xml:space="preserve">Klimatizácia </t>
  </si>
  <si>
    <t>Kontrola, vyčistenie a údržba  vonkajších a vnútorných klimatizačných jednotiek (profylaktický servis)</t>
  </si>
  <si>
    <t>676-01</t>
  </si>
  <si>
    <t>Zdroj núdzového napájania na odpočívadle Malý Šariš</t>
  </si>
  <si>
    <t>Všeobecné ISD Svinia - Prešov Západ</t>
  </si>
  <si>
    <t>SLC1</t>
  </si>
  <si>
    <t>Príloha č. 3: Cena za servis a údržbu technologickej časti ISD D1 Prešov západ - Prešov Juh- 3.2</t>
  </si>
  <si>
    <t>Diaľničný úsek D1 Prešov západ - Prešov Juh</t>
  </si>
  <si>
    <t>680-00 (680-11) - NN rozvádzače</t>
  </si>
  <si>
    <t>RN1-32,5.1,5.2,
6.1-6.8,6.5.1,
6.5.2, 8.1, 8.2, 12.1,14.1,24.1,
24.2,24.2.1,
24.2.2,24.3-24.5
ZRK1-14</t>
  </si>
  <si>
    <t>Rozvádzače napätia
Združené rozvádzače kamier</t>
  </si>
  <si>
    <t>Kontrola a meranie prúdových a prepäťových ochrán</t>
  </si>
  <si>
    <t>680-00 KD - Kamerový dohľad</t>
  </si>
  <si>
    <t>KD1-KD14</t>
  </si>
  <si>
    <t>680-11 TNV - Telefóny núdzového volania</t>
  </si>
  <si>
    <t>Vizuálna kontrola, očistenie, kontrola mechanických častí, spojov TNV, kontrola napájania TNV</t>
  </si>
  <si>
    <t>Kontrola hlasového spojenia, hlasitosti a zrozumiteľnosti, nastavenie</t>
  </si>
  <si>
    <t>Kontrola funkčnosti optickej signalizácie TNV</t>
  </si>
  <si>
    <t>Kontrola diagnostických funkcií TNV, vizualizácia signalizácie na dispečerskom pracovisku</t>
  </si>
  <si>
    <t>Kontrola signalizácie na serveri CRS</t>
  </si>
  <si>
    <t>680-11 TU - Technologické uzly</t>
  </si>
  <si>
    <t>TU1,TU2</t>
  </si>
  <si>
    <t>Technologické uzly
/
D1, 
TC VP,
TC ZP,
SSÚD 11 Prešov</t>
  </si>
  <si>
    <t>TU1,TU2,
TUT3,
TUT4, 
TU-OP</t>
  </si>
  <si>
    <t>Kontrola napájacích zdrojov vrátane zápisu nameraných hodnôt do výstupných protokolov</t>
  </si>
  <si>
    <t>680-11 EZS - Elektrická zabezpečovacia signalizácia</t>
  </si>
  <si>
    <t>EZS1, EZS2
EZS3 - EZS5
EZS6, EZS7</t>
  </si>
  <si>
    <t>Elektrická zabezpečovacia signalizácia v moste 201
Elektrická zabezpečovacia signalizácia v moste 203
Elektrická zabezpečovacia signalizácia v moste 206</t>
  </si>
  <si>
    <t xml:space="preserve">Kontrola akustickej signalizácie, správnej funkčnosti detektorov, klávesníc, riadiacich a indikačných zariadení </t>
  </si>
  <si>
    <t>Kontrola signalizácie na serveri EZS, správneho zobrazenia vo vizualizácii, vyhodnotenie alarmov</t>
  </si>
  <si>
    <t>Server CRS</t>
  </si>
  <si>
    <t xml:space="preserve">Zariadenia EZS / mosty 201, 203, 206, SSÚD 11 Prešov </t>
  </si>
  <si>
    <t>680-11 PDZ Premenné dopravné značenie</t>
  </si>
  <si>
    <t>Cestná svetelná signalizácia</t>
  </si>
  <si>
    <t>NRxy CSS2L/P
CSS1aL/P
CSS1bL/P</t>
  </si>
  <si>
    <t>Semafory 2-komorové / križovatky Prešov Západ, Prešov Juh
Výstražné signalizácie HaZZ / portály tunela Prešov</t>
  </si>
  <si>
    <t>Kontrola semafora zvonka a z vnútra,  odstránenie korózie, očistenie a ošetrenie</t>
  </si>
  <si>
    <t>Kontrola LED blikačov, prepojovacích vodičov a svorkovníc</t>
  </si>
  <si>
    <t>Funkčná kontrola semaforov - svietenie a ovládanie CSS z CRS</t>
  </si>
  <si>
    <t xml:space="preserve">LED PDZ </t>
  </si>
  <si>
    <t>A1
B1
B2
B3</t>
  </si>
  <si>
    <t>LED PDZ pravé/ľavé
/
Návestné rezy NRxyz</t>
  </si>
  <si>
    <t>Vizuálna kontrola technického stavu PDZ</t>
  </si>
  <si>
    <t>Očistenie tesniacej gumy dverí, ošetrenie tesnenia, kontrola tesnosti</t>
  </si>
  <si>
    <t>Ošetrenie pohyblivých kovových častí a upevňovacej súpravy</t>
  </si>
  <si>
    <t>Odstránenie nečistôt</t>
  </si>
  <si>
    <t xml:space="preserve">Kontrola svorkovníc a mechanických častí </t>
  </si>
  <si>
    <t>Kontrola symboliky PDZ</t>
  </si>
  <si>
    <t>Kontrola funkčnosti všetkých programov</t>
  </si>
  <si>
    <t>Kontrola funkčnosti prepäťových ochrán</t>
  </si>
  <si>
    <t>Kontrola uzemnenia/pospojovania</t>
  </si>
  <si>
    <t>Lemelové PDZ</t>
  </si>
  <si>
    <t>E1</t>
  </si>
  <si>
    <t>Lamelové PDZ pravé/ľavé/horné/dolné
/
Návestné rezy NRxyz</t>
  </si>
  <si>
    <t>Vizuálna kontrola technického stavu lamelových značiek</t>
  </si>
  <si>
    <t>Ošetrenie pohyblivých kovových častí upevňovacej súpravy</t>
  </si>
  <si>
    <t>Kontrola funkčnosti a komunikácie dohliadacích jednotiek</t>
  </si>
  <si>
    <t xml:space="preserve">Očistenie a ošetrenie jednotlivých fólií na lamelách </t>
  </si>
  <si>
    <t>Kontrola funkčnosti lamiel a všetkých programov</t>
  </si>
  <si>
    <t>Mazanie hnacích elementov a prevodov viacúčelovým mazadlom</t>
  </si>
  <si>
    <t>680-11 RNR - Radiče návestných rezov</t>
  </si>
  <si>
    <t>RNR1-RNR35</t>
  </si>
  <si>
    <t>Radiče návestných rezov</t>
  </si>
  <si>
    <t>Kontrola a očistenie skrine RNR zvonku a zvnútra</t>
  </si>
  <si>
    <t>Kontrola mechanických častí, spojov a zámku skrine, ich dotiahnutie a ošetrenie, odstránenie korózie a premazanie zámku a kovania dverí, ošetrenie tesnenia dverí mazivom</t>
  </si>
  <si>
    <t>Očistenie zariadení od prachu a nečistôt</t>
  </si>
  <si>
    <t>Kontrola osvetlenia v skrini, kontrola funkčnosti dverného snímača</t>
  </si>
  <si>
    <t>Kontrola stavu zariadení - vizuálna kontrola z vnútra</t>
  </si>
  <si>
    <t xml:space="preserve">Kontrola napájacieho zdroja  a DC UPS </t>
  </si>
  <si>
    <t>Kontrola vykurovacej jednotky</t>
  </si>
  <si>
    <t>Kontrola prepojovacích vodičov a svorkovníc a ich dotiahnutie</t>
  </si>
  <si>
    <t>Kontrola prepäťových ochrán</t>
  </si>
  <si>
    <t>Kontrola istiacich prvkov</t>
  </si>
  <si>
    <t>Kontrola logov na dátových prepínačoch</t>
  </si>
  <si>
    <t>Aktualizácia firmwaru a systémového softvéru</t>
  </si>
  <si>
    <t xml:space="preserve">Analýza prevádzkových záznamov, intruder detection, realizácia potrebných opatrení </t>
  </si>
  <si>
    <t xml:space="preserve">Analýza chybovosti komunikácie s I/O koncentrátormi a koncovými zariadeniami, realizácia potrebných opatrení </t>
  </si>
  <si>
    <t>Kompletná skúška funkčnosti RNR s PDZ</t>
  </si>
  <si>
    <t>680-11 MOR - Meranie okamžitej rýchlosti</t>
  </si>
  <si>
    <t>MOR1, MOR2</t>
  </si>
  <si>
    <t>Meranie okamžitej rýchlosti</t>
  </si>
  <si>
    <t>Vizuálna kontrola technického stavu MOR, očistenie zvonku a zvnútra</t>
  </si>
  <si>
    <t>Všeobecné ISD Prešov Západ - Prešov Juh</t>
  </si>
  <si>
    <t>Príloha č. 3: Cena za servis a údržbu technologickej časti ISD D1 Prešov Juh - Budimír - 3.3</t>
  </si>
  <si>
    <t>Diaľničný úsek D1 Prešov Juh - Budimír</t>
  </si>
  <si>
    <t>601-00 Stavebná časť</t>
  </si>
  <si>
    <t>601-00 (601-11) - NN rozvádzače</t>
  </si>
  <si>
    <t>RN5-RN34, 
RX1-RX30, RTZD1,RTZD2, 
RE,
VRIS, 
RK2-RK5</t>
  </si>
  <si>
    <t>Rozvádzače napätia
Rozvádzače zásuvkové
Rozvádzače telekomunikačného zariadenia diaľnice
Elektromerový rozvádzač,
Poistková skriňa
Kamerové rozvádzače</t>
  </si>
  <si>
    <t>601-00 Metalické vedenia</t>
  </si>
  <si>
    <t>Celok</t>
  </si>
  <si>
    <t>Napácie vedenia</t>
  </si>
  <si>
    <t>Kontrola vzdušného vedenia do 300m</t>
  </si>
  <si>
    <t>601-00.1 Vážnice - D1 Petrovany</t>
  </si>
  <si>
    <t>Váhy</t>
  </si>
  <si>
    <t>Váha
HW a SW vybavenie</t>
  </si>
  <si>
    <t>Zodvihnutie váhy nad terén a následné vloženie váhy späť do jamy</t>
  </si>
  <si>
    <t>Vyčistenie jamy váhy, kontrola uchytenia komponentov a káblov v revíznej šachte, kontrola prechodnosti odtoku a kanalizácie</t>
  </si>
  <si>
    <t>Kontrola a ošetrenie mostíka váhy, v prípade potreby natrieť važiaci mostík</t>
  </si>
  <si>
    <t>Kontrola a ošetrenie zlučovacej skrinky</t>
  </si>
  <si>
    <t>Kontrola, ošetrenie a spätné napojenie všetkých tenzometrických snímačov</t>
  </si>
  <si>
    <t>Kontrola a údržba riadiaceho počítača, kontrola funkčnosti aplikačného SW, úložného priestoru pevného  disku a log. súborov</t>
  </si>
  <si>
    <t>Kontrola funkčnosti váhy a informačnej tabule, kontrola vyhodnocovacieho systému</t>
  </si>
  <si>
    <t>Údržba elektroniky s A/D prevodníkom</t>
  </si>
  <si>
    <t>Kontrola správnosti váženia a kontrola stálosti výsledkov meraní</t>
  </si>
  <si>
    <t>Vykonanie kalibrácie, vrátane vyhotovenia protokolu o kalibrácií vydaného autorizovanou osobou na kalibráciu určených meradiel, v zmysle Zákona č. 157/2018 Z. z. o metrológií</t>
  </si>
  <si>
    <t>Technologické vybavenie</t>
  </si>
  <si>
    <t>Rozvádzač RS</t>
  </si>
  <si>
    <t>Kontrola UPS a záložnej batérie, očistenie kontaktov od oxidácie</t>
  </si>
  <si>
    <t>Kontrola stavu prepäťovej ochrany a vykonanie testu prúdových chráničov</t>
  </si>
  <si>
    <t>Kontrola zariadení: WiFi router, ODB, switch, média konvertor</t>
  </si>
  <si>
    <t>Kontrola ovládania, mechanických a elektrických častí CSS, očistenie, funkčná skúška</t>
  </si>
  <si>
    <t>Klimatizácia</t>
  </si>
  <si>
    <t>Kontrola, vyčistenie a údržba  vonkajších a vnútorných klimatizačných jednotiek</t>
  </si>
  <si>
    <t>Kiosk, rozvádzač RS</t>
  </si>
  <si>
    <t>Kontrola rozmiestnenia a funkčnosti detektorov, zdrojov napájania, hlásenia poplachu, očistenie</t>
  </si>
  <si>
    <t>Elektroinštalácia</t>
  </si>
  <si>
    <t>Kontrola mechanických a elektrických častí, čistenie, kontrola funkčnosti</t>
  </si>
  <si>
    <t>Vážnica</t>
  </si>
  <si>
    <t>Výstupné protokoly  + správa o zhodnotení stavu váh</t>
  </si>
  <si>
    <t>601-11 Technologická časť</t>
  </si>
  <si>
    <t>601-11.1 Stojany tiesňového volania</t>
  </si>
  <si>
    <t>STV3-STV20</t>
  </si>
  <si>
    <t>Stojany tiesňového volania</t>
  </si>
  <si>
    <t>601-11.4 Kamerový dohľad</t>
  </si>
  <si>
    <t>K2, K2A, K3, 
K4, K5</t>
  </si>
  <si>
    <t>601-11.5 Premenné dopravné značenie</t>
  </si>
  <si>
    <t>PDZ1-PDZ6,
RPDZ1-RPDZ3</t>
  </si>
  <si>
    <t>Premenné dopravné značky 
Rozvádzače PDZ
/
NRxyz</t>
  </si>
  <si>
    <t xml:space="preserve">Kontrola a očistenie RPDZ a PDZ zvonku a zvnútra, očistenie zariadení od prachu a nečistôt, kontrola a ošetrenie tesnenia skrine, odstránenie korózie a premazanie zámku a kovania dverí </t>
  </si>
  <si>
    <t>Kontrola mechanických častí a spojov skrine, ich dotiahnutie a ošetrenie</t>
  </si>
  <si>
    <t>Kontrola správnej funkcie signálov do systému</t>
  </si>
  <si>
    <t>Kontrola prepojovacích vodičov</t>
  </si>
  <si>
    <t>Kontrola signalizačných stavových LED</t>
  </si>
  <si>
    <t>PDZ1-PDZ6</t>
  </si>
  <si>
    <t>Premenné dopravné značky 
/
NRxyz</t>
  </si>
  <si>
    <t>Testovanie parametrov komunikačnej linky profibus</t>
  </si>
  <si>
    <t>Načítanie stavu kariet prostredníctvom PC</t>
  </si>
  <si>
    <t>Kontrola ventilátorov a vykurovacej jednotky, vyčistenie zvonka, výmena poškodenej mriežky</t>
  </si>
  <si>
    <t>Test komunikácie s hlavným PLC</t>
  </si>
  <si>
    <t>Kompletná funkčná skúška riadiaceho systému</t>
  </si>
  <si>
    <t>Kontrola napájacieho zdroja</t>
  </si>
  <si>
    <t>Kontrola žiaroviek a čistenie optiky</t>
  </si>
  <si>
    <t>PDZ1,PDZ3, PDZ5</t>
  </si>
  <si>
    <t>Premenné dopravné značky 
Rozvádzače PDZ</t>
  </si>
  <si>
    <t>Kontrola radaru</t>
  </si>
  <si>
    <t>601-11.6 Technologické uzly</t>
  </si>
  <si>
    <t>TU1b-TU6b, 
TU7, TU8b</t>
  </si>
  <si>
    <t>Kontrola funkčnosti a servis klimatizačnej jednotky, vyčistenie filtračnej mriežky, výmena filtračnej vložky</t>
  </si>
  <si>
    <t>TU2b, TU5b, TU6b</t>
  </si>
  <si>
    <t>601-11.7 Dispečing zimnej údržby na SSÚD 11 Prešov</t>
  </si>
  <si>
    <t xml:space="preserve">Počítačový systém dispečingu zimnej údržby </t>
  </si>
  <si>
    <t>SSÚD 11 Prešov + serverovňa</t>
  </si>
  <si>
    <t>Kontrola komunikačného zariadenia siete TCP/IP - switche 1 - 5</t>
  </si>
  <si>
    <t xml:space="preserve">Kontrola firewallu </t>
  </si>
  <si>
    <t>Kontrola funkčnosti a diagnostika videoservera</t>
  </si>
  <si>
    <t>Kontrola ovládacieho pultu videoústredne</t>
  </si>
  <si>
    <t>Kontrola funkčnosti a diagnostika komunikačných a riadiacich serverov</t>
  </si>
  <si>
    <t>Kontrola funkčnosti a diagnostika databázového servera</t>
  </si>
  <si>
    <t>Kontrola funkčnosti a diagnostika firewall servera</t>
  </si>
  <si>
    <t>Kontrola funkčnosti a diagnostika pracovnej stanice</t>
  </si>
  <si>
    <t>Kontrola SW</t>
  </si>
  <si>
    <t>UTO_5
PC M1-M4</t>
  </si>
  <si>
    <t>PC klient NVH-1101+ monitor/SSUD Zimná údržba</t>
  </si>
  <si>
    <t>Kontrola systémového logu, údržba HW a SW prostriedkov</t>
  </si>
  <si>
    <t>PS DZU</t>
  </si>
  <si>
    <t>Počítačový systém - celok</t>
  </si>
  <si>
    <t>Vyčistenie zariadení od prachu a nečistôt zvonku a zvnútra</t>
  </si>
  <si>
    <t>Trafostanica 0679-0061 Petrovany a VN prípojka 207</t>
  </si>
  <si>
    <t>Trafostanica Petrovany a VN prípojka</t>
  </si>
  <si>
    <t>Konštrukcie</t>
  </si>
  <si>
    <t>Kontrola, očistenie a ošetrenie vrátane náteru</t>
  </si>
  <si>
    <t>TS 0679-0061</t>
  </si>
  <si>
    <t>Rozvádzač nízkeho napätia</t>
  </si>
  <si>
    <t>VN 207</t>
  </si>
  <si>
    <t>VN prípojka</t>
  </si>
  <si>
    <t>TS 0679-0061
VN 207</t>
  </si>
  <si>
    <t>TS Petrovany a VN prípojka</t>
  </si>
  <si>
    <t>Všeobecné ISD Prešov Juh - Budimír</t>
  </si>
  <si>
    <t>Príloha č. 3: Cena za servis a údržbu technologickej časti ISD D1 diaľničný privádzač Nová Polhora - 3.4</t>
  </si>
  <si>
    <t>Informačný systém diaľnice - technologická časť</t>
  </si>
  <si>
    <t>Diaľničný úsek D1 diaľničný privádzač Nová Polhora</t>
  </si>
  <si>
    <t>Technologické vybavenie diaľničného privádzača Nová Polhora</t>
  </si>
  <si>
    <t>670-00 NN rozvádzače</t>
  </si>
  <si>
    <t>RN1-RN3
RK1-RK3</t>
  </si>
  <si>
    <t>Rozvádzače napätia
Kamerové rozvádzače</t>
  </si>
  <si>
    <t>670-11 Kamerový dohľad</t>
  </si>
  <si>
    <t>KD6-KD8</t>
  </si>
  <si>
    <t>Funkčný test kompletu, vrátane riadenia funkcií kamier z dispečingu zimnej údržby</t>
  </si>
  <si>
    <t>Všeobecné ISD diaľničného privádzača Nová Polhora</t>
  </si>
  <si>
    <t>Spolu za obdobie 3 rokov v € bez DPH:</t>
  </si>
  <si>
    <t>Príloha č. 3: Cena za servis a údržbu technologickej časti ISRC R4 Prešov Západ - Prešov Sever - 3.5</t>
  </si>
  <si>
    <t>Informačný systém rýchlostnej cesty - stavebná a technologická časť</t>
  </si>
  <si>
    <t>Diaľničný úsek R4 Prešov Západ - Prešov Sever</t>
  </si>
  <si>
    <t>690-00 Stavebná časť</t>
  </si>
  <si>
    <t>690-00 (690-11) - NN rozvádzače</t>
  </si>
  <si>
    <t>RN1-RN25,
KR1-KR8</t>
  </si>
  <si>
    <t>Rozvádzače napätia
Rozvádzače kamier</t>
  </si>
  <si>
    <t>690-11 Technologická časť</t>
  </si>
  <si>
    <t>690-11.5 Kamerový dohľad</t>
  </si>
  <si>
    <t>KD1-KD8</t>
  </si>
  <si>
    <t>690-11.7 Technologické uzly</t>
  </si>
  <si>
    <t>AY-ISRC-TUT1
TU2</t>
  </si>
  <si>
    <t>Technologické uzly
/
R4, TC JP</t>
  </si>
  <si>
    <t>TU2</t>
  </si>
  <si>
    <t>Kontrola správnej funkcie zariadení v centrálnom MGM systéme</t>
  </si>
  <si>
    <t>690-11.4 Elektrická zabezpečovacia signalizácia</t>
  </si>
  <si>
    <t>EZS1, EZS2
EZS3, EZS4</t>
  </si>
  <si>
    <t>Elektrická zabezpečovacia signalizácia v moste 201
Elektrická zabezpečovacia signalizácia v moste 202</t>
  </si>
  <si>
    <t>Kontrola prepäťovej ochrany</t>
  </si>
  <si>
    <t xml:space="preserve">TC Juh, SSÚD 11 Prešov </t>
  </si>
  <si>
    <t>MGM systém</t>
  </si>
  <si>
    <t>Kontrola TCPIP zariadenia a jeho kontrola v centrálnom MGM systéme</t>
  </si>
  <si>
    <t xml:space="preserve">Zariadenia EZS / mosty 201, 202, SSÚD 11 Prešov </t>
  </si>
  <si>
    <t>690-11.6 Premenné dopravné značenie</t>
  </si>
  <si>
    <t>2xCSS1a
2xCSS1b
4xCSS1
3xCSS2
CSS3</t>
  </si>
  <si>
    <t>Výstražné signalizácie HaZZ / portály tunela Bikoš
semafory 2-komorové / križovatka Prešov Sever</t>
  </si>
  <si>
    <t>LED PDZ</t>
  </si>
  <si>
    <t xml:space="preserve"> A1
A1/A2
A1/B1
A1/B1/C
B2
BC
C
EPP1 T
EPP1 AB</t>
  </si>
  <si>
    <t>LED PDZ pravé/ľavé/stredné/odbočovacie
/
Návestné rezy Nrxyz</t>
  </si>
  <si>
    <t>Očistenie, odstránenie korózie a premazanie zámku, kovania dverí a upevňovacej súpravy, ošetrenie tesnenia dverí mazivom, kontrola tesnosti</t>
  </si>
  <si>
    <t>Kontrola technického stavu LED PDZ zvonku a zvnútra, očistenie</t>
  </si>
  <si>
    <t>Kontrola napájacej časti, prepojovacích vodičov a svorkovníc</t>
  </si>
  <si>
    <t>Kontrola LED a jednotlivých symbolov</t>
  </si>
  <si>
    <t>Kontrola a lokálny test LED PDZ z CRS, test komunikácie s vizualizačnými servermi</t>
  </si>
  <si>
    <t>Lamelové PDZ</t>
  </si>
  <si>
    <t>Nrxyz-LPDZ-
- poloha</t>
  </si>
  <si>
    <t>Lamelové PDZ pravé/ľavé/horné/stredné/spodné
/
Návestné rezy NRxyz</t>
  </si>
  <si>
    <t>Vizuálna kontrola technického stavu LPDZ</t>
  </si>
  <si>
    <t>Kontrola technického stavu LPDZ zvonku a zvnútra, očistenie</t>
  </si>
  <si>
    <t>Kontrola prepojovacích vodičov a svorkovníc, dotiahnutie spojov</t>
  </si>
  <si>
    <t>Kontrola prepäťových ochrán LPDZ</t>
  </si>
  <si>
    <t xml:space="preserve">Testovanie chýb a spätné hlásenie </t>
  </si>
  <si>
    <t>Funkčná skúška a kontrola nastavenia symbolov</t>
  </si>
  <si>
    <t>Mazanie hnacích elementov, špirály a šp. kolieska viacúčelovým mazadlom</t>
  </si>
  <si>
    <t>RNR1-RNR22</t>
  </si>
  <si>
    <t>Kontrola skrine a zariadení RNR zvonku a zvnútra, očistenie</t>
  </si>
  <si>
    <t>Kontrola termostatu a vykurovacej jednotky</t>
  </si>
  <si>
    <t>Kontrola prepäťových ochrán a istiacich prvkov</t>
  </si>
  <si>
    <t>Kontrola napájacích zdrojov</t>
  </si>
  <si>
    <t>Kontrola UPS a kontrola batérií</t>
  </si>
  <si>
    <t>Kontrola TCPIP zariadení a ich kontrola v centrálnom MGM systéme</t>
  </si>
  <si>
    <t>Kompletná funkčná skúška riadiaceho systému RNR, vrátane kontroly správnej funkcie signálov do systému a testu komunikácie s komunikačnými servermi pre ovládanie PDZ</t>
  </si>
  <si>
    <t>Diagnostika riadiaceho systému a analýza stavu</t>
  </si>
  <si>
    <t>690-11.8 Meranie okamžitej rýchlosti</t>
  </si>
  <si>
    <t>Vizuálna kontrola technického stavu ROR</t>
  </si>
  <si>
    <t xml:space="preserve">SO 330-31.11 Operátorské pracovisko  </t>
  </si>
  <si>
    <t>Počítačový systém</t>
  </si>
  <si>
    <t>Operátorské pracovisko SSÚD 11 Prešov</t>
  </si>
  <si>
    <t>Kontrola komunikácie s PLC v RNR  v IRSC</t>
  </si>
  <si>
    <t>Kontrola komunikácie LAN  v IRSC</t>
  </si>
  <si>
    <t>Kontrola komunikácie s LPDZ v RNR v IRSC</t>
  </si>
  <si>
    <t xml:space="preserve">Kontrola komunikácie s LED PDZ v IRSC </t>
  </si>
  <si>
    <t>Všeobecné ISD Prešov Západ - Prešov Sever</t>
  </si>
  <si>
    <t>Spolu za obdobie 2 rokov v € bez DPH:</t>
  </si>
  <si>
    <t>Príloha č. 3: Cena za servis a údržbu technologickej časti tunela Prešov - 3.6</t>
  </si>
  <si>
    <t>Servis a údržba
ISD/ISRC  - Odborné prehliadky a odborné skúšky, revízne správy 
podľa Vyhlášky č. 508/2009 ktorou sa ustanovujú podrobnosti na zaistenie bezpečnosti a ochrany zdravia pri práci s technickými zariadeniami  tlakovými, zdvíhacími, elektrickými a plynovými a ktorou sa ustanovujú technické zariadenia, ktoré sa považujú za vyhradené technické zariadenia</t>
  </si>
  <si>
    <t>Prostredie podľa DSV,
protokolu a OPaOS</t>
  </si>
  <si>
    <t>Posledná OPaOS</t>
  </si>
  <si>
    <t>Počet úkonov počas platnosti RD</t>
  </si>
  <si>
    <t>Revízne činnosti - zabezpečuje servisná organizácia</t>
  </si>
  <si>
    <t>Stavebná časť  D1 Svinia - Prešov západ</t>
  </si>
  <si>
    <t>NN rozvádzače a vývody - vetva1, 2, 3; RN1-RN6, RX1-RX6, RISD, RE (spolu 14ks)</t>
  </si>
  <si>
    <t>Kamerové rozvádzače a vývody RK2, RK3 a bleskozvody LPS na stĺpoch KD9, KD10  (spolu po 2ks)</t>
  </si>
  <si>
    <t>Technologická časť D1 Svinia - Prešov západ</t>
  </si>
  <si>
    <t>Technologické uzly TU1 - TU3 (vrátane  EZS1, EZS2, EZS3 v TU; spolu po 3ks)</t>
  </si>
  <si>
    <t>Elektrická zabezpečovacia signalizácia EZS1.1, EZS1.2  v moste 205 (spolu 2ks)</t>
  </si>
  <si>
    <t>Rozvádzače cestnej svetelnej signalizácie RCSS1-RCSS4 (spolu 4ks)</t>
  </si>
  <si>
    <t>Meteozariadenia (spolu 2ks)</t>
  </si>
  <si>
    <t>Kiosková trafostanica Malý Šariš, vrátane vonkajšej a vnútornej uzemneňovacej sústavy, bleskozvodu a vnútornej elektroinštalácie, vzdušná/zemná VN prípojka, vrátane úsekového odpínača (1 celok)</t>
  </si>
  <si>
    <t>Náhradný zdroj prúdu na odpočívadle Malý Šariš - rozvádzač 
R-DG, zdroj núdzového napájania UPS, rozvádzač R-UPS vrátane batérií, vonkajšia a vnútorná uzemneňovacia sústava, klimatizácia, bleskozvod a vnútorná elektroinštalácia (1 celok)</t>
  </si>
  <si>
    <t>Pracovný stroj DG - Caterpillar DE110 (podľa STN 60 204)</t>
  </si>
  <si>
    <t>Stavebná časť D1  Prešov západ - Prešov juh</t>
  </si>
  <si>
    <t>NN rozvádzače a vývody - vetva1, 1b, 2, 3, 4; PSR3, RN1-RN32, RN5.1-5.2, RN6.1-6.8, RN6.5.1-6.5.2, RN8.1-8.2, RN12.1, RN 14.1, RN24.1-24.5, RN24.2.1-24.2.2 (spolu 56ks)</t>
  </si>
  <si>
    <t>NN kamerové rozvádzače a vývody ZRK1A, ZRK1-ZRK13 a bleskozvody LPS na stĺpoch KD1A, KD1-KD13 (spolu po 14ks)</t>
  </si>
  <si>
    <t>Technologická časť D1  Prešov západ - Prešov juh</t>
  </si>
  <si>
    <t>Elektrická zabezpečovacia signalizácia EZS1-EZS7 v mostoch 201, 203, 206 (spolu 7ks)</t>
  </si>
  <si>
    <t>Meteozariadenia (spolu 3ks)</t>
  </si>
  <si>
    <t>Technologické uzly TU1-TU2  (spolu 2ks)</t>
  </si>
  <si>
    <t>Radiče návestných rezov RNR1-RNR35, vrátane PDZ a CSS  (spolu 35ks)</t>
  </si>
  <si>
    <t>Meranie okamžutej rýchlosti MOR1, MOR2  (spolu 2ks)</t>
  </si>
  <si>
    <t>Telefóny núdzového volania TNV1-TNV6  (spolu 6ks)</t>
  </si>
  <si>
    <t>Stavebná časť D1 Prešov juh - Budimír</t>
  </si>
  <si>
    <t>NN rozvádzače a vývody  - Vetva 1, 2, 3, 4; R-TZD1, RE, VRIS, RTZD2, RN5-RN34, RX1-RX30, RN1-RN3 Nová Polhora (spolu 67ks)</t>
  </si>
  <si>
    <t>NN kamerové rozvádzače RK2-RK5, RK1-RK3 Nová Polhora a bleskozvody LPS na stĺpoch K2-K5, K6-K8 Nová Polhora  (spolu po 7ks)</t>
  </si>
  <si>
    <t>Technologická časť D1 Prešov juh - Budimír</t>
  </si>
  <si>
    <t>Premenné dopravné značenie PDZ3-PDZ6  (spolu 4ks)a rozvádzače RPDZ2, RPDZ3 (spolu 2ks)</t>
  </si>
  <si>
    <t>Technologické uzly TU1b - TU6b, TU7, TU8b  (spolu 8ks)</t>
  </si>
  <si>
    <t>Meteozariadenia (spolu 7ks)</t>
  </si>
  <si>
    <t>Vážnice - elektronštalácia, Rozvádzač RS, CSS, klimatizácia, EZS, ohrev váhy  a bleskozvod (1 celok)</t>
  </si>
  <si>
    <t>Transformačná stanica Petrovany TS 63 kVA + VN prípojka (1 celok)</t>
  </si>
  <si>
    <t>Stavebná časť D1 Prešov juh - Budimír časť R4 Prešov Západ - Prešov Sever</t>
  </si>
  <si>
    <t>NN rozvádzače a vývody  - Vetva 1, 2.1, 2.2; RN1-RN14, RN6.1, RN10.1, RN12.1-12.4, RN13.1  (spolu 21ks)</t>
  </si>
  <si>
    <t>NN kamerové rozvádzače a vývody KR1-KR8 a bleskozvody LPS na stĺpoch KD1-KD8  (spolu po 8ks)</t>
  </si>
  <si>
    <t>Technologická časť R4 Prešov Západ - Prešov Sever</t>
  </si>
  <si>
    <t>Meteozariadenia METEO1, METEO2 (spolu 2ks)</t>
  </si>
  <si>
    <t>Radiče návestných rezov RNR1-RNR22, vrátane PDZ a CSS  (spolu 22ks)</t>
  </si>
  <si>
    <t>Merače okamžitej rýchlosti MOR1, MOR2  (spolu 2ks)</t>
  </si>
  <si>
    <t>Technologické uzly TUT1, TU2  (spolu 2ks)</t>
  </si>
  <si>
    <t>Elektrická zabezpečovacia signalizácia EZS1-EZS4 v mostoch 201, 202 (spolu 4ks)</t>
  </si>
  <si>
    <t>Príloha č. 4: Cena za náhradné diely technologického vybavenia informačného systému diaľnice v úsekoch D1 Svinia - Prešov Západ - Prešov Juh - diaľničný privádzač Nová Polhora - Budimír a informačného systému rýchlostnej cesty v úseku R4 Prešov Západ - Prešov Sever</t>
  </si>
  <si>
    <t>ISD/ISRC - Sumár</t>
  </si>
  <si>
    <t>4.1</t>
  </si>
  <si>
    <t xml:space="preserve">Technologické uzly </t>
  </si>
  <si>
    <t>Kamerový dohľad</t>
  </si>
  <si>
    <t>Premenné dopravné značenie</t>
  </si>
  <si>
    <t>Elektrická zabezpečovacia signalizácia</t>
  </si>
  <si>
    <t>Dispečing zimnej údržby na SSÚD 11 Prešov</t>
  </si>
  <si>
    <t>Vážnice</t>
  </si>
  <si>
    <t>Radiče meračov výšky vozidiel</t>
  </si>
  <si>
    <t>Rozvádzače napätia</t>
  </si>
  <si>
    <t>Príloha č. 4: Cena za náhradné diely ISD/ISRC - 4.1</t>
  </si>
  <si>
    <t>Zoznam náhradných dielov 
Technologické vybavenie informačný systém diaľnice v úsekoch D1 Svinia - Prešov Západ - Prešov Juh - diaľničný privádzač Nová Polhora - Budimír a technologické vybavenie informačný systém rýchlostnej cesty v úseku R4 Prešov Západ - Prešov Sever</t>
  </si>
  <si>
    <t>Popis náhradného dielu/
Technologické zariadnie</t>
  </si>
  <si>
    <t>D1 Svinia - Prešov Západ a Prešov Juh - Budimír</t>
  </si>
  <si>
    <t xml:space="preserve">680-00 
601-00 </t>
  </si>
  <si>
    <t>Skriňa rozvádzača Thalasa 750x500x320, IP55</t>
  </si>
  <si>
    <t>SK-NRS-P</t>
  </si>
  <si>
    <t>Pilier skrine so zemným dielom</t>
  </si>
  <si>
    <t>PI-NRS-P</t>
  </si>
  <si>
    <t>Istič LTN-25B-3</t>
  </si>
  <si>
    <t>OEZ</t>
  </si>
  <si>
    <t>Istič LTN-6B-1</t>
  </si>
  <si>
    <t>Istič LTN-0,5D-1</t>
  </si>
  <si>
    <t>Prúdový chránič, 40A, 4-pólový, 100mA, S, typ A, 10kA</t>
  </si>
  <si>
    <t>SCHRACK</t>
  </si>
  <si>
    <t>BC064110</t>
  </si>
  <si>
    <t>Svorka radová VK3 35 sivá (4-35)</t>
  </si>
  <si>
    <t xml:space="preserve">LE037165 </t>
  </si>
  <si>
    <t>Svorka radová VK3 izolačná bočnica pre 16 -35 sivá</t>
  </si>
  <si>
    <t>LE037551</t>
  </si>
  <si>
    <t xml:space="preserve">Viking 3 Prepojovacia lišta pre rádové svorky 16 mm2 </t>
  </si>
  <si>
    <t>LE037542</t>
  </si>
  <si>
    <t>Viking 3 Prepojovacia lišta pre rádové svorky 35 mm2</t>
  </si>
  <si>
    <t xml:space="preserve">Legrand </t>
  </si>
  <si>
    <t>LE037544</t>
  </si>
  <si>
    <t>Svorka radová VK3 70 sivá (16-70)</t>
  </si>
  <si>
    <t xml:space="preserve">LE037166 </t>
  </si>
  <si>
    <t>Svorka radová VK3 6 sivá (0,25-6)</t>
  </si>
  <si>
    <t>LE037162</t>
  </si>
  <si>
    <t>Mostik N 7</t>
  </si>
  <si>
    <t>SEZ</t>
  </si>
  <si>
    <t>10005806.00</t>
  </si>
  <si>
    <t>Mostik PE 8</t>
  </si>
  <si>
    <t>10005805.00</t>
  </si>
  <si>
    <t>Istič B25/3 10kA, charakteristika B 25A, 3-pólový</t>
  </si>
  <si>
    <t>AM018325</t>
  </si>
  <si>
    <t>Prúdový chránič 40A, 4-pólový, 100mA, typ AC, 10kA</t>
  </si>
  <si>
    <t>BC004110</t>
  </si>
  <si>
    <t>Istič B10/1 10kA, charakteristika B, 10A, 1-pólový</t>
  </si>
  <si>
    <t>BM018110</t>
  </si>
  <si>
    <t>Kábel 1-CYKY-J 5x35 mm2 - 1 m</t>
  </si>
  <si>
    <t>K00010448</t>
  </si>
  <si>
    <t>Kábel CYKY-J 3x4 mm2 - 1 m</t>
  </si>
  <si>
    <t>K00009969</t>
  </si>
  <si>
    <t>Spojka káblová 1-SVCZ-M 4x35-95 Al,Cu so skrut. spojovačmi zmraštiteľná</t>
  </si>
  <si>
    <t>TE Connectivity</t>
  </si>
  <si>
    <t>1KX00015</t>
  </si>
  <si>
    <t>Spojka káblová SLV CU 5x4 Cu s lis. spojovačmi zmraštiteľná</t>
  </si>
  <si>
    <t>GPH</t>
  </si>
  <si>
    <t>SLV CU 5x4</t>
  </si>
  <si>
    <t>Káblový kanál 2000 x 25 x 60 mm</t>
  </si>
  <si>
    <t>Skriňa rozvádzača OS 53x80 - F532+4HR, IP44</t>
  </si>
  <si>
    <t>Hasma</t>
  </si>
  <si>
    <t xml:space="preserve"> OS 53x80 - F532+4HR</t>
  </si>
  <si>
    <t xml:space="preserve">680-11.6
601-11.6 </t>
  </si>
  <si>
    <t>Skriňa TU Toptec 800x1200x650 (š,v,h)</t>
  </si>
  <si>
    <t>RITTAL</t>
  </si>
  <si>
    <t>CG 9774.209</t>
  </si>
  <si>
    <t>Vetranie</t>
  </si>
  <si>
    <t>SK 3324.107</t>
  </si>
  <si>
    <t>Sada na vstavanie 19 palc. líšt</t>
  </si>
  <si>
    <t>LZ 7794.280</t>
  </si>
  <si>
    <t>DK-TS profilová lišta tvar L11U</t>
  </si>
  <si>
    <t>LZ 7827.061</t>
  </si>
  <si>
    <t>TS vonkajšia montážna lišta 600mm (Balenie: 4 ks)</t>
  </si>
  <si>
    <t>SZ 8612.165</t>
  </si>
  <si>
    <t>TS čiastková montážna doska 600x800 mm</t>
  </si>
  <si>
    <t>SZ 8614.680</t>
  </si>
  <si>
    <t>Skriňa TU CS Vonkajšia modulárna skriňa,  1200x1200x600 (š,v,h)</t>
  </si>
  <si>
    <t>CS 9752.025</t>
  </si>
  <si>
    <t>Bočnica pre CS skriňu Bal.jed:2</t>
  </si>
  <si>
    <t>CS 9753.035</t>
  </si>
  <si>
    <t>Dažďová strieška pre CS skriňu</t>
  </si>
  <si>
    <t>CS 9758.055</t>
  </si>
  <si>
    <t>Transportný sokel pre CS skriňu</t>
  </si>
  <si>
    <t>CS 9755.055</t>
  </si>
  <si>
    <t>Sada káblov na pripojenie chladiacej jednotky</t>
  </si>
  <si>
    <t>CS 9765.105</t>
  </si>
  <si>
    <t>Montazna doska pre CS skrinu B:1 600x1200 mm</t>
  </si>
  <si>
    <t>CS 9765.092</t>
  </si>
  <si>
    <t>Uholnik na vstavanie 19" profilu B:2</t>
  </si>
  <si>
    <t>DK 7696.000</t>
  </si>
  <si>
    <t>19"-profilove listy chromovane 24U " B:2</t>
  </si>
  <si>
    <t>DK 7688.000</t>
  </si>
  <si>
    <t>Svietidlo 14W 230V</t>
  </si>
  <si>
    <t>SZ 4138.140</t>
  </si>
  <si>
    <t>Prívodné káble k svietidlu 3000 mm</t>
  </si>
  <si>
    <t>SZ 4315.100</t>
  </si>
  <si>
    <t>Vykurovacia jednotka 250W s ventilátorom</t>
  </si>
  <si>
    <t>SK 3105.380</t>
  </si>
  <si>
    <t>Dverný kontakt</t>
  </si>
  <si>
    <t>Tracon electric</t>
  </si>
  <si>
    <t>LSME-8111</t>
  </si>
  <si>
    <t>028 070 00</t>
  </si>
  <si>
    <t>Zámok dverí TU</t>
  </si>
  <si>
    <t>Pánty dverí skrine TU</t>
  </si>
  <si>
    <t>Filter ventilácie TU</t>
  </si>
  <si>
    <t>Výhrevné teleso</t>
  </si>
  <si>
    <t>SAREL</t>
  </si>
  <si>
    <t>S17561</t>
  </si>
  <si>
    <t>Istič -  10kA, charakteristika C, 6A, 1-pólový</t>
  </si>
  <si>
    <t>BMSO C6/1</t>
  </si>
  <si>
    <t>Istič -  10kA, charakteristika C, 4A, 1-pólový</t>
  </si>
  <si>
    <t>BMSO C4/1</t>
  </si>
  <si>
    <t>Istič -  10kA, charakteristika C, 1A, 1-pólový</t>
  </si>
  <si>
    <t>BMSO C1/1</t>
  </si>
  <si>
    <t>Istič -  10kA, charakteristika C, 4A, 2-pólový</t>
  </si>
  <si>
    <t>BMSO C4/2</t>
  </si>
  <si>
    <t>Istič -  10kA, charakteristika C, 10A, 1-pólový</t>
  </si>
  <si>
    <t>BMSO C10/1</t>
  </si>
  <si>
    <t>Istič -  10kA, charakteristika C, 20A, 1-pólový+N</t>
  </si>
  <si>
    <t>BMSO C20/1N</t>
  </si>
  <si>
    <t>Istič -  10kA, charakteristika B, 4A, 1-pólový</t>
  </si>
  <si>
    <t>BMSO B4/1</t>
  </si>
  <si>
    <t>Chránič s Ističom C20/1+N/30mA/Type AC</t>
  </si>
  <si>
    <t>MCB/RCD (RCBO)</t>
  </si>
  <si>
    <t>Pomocný kontakt pre ističe 1 zapínací+1 rozpínací, 5-250V/4A, upínací</t>
  </si>
  <si>
    <t>BM900001</t>
  </si>
  <si>
    <t>Regulátor vlhkosti 40-90% rh, 1P (1CO) FLZ600/1P</t>
  </si>
  <si>
    <t>IUK08562</t>
  </si>
  <si>
    <t>Termostat vetrania 1 zapínací kontakt, modrý KTO</t>
  </si>
  <si>
    <t>IUK08566</t>
  </si>
  <si>
    <t>Termostat kúrenia, 1 rozpínací kontakt, červený KTS</t>
  </si>
  <si>
    <t>IUK08565</t>
  </si>
  <si>
    <t>Zásuvka STN, 16A, 250V, na montážnu lištu</t>
  </si>
  <si>
    <t xml:space="preserve"> Schrack</t>
  </si>
  <si>
    <t>BZ325005</t>
  </si>
  <si>
    <t>Napájací panel 5x230V Acar s prep. ochranou, montáž do 19" rámu</t>
  </si>
  <si>
    <t>ACAR</t>
  </si>
  <si>
    <t>WF504</t>
  </si>
  <si>
    <t>Prevodník 1x RS422/485</t>
  </si>
  <si>
    <t>NPORT 5130</t>
  </si>
  <si>
    <t>Prevodník 2x RS422/485</t>
  </si>
  <si>
    <t>NPORT 5232i</t>
  </si>
  <si>
    <t>Prevodník 4x RS422/485</t>
  </si>
  <si>
    <t>NPORT 5430i</t>
  </si>
  <si>
    <t>Prevodník Digi One IAP</t>
  </si>
  <si>
    <t>DIGI</t>
  </si>
  <si>
    <t>Ochranný modul s iskrovou medzerou DEHNventil DV MOD 255V AC</t>
  </si>
  <si>
    <t>DEHN</t>
  </si>
  <si>
    <t>Prepäťová ochrana napájacej časti DEHNventil DV M TN 255 (FM)</t>
  </si>
  <si>
    <t>Prepäťová ochrana napájacej časti DEHNsignal  DSI DV 2P</t>
  </si>
  <si>
    <t>Prepäťová ochrana napájacej časti DEHNrail DR M 2P 255 (FM)</t>
  </si>
  <si>
    <t>Pätica prepäťovej ochrany RS485 - BXT BAS</t>
  </si>
  <si>
    <t>Prepäťová ochrana signálnej časti BCT MOD BD HF 5</t>
  </si>
  <si>
    <t>Zvodič prepätia (SPD) pre signálne systémy</t>
  </si>
  <si>
    <t>BXT ML2 BE HFS 5</t>
  </si>
  <si>
    <t>Prepäťová ochrana ETHERNET, DPA M CLE RJ45B 48</t>
  </si>
  <si>
    <t>DENH+SOHNE</t>
  </si>
  <si>
    <t xml:space="preserve">Vysielací modul DEHNsignal </t>
  </si>
  <si>
    <t>DEHN+SOHNE</t>
  </si>
  <si>
    <t>DSI DV 2P</t>
  </si>
  <si>
    <t>Prepäťová ochrana trieda III</t>
  </si>
  <si>
    <t>DR 230 FML</t>
  </si>
  <si>
    <t>Relé 24VDC/1 prep. kont. s päticou (KA1,2)</t>
  </si>
  <si>
    <t>PHOENIX SK</t>
  </si>
  <si>
    <t>Relé 230V/1 prep. kont s päticou (KA3)</t>
  </si>
  <si>
    <t>RSC-230UC/21</t>
  </si>
  <si>
    <t>Relé 230VAC/2 prep. kont. s päticou (KA4,5)</t>
  </si>
  <si>
    <t>RSC-230UC/21-21</t>
  </si>
  <si>
    <t>Pätica pre relé</t>
  </si>
  <si>
    <t>Finder</t>
  </si>
  <si>
    <t>93.01.7.024</t>
  </si>
  <si>
    <t>Relé</t>
  </si>
  <si>
    <t xml:space="preserve">Finder </t>
  </si>
  <si>
    <t>34.51.7.012.0010</t>
  </si>
  <si>
    <t>Radová svorka</t>
  </si>
  <si>
    <t>CBD-2 IK100002</t>
  </si>
  <si>
    <t>Poistková svorka</t>
  </si>
  <si>
    <t>Viking 390-86</t>
  </si>
  <si>
    <t>Poistka trubičková</t>
  </si>
  <si>
    <t>2A/T</t>
  </si>
  <si>
    <t xml:space="preserve"> 0,5 A</t>
  </si>
  <si>
    <t xml:space="preserve"> 0,25 A</t>
  </si>
  <si>
    <t xml:space="preserve"> 0,25 A/T</t>
  </si>
  <si>
    <t>Snímač teploty PT100</t>
  </si>
  <si>
    <t>JSP</t>
  </si>
  <si>
    <t>Záložný zdroj APC Smart UPS 2200</t>
  </si>
  <si>
    <t>APC</t>
  </si>
  <si>
    <t>Smart UPS 2200</t>
  </si>
  <si>
    <t>Záložný zdroj APC Smart UPS 1500</t>
  </si>
  <si>
    <t>Smart UPS 1500</t>
  </si>
  <si>
    <t>Záložný zdroj APC Smart UPS 750 VA USB RM 2U 230 V, SMT750RMI2UC</t>
  </si>
  <si>
    <t>Smart-UPS 750</t>
  </si>
  <si>
    <t>Sieťový management modul</t>
  </si>
  <si>
    <t>AP617</t>
  </si>
  <si>
    <t>Batéria do UPS Pb 12V, 9Ah</t>
  </si>
  <si>
    <t>Vision</t>
  </si>
  <si>
    <t>CP1290</t>
  </si>
  <si>
    <t>Batéria do UPS Pb 12V, 7Ah</t>
  </si>
  <si>
    <t>Avacom</t>
  </si>
  <si>
    <t>AV150213FC</t>
  </si>
  <si>
    <t>Batéria do UPS Pb 12V, 5,1Ah</t>
  </si>
  <si>
    <t>CSB</t>
  </si>
  <si>
    <t>HR 1221W F2</t>
  </si>
  <si>
    <t>Zdroj 230VAC/24VDC 5A</t>
  </si>
  <si>
    <t>Phoenix Contact</t>
  </si>
  <si>
    <t>TRIO-PS/1AC/ 24DC/ 5</t>
  </si>
  <si>
    <t>Optiswitch 8 x 1/10GbE SFP+ ports, 8 x 1GbE combo ports, 4 x 1GbE copper ports</t>
  </si>
  <si>
    <t>ADVA</t>
  </si>
  <si>
    <t>FSP 150-XG308H/F</t>
  </si>
  <si>
    <t>SW licencia optisiwtch FSP 150-XG308H/F</t>
  </si>
  <si>
    <t xml:space="preserve">License for XG308 to enable all 8 SFP+/10GE ports at 10G speed. </t>
  </si>
  <si>
    <t>Zdroj PSU100S 24VDC/5A Sitop power 5A</t>
  </si>
  <si>
    <t>SIEMENS</t>
  </si>
  <si>
    <t>6EP1333-2AA00</t>
  </si>
  <si>
    <t>Zdroj 120W 24VDC/5A Sitop power 5A s PFC</t>
  </si>
  <si>
    <t>6EP1333-2BA01</t>
  </si>
  <si>
    <t>Vstupná analógová karta SIEMENS SM 331</t>
  </si>
  <si>
    <t>6ES7331-7KB02-0AB0</t>
  </si>
  <si>
    <t>Výstupná digitálna karta SIEMENS SM 322</t>
  </si>
  <si>
    <t>6ES7322-1BH01-0AA0</t>
  </si>
  <si>
    <t>Rozširovací modul pre SIMATIC S7-300, Dig.input,16DI,opt.isol.,24VDC</t>
  </si>
  <si>
    <t>6ES7321-1BH02-0AA0</t>
  </si>
  <si>
    <t>Pamäťová karta MMC CARD F. S7-300/C7/ET 200S IM151 CPU, 3,3 V NFLASH, 4 MBYTES</t>
  </si>
  <si>
    <t>6ES7953-8LM00-0AA0</t>
  </si>
  <si>
    <t>Predný konektor pre signálne moduly so skrutkovacím kontaktom, 20-PIN</t>
  </si>
  <si>
    <t>6ES7392-1AJ00-0AA0</t>
  </si>
  <si>
    <t>Procesor SIMATIC S7-300, CPU 315-2NP/DP</t>
  </si>
  <si>
    <t>6ES7315-2EG10-0AB0</t>
  </si>
  <si>
    <t>CPU 313C COMPACT CPU WITH MPI, 24 DI/16 DO, 4AI, 2AO 1 PT100, 3 FAST COUNTERS (30 KHZ), INTEGRATED 24V DC POWER SUPPLY, 32 KBYTE WORKING MEMORY, FRONT CONNECTOR (2 X 40PIN) AND MICRO MEMORY CARD REQUIRED</t>
  </si>
  <si>
    <t>6ES7313-5BE01-0AB0</t>
  </si>
  <si>
    <t>SIMATIC NET, CP 343-1 COMMUNICATIONS PROCESSOR FOR CONNECTION OF SIMATIC S7-300 W. INDUSTR. ETHERNET VIA ISO AND TCP/IP, S7 COMM., FETCH/WRITE SEND/RECEIVE, WITH AND W/O RFC 10/100 MBIT</t>
  </si>
  <si>
    <t>6ES7343-1CX00-0XE0</t>
  </si>
  <si>
    <t>Montážna lišta pre montáž PC Siemens L=480 mm</t>
  </si>
  <si>
    <t>6ES7390-1AE80-0AA0</t>
  </si>
  <si>
    <t>Optický prepojovací kábel duplex SM, SC-SC,  2 m</t>
  </si>
  <si>
    <t>SC/LC/PC-SC/PC</t>
  </si>
  <si>
    <t>Metalický prepojovací kábel RJ45-RJ45, 2m</t>
  </si>
  <si>
    <t>S/UTP</t>
  </si>
  <si>
    <t>Priemyselný Routing Switch, 7x10/100/1000 TX, 4x100/1000 TX/FX SFP, 8x100 TX/FX SFP</t>
  </si>
  <si>
    <r>
      <t>Manažovateľný switch 4x10/100BaseTx, 2xFO100/1000Fx SFP, -40 do +70</t>
    </r>
    <r>
      <rPr>
        <vertAlign val="superscript"/>
        <sz val="10"/>
        <color rgb="FF000000"/>
        <rFont val="Calibri"/>
        <family val="2"/>
        <charset val="238"/>
      </rPr>
      <t>o</t>
    </r>
    <r>
      <rPr>
        <sz val="10"/>
        <color rgb="FF000000"/>
        <rFont val="Calibri"/>
        <family val="2"/>
        <charset val="238"/>
      </rPr>
      <t>C</t>
    </r>
  </si>
  <si>
    <t>Manažovateľný 5 port switch 10/100/SFP SM, simplex,</t>
  </si>
  <si>
    <t xml:space="preserve">Konvertor </t>
  </si>
  <si>
    <t xml:space="preserve">Comnet </t>
  </si>
  <si>
    <t xml:space="preserve">CLFE1EOU </t>
  </si>
  <si>
    <t>Transceiver FO SFP, 100Mb, Fx</t>
  </si>
  <si>
    <t>Transceiver FO SFP, 1000Mb, Fx</t>
  </si>
  <si>
    <t>H.264 multi-codec video encoder C60 encoder</t>
  </si>
  <si>
    <t>C-60 E-MC</t>
  </si>
  <si>
    <t xml:space="preserve">680-11.4
601-11.4 </t>
  </si>
  <si>
    <t>Skrinka rozvádzača kamery RKx, prívod a vývod zdola, 300x200x160mm, uchytenie na betónový stĺp</t>
  </si>
  <si>
    <t>PPA Energo</t>
  </si>
  <si>
    <t>NRS-P</t>
  </si>
  <si>
    <t>Dverný spínač</t>
  </si>
  <si>
    <t>ELDON</t>
  </si>
  <si>
    <t>I88-SU12</t>
  </si>
  <si>
    <t>Modul prepäťovej ochrany FLT-SEC-P-T1-N/PE-350/100-P</t>
  </si>
  <si>
    <t>Phoenix contact</t>
  </si>
  <si>
    <t>Modul prepäťovej ochrany FLT-SEC-T1-350/25-P - Type 1/2</t>
  </si>
  <si>
    <t>Modul prepäťovej ochrany VAL-SEC-T2-350-P - Type 2</t>
  </si>
  <si>
    <t>Pásovina uchtenie na sĺp 30m</t>
  </si>
  <si>
    <t>Riadiaca jednotka PLC SIPLUS S7-1200 Siemens CPU 1211C DC/DC/DC, 6 DI, 4 DO, 2 AI, 50kB</t>
  </si>
  <si>
    <t>Siemens</t>
  </si>
  <si>
    <t>6ES7211-1AE40-0XB0</t>
  </si>
  <si>
    <t>Koncový spínač; plastová kladka Ø10,5mm; NO + NC; 10A; PG13,5</t>
  </si>
  <si>
    <t>POKOJ</t>
  </si>
  <si>
    <t>PAP1T13PZ11</t>
  </si>
  <si>
    <t>Zámok skrinky kamerového rozvádzača</t>
  </si>
  <si>
    <t>Istič B20/3</t>
  </si>
  <si>
    <t>S203M-B20</t>
  </si>
  <si>
    <t>Istič B40/3 6kA, charakteristika B, 40A, 3-pólový</t>
  </si>
  <si>
    <t>BM618340</t>
  </si>
  <si>
    <t>Istič B32/3 6kA, charakteristika B, 32A, 3-pólový</t>
  </si>
  <si>
    <t>BM618332</t>
  </si>
  <si>
    <t>Istič B20/3 6kA, charakteristika B, 20A, 3-pólový</t>
  </si>
  <si>
    <t>BM618320</t>
  </si>
  <si>
    <t>Istič B16/3 6kA, charakteristika B, 16A, 3-pólový</t>
  </si>
  <si>
    <t>BM618316</t>
  </si>
  <si>
    <t>Istič B16/1 10kA, charakteristika B, 16A, 1-pólový</t>
  </si>
  <si>
    <t>BM018116</t>
  </si>
  <si>
    <t>Prúdový chránič 40A, 4-pólový, 100mA, typ AC, 6kA</t>
  </si>
  <si>
    <t>BC604110</t>
  </si>
  <si>
    <t>Prúdový chránič 40A, 4-pólový, 500mA, typ AC, 6kA</t>
  </si>
  <si>
    <t>F204AS-40/0.5</t>
  </si>
  <si>
    <t>Istič B10/1</t>
  </si>
  <si>
    <t>BS018110</t>
  </si>
  <si>
    <t>Istič B6/1</t>
  </si>
  <si>
    <t>BM618106</t>
  </si>
  <si>
    <t>Istič B2/1</t>
  </si>
  <si>
    <t>BM018102</t>
  </si>
  <si>
    <t>Istič C6/1</t>
  </si>
  <si>
    <t>BM017106</t>
  </si>
  <si>
    <t>Proudový chránič AMPARO 10 kA, 25 A, 2P, 100 mA, AC</t>
  </si>
  <si>
    <t>AR002210</t>
  </si>
  <si>
    <t>Kombinovaná ochrana proti blesku a prepätiu trieda I+II, FLT-SEC-T1+T2-1S-350/25-FM</t>
  </si>
  <si>
    <t>Napájacie trafo - 230V, 26V, 270VA</t>
  </si>
  <si>
    <t>TPC Transformátory</t>
  </si>
  <si>
    <t>TRL015</t>
  </si>
  <si>
    <t>DEHN  DG S 48 zvodič prepätia 7.5 kA</t>
  </si>
  <si>
    <t>Optický switch na DIN - 4x metalické porty 10/100/1000Base-T (RJ45) a 4x 1Gbps Combo porty RJ45/SFP, 12-48V DC</t>
  </si>
  <si>
    <t>comnet</t>
  </si>
  <si>
    <t>CNGE8MS</t>
  </si>
  <si>
    <t>Priemyselný 8 portový Gigabit Ethernet L2 switch s managementom, 2x SFP port s 2.5Gbps</t>
  </si>
  <si>
    <t>CNGE11FX3TX8MS</t>
  </si>
  <si>
    <t>Optický distribučný box pre 4 vlákna</t>
  </si>
  <si>
    <t>Transformátor bezpečnostný-oddeľovací T1N 1F 100VA 230/24V IP00, SEC 4,2A</t>
  </si>
  <si>
    <t>Vinuta</t>
  </si>
  <si>
    <t>T1N-100-230/24</t>
  </si>
  <si>
    <t>Pojistkový odpínač 2P,32A</t>
  </si>
  <si>
    <t>IS 506102</t>
  </si>
  <si>
    <t>Otočná IP kamera s IR adaptívnym prisvietením</t>
  </si>
  <si>
    <t>DS-2DY9240IX-A T5</t>
  </si>
  <si>
    <t>TKH security</t>
  </si>
  <si>
    <t>Siqura UP36, IR</t>
  </si>
  <si>
    <t>prepäťová ochrana dátovej linky RS485, RS422, RS232</t>
  </si>
  <si>
    <t>DM-006/1</t>
  </si>
  <si>
    <t>Extender LAN 10/100Mbps + PoE</t>
  </si>
  <si>
    <t>METEL</t>
  </si>
  <si>
    <t>LAN-EXT-NPD</t>
  </si>
  <si>
    <t>Priemyselný Routing Switch</t>
  </si>
  <si>
    <t>MikroTik</t>
  </si>
  <si>
    <t>RB760iGS</t>
  </si>
  <si>
    <t>601-11.5 
PDZ</t>
  </si>
  <si>
    <t xml:space="preserve">Premenná dopravná značka </t>
  </si>
  <si>
    <t xml:space="preserve">BRECON SYSTEMS </t>
  </si>
  <si>
    <t>A+C/B</t>
  </si>
  <si>
    <t>Radar</t>
  </si>
  <si>
    <t>Via Traffic Controll</t>
  </si>
  <si>
    <t>Falcon 11x11</t>
  </si>
  <si>
    <t>Komunikačný modul radaru</t>
  </si>
  <si>
    <t>Wandler FDET</t>
  </si>
  <si>
    <t>Prúdový chránič s ističom, char. C, 16A, 30mA, 1+N, typ AC, 10kA</t>
  </si>
  <si>
    <t>C16-003/AC</t>
  </si>
  <si>
    <t>Istič - 10kA, charakteristika C, 10A, 1-pólový</t>
  </si>
  <si>
    <t>C10/1</t>
  </si>
  <si>
    <t>Istič - 10kA, charakteristika C, 1A, 2-pólový</t>
  </si>
  <si>
    <t>C1/2</t>
  </si>
  <si>
    <t>Istič - 10kA, charakteristika C, 6A, 2-pólový</t>
  </si>
  <si>
    <t>C6/2</t>
  </si>
  <si>
    <t>Istič - 10kA, charakteristika C, 6A, 1-pólový</t>
  </si>
  <si>
    <t xml:space="preserve">C6/1 </t>
  </si>
  <si>
    <t>Istič - 10kA, charakteristika C, 4A, 1-pólový</t>
  </si>
  <si>
    <t>C4/1</t>
  </si>
  <si>
    <t>Istič - 10kA, charakteristika C, 2A, 2-pólový</t>
  </si>
  <si>
    <t>C2/2</t>
  </si>
  <si>
    <t>Istič - 10kA, charakteristika B, 2A, 1-pólový</t>
  </si>
  <si>
    <t>B2/1</t>
  </si>
  <si>
    <t>Istič - 10kA, charakteristika B, 4A, 1-pólový</t>
  </si>
  <si>
    <t>B4/1</t>
  </si>
  <si>
    <t>Poistková svorka odpojovacia s poistkou 4 mm2 Viking 3</t>
  </si>
  <si>
    <t>1A/T</t>
  </si>
  <si>
    <t>0,5A/T</t>
  </si>
  <si>
    <t>Prepäťová ochrana napájacej časti DEHNvenil DV 2P TN</t>
  </si>
  <si>
    <t>Prepäťová ochrana napájacej časti DEHNrail DR 230 FML</t>
  </si>
  <si>
    <t>Prepäťová ochrana napájacej časti DEHNguard T 275 FM</t>
  </si>
  <si>
    <t>Kombinovaný chránič proti prepätiu 20 kA</t>
  </si>
  <si>
    <t>BXT ML4 BD HF5</t>
  </si>
  <si>
    <t>Výhrevné teleso 250W / 75°C</t>
  </si>
  <si>
    <t>IUK08250</t>
  </si>
  <si>
    <t xml:space="preserve">OMRON </t>
  </si>
  <si>
    <t>D2D-1000</t>
  </si>
  <si>
    <t>Žiarovka  10V / 50W</t>
  </si>
  <si>
    <t>OSRAM</t>
  </si>
  <si>
    <t>SIG 64005</t>
  </si>
  <si>
    <t>Toroidný transformátor in 230V/50Hz, out 10V / 60VA</t>
  </si>
  <si>
    <t>TORELEC</t>
  </si>
  <si>
    <t>TOR 002/1</t>
  </si>
  <si>
    <t>Výkonové minirelé PT 2P/12A,230VAC</t>
  </si>
  <si>
    <t>PT270730</t>
  </si>
  <si>
    <t>Pätica na lištu k relé PT 2p 12A, skrutková</t>
  </si>
  <si>
    <t xml:space="preserve">YPT78702 </t>
  </si>
  <si>
    <t>Komunikačný modul IM 153-1 SIMATIC ET200M</t>
  </si>
  <si>
    <t>6AG1153-1AA03-2XB0</t>
  </si>
  <si>
    <t xml:space="preserve">Profibus konektor pre SIMATIC DP, RS485, 12 Mbit/s </t>
  </si>
  <si>
    <t>6ES7972-0BA12-0XA0</t>
  </si>
  <si>
    <t>SIMATIC S7-300, CP341 COMM. PROCESSOR WITH RS422/485 INTERFACE</t>
  </si>
  <si>
    <t>6ES7341-1CH02-0AE0</t>
  </si>
  <si>
    <t>Zdroj SITOP POWER 5 STABILIZED LOAD POWER SUPPLY INPUT: 120/230 V AC OUTPUT: 24 V DC/ 10A</t>
  </si>
  <si>
    <t>6EP1334-2AA00</t>
  </si>
  <si>
    <t>Relé 24VDC/1prep.kont. s päticou (KA2)</t>
  </si>
  <si>
    <t>PLC-RSC- 24DC/21</t>
  </si>
  <si>
    <t>Relé elektromagnetické; DPDT; Ucievky: 230VAC; 8A; 8A/250VAC; RSB</t>
  </si>
  <si>
    <t>SCHNEIDER ELECTRIC</t>
  </si>
  <si>
    <t>RSB2A080P7</t>
  </si>
  <si>
    <t>Pätica relé; PIN: 8; 10A; na prípojnicu DIN; skrutkové svorky; 250VAC</t>
  </si>
  <si>
    <t>RSZE1S48M</t>
  </si>
  <si>
    <t>Vykurovacia jednotka s ventilátorom 200W</t>
  </si>
  <si>
    <t>SK3107.000</t>
  </si>
  <si>
    <t xml:space="preserve">Ventilátor </t>
  </si>
  <si>
    <t>SK3108.000</t>
  </si>
  <si>
    <t>Súmrakový spínač</t>
  </si>
  <si>
    <t>GRASSLIN</t>
  </si>
  <si>
    <t>Turnus 501</t>
  </si>
  <si>
    <t>Transformátor TC1 230V / 230V / 170V  300VA</t>
  </si>
  <si>
    <t>TOR 007/1</t>
  </si>
  <si>
    <t>Prúdový komparátor so spínačom</t>
  </si>
  <si>
    <t>PPA</t>
  </si>
  <si>
    <t>PKS1</t>
  </si>
  <si>
    <t>Prúdový komparátor</t>
  </si>
  <si>
    <t>PK3</t>
  </si>
  <si>
    <t xml:space="preserve">Prúdový komparátor </t>
  </si>
  <si>
    <t>AUTECH</t>
  </si>
  <si>
    <t>PK</t>
  </si>
  <si>
    <t>601-11.5 
RPDZ</t>
  </si>
  <si>
    <t>Skriňa rozvádzača Thalasa 530x430x200, IP55</t>
  </si>
  <si>
    <t>SCHNEIDER</t>
  </si>
  <si>
    <t>SA59323</t>
  </si>
  <si>
    <t>Montážny panel 530x430</t>
  </si>
  <si>
    <t>SA55723</t>
  </si>
  <si>
    <t>Montážny pilier</t>
  </si>
  <si>
    <t>Zámok</t>
  </si>
  <si>
    <t>Svorka-sivá 2,5mm2</t>
  </si>
  <si>
    <t>390 60</t>
  </si>
  <si>
    <t>Zvierka koncová  sivá</t>
  </si>
  <si>
    <t>WAGO</t>
  </si>
  <si>
    <t xml:space="preserve">249-117 </t>
  </si>
  <si>
    <t>DIN lišta</t>
  </si>
  <si>
    <t>TS35/7,5</t>
  </si>
  <si>
    <t>Kabelová vývodka, závit PG; IP68; polyamid</t>
  </si>
  <si>
    <t>OBO BETTERMANN</t>
  </si>
  <si>
    <t>PG21</t>
  </si>
  <si>
    <t>PG13,5</t>
  </si>
  <si>
    <t>PG11</t>
  </si>
  <si>
    <t>PG9</t>
  </si>
  <si>
    <t>Úchyt tienenia</t>
  </si>
  <si>
    <t>790-116</t>
  </si>
  <si>
    <t>Montážny držiak zbernej lišty, skrutka M4x8mm</t>
  </si>
  <si>
    <t>790-100</t>
  </si>
  <si>
    <t>Kábel komunikačný 2x2x0,5 - 1 m</t>
  </si>
  <si>
    <t>LAPP Kábel</t>
  </si>
  <si>
    <t>Unitronic BUS CAN FDP 2x2x0,5</t>
  </si>
  <si>
    <t>Zásuvka 230V, montáž na DIN lištu</t>
  </si>
  <si>
    <t>Eaton</t>
  </si>
  <si>
    <t>Z7-SDF 230-BS</t>
  </si>
  <si>
    <t>601-11.5 
RCSS</t>
  </si>
  <si>
    <t>Skriňa THALASSA 745x535x300mm</t>
  </si>
  <si>
    <t>NSYPLM75</t>
  </si>
  <si>
    <t>Výstražné návestidlo - vločka</t>
  </si>
  <si>
    <t>SWARCO</t>
  </si>
  <si>
    <t>ALU STAR</t>
  </si>
  <si>
    <t>Žiarovka do návestidla 230V</t>
  </si>
  <si>
    <t>E27</t>
  </si>
  <si>
    <t>Montážna doska 700x500mm</t>
  </si>
  <si>
    <t>NSYMM75</t>
  </si>
  <si>
    <t>Pilier skrine 800mm</t>
  </si>
  <si>
    <t>NSYSFSPLM</t>
  </si>
  <si>
    <t>Rukoväť so zámkom, kľúč 405</t>
  </si>
  <si>
    <t>NSYTHL405PLM</t>
  </si>
  <si>
    <t>Vložka do trojuh. zámku 8mm</t>
  </si>
  <si>
    <t>NSYTT8CRN</t>
  </si>
  <si>
    <t>Istič - 10kA, charakteristika C, 16A, 2-pólový</t>
  </si>
  <si>
    <t>C16/2</t>
  </si>
  <si>
    <t>Komunikačný modul INTERFACE MODULE IM151-1 BASIC</t>
  </si>
  <si>
    <t>6ES7151-1CA00-0AB0</t>
  </si>
  <si>
    <t>4-vstupová digitálna karta</t>
  </si>
  <si>
    <t>6ES7131-4BD01-0AA0</t>
  </si>
  <si>
    <t>4-výstupová digitálna karta</t>
  </si>
  <si>
    <t>6ES7132-4BD01-0AA0</t>
  </si>
  <si>
    <t>Slot pre vstupno-výstupné karty</t>
  </si>
  <si>
    <t>6ES7193-4CB00-0AA0</t>
  </si>
  <si>
    <t>Napájací modul POWER MODULE PM-E FOR ET 200S</t>
  </si>
  <si>
    <t>6ES7138-4CA01-0AA0</t>
  </si>
  <si>
    <t>Ukončovací modul pre napájací modul TM-P15S23-A0</t>
  </si>
  <si>
    <t>6ES7193-4CD20-0AA0</t>
  </si>
  <si>
    <t>Montážna lišta</t>
  </si>
  <si>
    <t>6ES5710-8MA11</t>
  </si>
  <si>
    <t>Zdroj PHOENIX MINI-PS-100-240AC/24DC/1</t>
  </si>
  <si>
    <t xml:space="preserve">680-11.5
</t>
  </si>
  <si>
    <t>Akumulátor 12V/7Ah</t>
  </si>
  <si>
    <t>YAKYL</t>
  </si>
  <si>
    <t>Akumulátor 12V/18Ah</t>
  </si>
  <si>
    <t>BAT 12V/18Ah</t>
  </si>
  <si>
    <t>Transformátor  16V/40VA</t>
  </si>
  <si>
    <t>TR-3</t>
  </si>
  <si>
    <t>Ústredňa EZS</t>
  </si>
  <si>
    <t>DSC</t>
  </si>
  <si>
    <t>HS-2064 PCB, doska ustredne</t>
  </si>
  <si>
    <t>Komunikačný modul T-Link</t>
  </si>
  <si>
    <t>T-link 280</t>
  </si>
  <si>
    <t>Kávesnica s LCD</t>
  </si>
  <si>
    <t>HS2LCD P N , klavesnica s integr. citackou</t>
  </si>
  <si>
    <t>Infra 2-lúčová závora: dosah 60m vnútorný, 30m vonkajší</t>
  </si>
  <si>
    <t>Sunwave</t>
  </si>
  <si>
    <t>SBT-30</t>
  </si>
  <si>
    <t xml:space="preserve">Relé pre alarm </t>
  </si>
  <si>
    <t>STRATA</t>
  </si>
  <si>
    <t>230V</t>
  </si>
  <si>
    <t xml:space="preserve">Dverný kontakt magnetický  </t>
  </si>
  <si>
    <t>SENTEK</t>
  </si>
  <si>
    <t>3G-SM</t>
  </si>
  <si>
    <t>Modul pre čítacie hlavy PC4820</t>
  </si>
  <si>
    <t>PC 4820</t>
  </si>
  <si>
    <t>Bezdotyková čítačka proximity, dosah 7,6 cm, 84x84x19mm</t>
  </si>
  <si>
    <t>HID</t>
  </si>
  <si>
    <t>R30 HID</t>
  </si>
  <si>
    <t>Kontakt pre kovové vráta, kábel chránený pancier. hadicou</t>
  </si>
  <si>
    <t>SD-6021</t>
  </si>
  <si>
    <t xml:space="preserve">Rozširujúci modul </t>
  </si>
  <si>
    <t>HS2208</t>
  </si>
  <si>
    <t xml:space="preserve">601-11.7 </t>
  </si>
  <si>
    <t>LCD MONITOR 40"</t>
  </si>
  <si>
    <t>Alhua</t>
  </si>
  <si>
    <t>DHI-LM43-F200</t>
  </si>
  <si>
    <t>PC klient SSUD, PC zostava klient, W7,1TB Hdd, 4GB RAM</t>
  </si>
  <si>
    <t>Firewall router - Hardware and software platforms firewall 10Gb</t>
  </si>
  <si>
    <t>HILSTONE</t>
  </si>
  <si>
    <t xml:space="preserve">SG-6000-E2800 </t>
  </si>
  <si>
    <t>Gigabit Ethernet Stackable Switch 24port</t>
  </si>
  <si>
    <t>Joystick pre ovládanie otočných PTZ kamier</t>
  </si>
  <si>
    <t>NVH-KEY1003</t>
  </si>
  <si>
    <t>MiniGBIC transceiver, Cisco compatibilný s DDMI, 1.25G, 850nm, MM, 550m, Dual LC connectors, Temp. 0~70°C, alternative to SFP-GE-S</t>
  </si>
  <si>
    <t>ADVA Gigalight</t>
  </si>
  <si>
    <t>GP-8524-S5CD-C</t>
  </si>
  <si>
    <t>MiniGBIC transceiver, Cisco compatibilný s DDMI, 1.25G, 1310nm, SM, 20km, Dual LC connectors, Temp. 0~70°C, alternative to SFP-GE-L</t>
  </si>
  <si>
    <t xml:space="preserve">GP-3124-L2CD-C  </t>
  </si>
  <si>
    <t>Videoklient - Viewer Hardware, i7, SSD (desktop/tower)</t>
  </si>
  <si>
    <t xml:space="preserve">TKH security </t>
  </si>
  <si>
    <t>GDS-NVH-1100</t>
  </si>
  <si>
    <t>IP wall video client extreme, 19", 2U, i7, SSD, QUADXTR</t>
  </si>
  <si>
    <t xml:space="preserve">NVH-2004XTR </t>
  </si>
  <si>
    <t>Video Server 19", Xeon, 2U, SSD, 8-port, HS RAID, RPSU</t>
  </si>
  <si>
    <t>GDS-NVH-2608XR</t>
  </si>
  <si>
    <t>Videokarta vystupná Quad mini Display Port/DVI-D output</t>
  </si>
  <si>
    <t>GDS-NVH-QUAD</t>
  </si>
  <si>
    <t>Pevný disk WD Red NAS Hard Drive, 2 TB</t>
  </si>
  <si>
    <t>Western Digital</t>
  </si>
  <si>
    <t>WD20EFRX</t>
  </si>
  <si>
    <t>OptiSwitch Extended temperature, Ethernet Services aggregation device: 40x ports of 1G and 12 ports of 1/10G - 2U 19'' switch with 10G license and OAM module. Includes basic chassis, one PSU filler and 19"" brackets.,  XG312 Fan EXH Moduleot</t>
  </si>
  <si>
    <t>FSP 150-XG312/F</t>
  </si>
  <si>
    <t>Softver - License for XG308 to enable all 8 SFP+/10GE ports at 10G speed. W/o this license, ports are just with 1G speed</t>
  </si>
  <si>
    <t>License for XG308</t>
  </si>
  <si>
    <t>Napájací zdroj AC hot swappable extended temperature power supply for the OptiSwitch V Modular (90-240V AC), with EU power cable, ADVA branded</t>
  </si>
  <si>
    <t>EM-V-H-PS-EXT/AC/EU</t>
  </si>
  <si>
    <t>Licencia detekcie pre kamery  (ID Server: 5458-4203)</t>
  </si>
  <si>
    <t xml:space="preserve">Sense Pro video channel license </t>
  </si>
  <si>
    <t xml:space="preserve">Licencia pre server </t>
  </si>
  <si>
    <t>Sense Pro license</t>
  </si>
  <si>
    <t>Komunikačný modul Sur-Guard IP Receiver</t>
  </si>
  <si>
    <t>SG-system II</t>
  </si>
  <si>
    <t xml:space="preserve">EZS Server </t>
  </si>
  <si>
    <t>HP</t>
  </si>
  <si>
    <t>Pro 3010 SFF</t>
  </si>
  <si>
    <t xml:space="preserve">601-00.1 </t>
  </si>
  <si>
    <t>Tenzometrický snímač</t>
  </si>
  <si>
    <t>Thames Side</t>
  </si>
  <si>
    <t>T95 LA</t>
  </si>
  <si>
    <t>Uchytenie snímača (horná a spodná konzola)</t>
  </si>
  <si>
    <t>T95</t>
  </si>
  <si>
    <t xml:space="preserve">Skrutka uchytenia s podložkou </t>
  </si>
  <si>
    <t>M12x40</t>
  </si>
  <si>
    <t>Zlučovacia skrinka</t>
  </si>
  <si>
    <t>Čap veľký s poistnými krúžkami</t>
  </si>
  <si>
    <t>32,6x70 mm</t>
  </si>
  <si>
    <t>Čap malý  s poistnými krúžkami</t>
  </si>
  <si>
    <t>26,1x70 mm</t>
  </si>
  <si>
    <t>Vážiaca jednotka SUPAWEIGH-CWL</t>
  </si>
  <si>
    <t>PHILIPS</t>
  </si>
  <si>
    <t>TSQ 128/96-174</t>
  </si>
  <si>
    <t>A/D prevodník signálu</t>
  </si>
  <si>
    <t>Jednotka interface pre prevod signálu a ovládanie signálu</t>
  </si>
  <si>
    <t>Supaweight</t>
  </si>
  <si>
    <t>SUPAWEIGH/NB</t>
  </si>
  <si>
    <t>Termostat - ovládač vyhrievania váhy</t>
  </si>
  <si>
    <t>Kalibračný prepínač</t>
  </si>
  <si>
    <t>Vážiaca platforma</t>
  </si>
  <si>
    <t>Pamäťová batéria</t>
  </si>
  <si>
    <t>Vonkajšia klimatizačná jednotka</t>
  </si>
  <si>
    <t>RXS25CY</t>
  </si>
  <si>
    <t>Vnútorná klimatizačná jednotka</t>
  </si>
  <si>
    <t>FTKS25CVMB</t>
  </si>
  <si>
    <t>Nástenný diaľkový (bezdrôtový) ovládač</t>
  </si>
  <si>
    <t>Elektrický konvertor 2kW</t>
  </si>
  <si>
    <t>FENIX</t>
  </si>
  <si>
    <t>CH 2000 B</t>
  </si>
  <si>
    <t>Ústredňa EZS Power 864 vrátane komunnikačného modulu T-link (TCP/IP) a akumulátora</t>
  </si>
  <si>
    <t xml:space="preserve">PC1832 </t>
  </si>
  <si>
    <t>Magnetický dverný kontakt</t>
  </si>
  <si>
    <t>PIR detektor duálny PIR+MW</t>
  </si>
  <si>
    <t>LC 103</t>
  </si>
  <si>
    <t>Akumulátor 12V 7,2 Ah</t>
  </si>
  <si>
    <t>CSB Battery</t>
  </si>
  <si>
    <t>GP 1272 F2</t>
  </si>
  <si>
    <t>Výstražné návestidlo dvojkomorové</t>
  </si>
  <si>
    <t>Ovládacie zariadenie návestidiel</t>
  </si>
  <si>
    <t>LED displej vonkajší</t>
  </si>
  <si>
    <t>ELEN</t>
  </si>
  <si>
    <t>NDI 4/100W</t>
  </si>
  <si>
    <t xml:space="preserve">Notebook  </t>
  </si>
  <si>
    <t>nx7400</t>
  </si>
  <si>
    <t xml:space="preserve">Multifunkčné zariadenie vrátane print servera (LAN interface) </t>
  </si>
  <si>
    <t>Color Laser 2820</t>
  </si>
  <si>
    <t xml:space="preserve">Optický distribučný box pre 24 vlákien, 19", IU, 4xSC/SC SM simplex adapter, 4xSC/FC SM 9/125/900 lm pigtail </t>
  </si>
  <si>
    <t>SOLARIX</t>
  </si>
  <si>
    <t>Optiswitch (24x port 10/100Mb TX + 2x module slots), 1x SFP modul SM 1310nm do 10 km</t>
  </si>
  <si>
    <t>RC-2024</t>
  </si>
  <si>
    <t>Access point WiFi Cisco-Linksys  54 Mb 802.11g</t>
  </si>
  <si>
    <t>Cisco</t>
  </si>
  <si>
    <t>WAP54G</t>
  </si>
  <si>
    <t>Access point WiFi Airlive vonkajší</t>
  </si>
  <si>
    <t>WH-5400 CPE</t>
  </si>
  <si>
    <t>Sektorová anténa 9dBi, H60°V60°</t>
  </si>
  <si>
    <t>MAXRAD</t>
  </si>
  <si>
    <t>Káblová redunkcia TNC rev. female na N-male</t>
  </si>
  <si>
    <t>UPS</t>
  </si>
  <si>
    <t>Smart 1500VA</t>
  </si>
  <si>
    <t>Elektroinštalácia - zásuvky, vypínače</t>
  </si>
  <si>
    <t>Rozvádzač s výstrojom 600x1800x800, predné presklenné dvere, rám skrine TS8, 19"</t>
  </si>
  <si>
    <t>DK-TS 8</t>
  </si>
  <si>
    <t>Tablet PC 512 MB, 40GB, BT, WLAN, WinXP Profesional Sk...</t>
  </si>
  <si>
    <t>Fujitsu-Siemens</t>
  </si>
  <si>
    <t>STYLISTIC ST5031</t>
  </si>
  <si>
    <t>Aplikačný softvér - Modul váženia a komunikácie</t>
  </si>
  <si>
    <t>CRJ Vaznica</t>
  </si>
  <si>
    <t>4138.140</t>
  </si>
  <si>
    <t>Prívodné káble k svietidlu</t>
  </si>
  <si>
    <t>4315.100</t>
  </si>
  <si>
    <t>Komunikačný modul SIMATIC DP, INTERFACE MODULE IM151-3 PROFINET FOR ET200S; TRANSMISS. RATE UP TO 100MBIT/S MAX. OF 63 POWER, BUS INTERFACING VIA RJ45 INCL. TERMINATING MODULE</t>
  </si>
  <si>
    <t>6ES7151-3AA00-0AB0</t>
  </si>
  <si>
    <t>Pamäťová karta
SIMATIC S7, MICRO MEMORY CARD F. S7-300/C7/ET 200S IM151 CPU, 3.3 V NFLASH, 2 MBYTES</t>
  </si>
  <si>
    <t>6ES7953-8LL11-0AA0</t>
  </si>
  <si>
    <t>Napájací modul
SIMATIC DP, POWER MODULE PM-E FOR ET 200S; 24V DC WITH DIAGNOSIS</t>
  </si>
  <si>
    <t>6ES7138-4CA00-0AA0</t>
  </si>
  <si>
    <t>SIMATIC DP, TERMINAL MODULE TM-P15S23-A1 FOR ET 200S FOR POWER MODULES 15MM WIDE, SCREW-TYPE TERMINALS 2X3 TERMINAL CONNECTIONS WITH TERMINAL LEAD TO AUX1 AUX1 IN LINE</t>
  </si>
  <si>
    <t>6ES7193-4CC20-0AA0</t>
  </si>
  <si>
    <t>Vstupná digitálna karty
SIMATIC DP, 5 ELECTRON. MODULES FOR ET 200S, 4 DI STANDARD 24V DC, 15 MM WIDTH, 5 PIECES PER PACKAGING UNIT</t>
  </si>
  <si>
    <t>6ES7131-4BD00-0AA0</t>
  </si>
  <si>
    <t>Vstupná analógová karta
SIMATIC DP, ELECTRONIC MODULE FOR ET 200S, 2 AI RTD 15 MM WIDE, 15BIT + SIGN PT100 STD; PT100 KL; NI100 STD; NI100 KL; 150 OHM; 300 OHM; 600 OHM, CYCLE TIME 110 MS/CHANNEL WITH LED SF (GROUP FAULT)</t>
  </si>
  <si>
    <t>6ES7134-4JB50-0AB0</t>
  </si>
  <si>
    <t>SIMATIC DP, 5 TERMINAL MODULES TM-E15S24-01 FOR ET 200S FOR ELECTRONIC MODULES 15 MM WIDE,SCREW-TYPE TERMINALS 2X4 TERMINAL CONNECTIONS WITH TERMINAL LEAD TO AUX1, AUX1 IN LINE, 5 PIECES PER PACKAGING UNIT</t>
  </si>
  <si>
    <t>6ES7193-4CB20-0AA0</t>
  </si>
  <si>
    <t>Napájací zdroj 24V/5A</t>
  </si>
  <si>
    <t>6EP1333-2BA00</t>
  </si>
  <si>
    <t>BS017106</t>
  </si>
  <si>
    <t>Istič C4/1</t>
  </si>
  <si>
    <t>BS017104</t>
  </si>
  <si>
    <t>Istič C4/2</t>
  </si>
  <si>
    <t>BM017204</t>
  </si>
  <si>
    <t>Istič C6/2</t>
  </si>
  <si>
    <t>BS017206</t>
  </si>
  <si>
    <t>Istič C20/1N</t>
  </si>
  <si>
    <t>BS617620</t>
  </si>
  <si>
    <t>LSM81-11</t>
  </si>
  <si>
    <t>Smart UPS 750, RM, 2U</t>
  </si>
  <si>
    <t>Smart UPS 750</t>
  </si>
  <si>
    <t>Batéria do UPS</t>
  </si>
  <si>
    <t>Stojany tiesňového volania (Telefóny núdzového volania)</t>
  </si>
  <si>
    <t xml:space="preserve">680-11.1 
601-11.1 </t>
  </si>
  <si>
    <t>Vrchný kryt s klapkou a vnútornou nosnou časťou bez elektroniky a LED</t>
  </si>
  <si>
    <t>L30430-X7984-S3</t>
  </si>
  <si>
    <t>Vrchný kryt s klapkou</t>
  </si>
  <si>
    <t>C39332-A8-B56</t>
  </si>
  <si>
    <t>Vnútorná nosná časť</t>
  </si>
  <si>
    <t>L30430-X7984-S31</t>
  </si>
  <si>
    <t>Stĺpik</t>
  </si>
  <si>
    <t>S30362-H5041-A101-1</t>
  </si>
  <si>
    <t>Batéria</t>
  </si>
  <si>
    <t>BAT 6V-12Ah</t>
  </si>
  <si>
    <t>Spínač otvorenia hlásky</t>
  </si>
  <si>
    <t>398-7900</t>
  </si>
  <si>
    <t>Mikrofón/reproduktor</t>
  </si>
  <si>
    <t>M032620861</t>
  </si>
  <si>
    <t>Trichtýr</t>
  </si>
  <si>
    <t>C39332-A8-B53</t>
  </si>
  <si>
    <t>Platňa s 50 LED diodami a káblom</t>
  </si>
  <si>
    <t>G97000-U2060-269</t>
  </si>
  <si>
    <t>Platňa s 2 LED diodami a káblom</t>
  </si>
  <si>
    <t>G97000-U2060-270</t>
  </si>
  <si>
    <t>Upevnenie LED platní</t>
  </si>
  <si>
    <t>G97000-T2090-C595</t>
  </si>
  <si>
    <t>Riadiaca jednotka DTMF Master</t>
  </si>
  <si>
    <t>DTMF06-2-M</t>
  </si>
  <si>
    <t>Riadiaca jednotka DTMF Slave</t>
  </si>
  <si>
    <t>DTMF06-2-S</t>
  </si>
  <si>
    <t>fólia s číslom</t>
  </si>
  <si>
    <t>Napájací zdroj SITOP</t>
  </si>
  <si>
    <t>6EP1353-2BA00</t>
  </si>
  <si>
    <t>IPDTMF - ustredna pre 1 líniu</t>
  </si>
  <si>
    <t>321- 61 
321- 64</t>
  </si>
  <si>
    <t xml:space="preserve">VN vypínač </t>
  </si>
  <si>
    <t>SES</t>
  </si>
  <si>
    <t>UVE25/400 PPN</t>
  </si>
  <si>
    <t xml:space="preserve">VN koncovky </t>
  </si>
  <si>
    <t>Raychem</t>
  </si>
  <si>
    <t>TFTO-5131 22kV</t>
  </si>
  <si>
    <t xml:space="preserve">Bleskoistky </t>
  </si>
  <si>
    <t>RDA 24</t>
  </si>
  <si>
    <t xml:space="preserve">VN poistka </t>
  </si>
  <si>
    <t>ETI</t>
  </si>
  <si>
    <t>EFEN 20A</t>
  </si>
  <si>
    <t xml:space="preserve">Istič výkonový  </t>
  </si>
  <si>
    <t>BL 1000</t>
  </si>
  <si>
    <t xml:space="preserve">spúšť </t>
  </si>
  <si>
    <t>DTV In 577A</t>
  </si>
  <si>
    <t xml:space="preserve">DTV In 200A </t>
  </si>
  <si>
    <t xml:space="preserve">Poistka </t>
  </si>
  <si>
    <t>PN 000  125A gG</t>
  </si>
  <si>
    <t>poistkový VN spodok so zvodičom prepätia</t>
  </si>
  <si>
    <t>PS-E25/100 1P</t>
  </si>
  <si>
    <t>EFEN 10A</t>
  </si>
  <si>
    <t xml:space="preserve">VN vodič </t>
  </si>
  <si>
    <t>NKT</t>
  </si>
  <si>
    <t>NA2XS F 2Y 1x70</t>
  </si>
  <si>
    <t xml:space="preserve">Trafosvorka </t>
  </si>
  <si>
    <t>PFISTERER</t>
  </si>
  <si>
    <t>M16</t>
  </si>
  <si>
    <t>BC 160</t>
  </si>
  <si>
    <t>DTV In 100A</t>
  </si>
  <si>
    <t>sada pre náhradu výkonového ističa J21U</t>
  </si>
  <si>
    <t>3VA23</t>
  </si>
  <si>
    <t>ND D1 Prešov Západ - Prešov Juh</t>
  </si>
  <si>
    <t xml:space="preserve">680-00 </t>
  </si>
  <si>
    <t>Plastový sokel 405x200x800mm</t>
  </si>
  <si>
    <t>Montážna doska - plech</t>
  </si>
  <si>
    <t>Vložka polcylindrického zámku 333, systém EMKA, s jed.kľúčom</t>
  </si>
  <si>
    <t>DV900333</t>
  </si>
  <si>
    <t>Hrebeň 3-polový</t>
  </si>
  <si>
    <t xml:space="preserve">Zvodič bleskových prúdov a prepätia FLP-12,5V/4  </t>
  </si>
  <si>
    <t>A03429</t>
  </si>
  <si>
    <t>Prúdový chránič TX3 4P 40A 100mA typ A</t>
  </si>
  <si>
    <t>LEGRAND</t>
  </si>
  <si>
    <t>Prúdový chránič TX3 4P 40A 300mA typ A</t>
  </si>
  <si>
    <t>Istič RX3 3P B20 6000A</t>
  </si>
  <si>
    <t>Istič RX3 3P B16 6000A</t>
  </si>
  <si>
    <t>Istič RX3 1P B16 6000A</t>
  </si>
  <si>
    <t>Istič RX3 3P B40 6000A</t>
  </si>
  <si>
    <t>Istič RX3 3P B32 6000A</t>
  </si>
  <si>
    <t>Svorka</t>
  </si>
  <si>
    <t>M35/16-šedá</t>
  </si>
  <si>
    <t>M35/16-zž</t>
  </si>
  <si>
    <t>M35/16-modrá</t>
  </si>
  <si>
    <t>M10/10-šedá</t>
  </si>
  <si>
    <t>M10/10-zž</t>
  </si>
  <si>
    <t>M10/10-modrá</t>
  </si>
  <si>
    <t>M6/8-šedá</t>
  </si>
  <si>
    <t>M6/8-zž</t>
  </si>
  <si>
    <t>M6/8-modrá</t>
  </si>
  <si>
    <t>M70/22-šedá</t>
  </si>
  <si>
    <t>M70/22-zž</t>
  </si>
  <si>
    <t>M70/22-modrá</t>
  </si>
  <si>
    <t>D150/31-šedá</t>
  </si>
  <si>
    <t>D150/31-zž</t>
  </si>
  <si>
    <t>D150/31-modrá</t>
  </si>
  <si>
    <t>Prechodka káblová pre CYKY-J 5x35mm2</t>
  </si>
  <si>
    <t>Pg42</t>
  </si>
  <si>
    <t>Prechodka káblová pre CYKY-J 5x10mm2</t>
  </si>
  <si>
    <t>Pg29</t>
  </si>
  <si>
    <t>Prechodka káblová pre CYKY-J 3x4mm2 /rezerva)</t>
  </si>
  <si>
    <t>Pg16</t>
  </si>
  <si>
    <t xml:space="preserve">Prechodka káblová </t>
  </si>
  <si>
    <t>M2</t>
  </si>
  <si>
    <t>Prechodka Pg48 pre (CYKY-J 5x120mm2)</t>
  </si>
  <si>
    <t>Pg48</t>
  </si>
  <si>
    <t>Schránka na dokumentáciu A4</t>
  </si>
  <si>
    <t>ASDRA400</t>
  </si>
  <si>
    <t>Plastový rozvádzač 750x500x300mm+zámok</t>
  </si>
  <si>
    <t>POCC3230</t>
  </si>
  <si>
    <t>Plastový sokel 770x935x310mm</t>
  </si>
  <si>
    <t>Strecha proti daždu</t>
  </si>
  <si>
    <t>Plastový rozvádzač s uchytením na stĺp, 647 x 436 x 250mm, IP66</t>
  </si>
  <si>
    <t>NSYPLM64G</t>
  </si>
  <si>
    <t>Vypínač In 20 A, Ue AC 250 V, 1+N-pól</t>
  </si>
  <si>
    <t>Rázová oddeľovacia tlmivka RTO-16</t>
  </si>
  <si>
    <t>A04177</t>
  </si>
  <si>
    <t>Dvojpólový varistorový zvodič bleskových prúdov FLP-12,5 V/2</t>
  </si>
  <si>
    <t>A03809</t>
  </si>
  <si>
    <t>Prepeťová ochrana s integrovaným VF filtrom DA-275-DF10</t>
  </si>
  <si>
    <t>A05719</t>
  </si>
  <si>
    <t>Prepeťová ochrana elektronických zariadení mn DP-024-25</t>
  </si>
  <si>
    <t>A06097</t>
  </si>
  <si>
    <t>Prepäťová ochrana pre siete Ethernet DL-Cat6</t>
  </si>
  <si>
    <t>A06574</t>
  </si>
  <si>
    <t>Istič 2A LTN 2C/1</t>
  </si>
  <si>
    <t>Istič 4A LTN 4C/1</t>
  </si>
  <si>
    <t>Istič 4A LTN UC/4C/2</t>
  </si>
  <si>
    <t>Poistková svorka AFS 4 2C BK</t>
  </si>
  <si>
    <t>A631210</t>
  </si>
  <si>
    <t>Poistka trubičková 700mA, 5x20mm</t>
  </si>
  <si>
    <t>0,7A</t>
  </si>
  <si>
    <t>Poistka trubičková 6A, 5x20mm</t>
  </si>
  <si>
    <t>6A</t>
  </si>
  <si>
    <t>Chránič OEZ- OLI- 6C-1N-030A s ističom 10kA</t>
  </si>
  <si>
    <t>Priemyselný modul ADAM-6052</t>
  </si>
  <si>
    <t>ADAM-6052-D</t>
  </si>
  <si>
    <t>Priemyselný Switch</t>
  </si>
  <si>
    <t>IE-2000-4S-TS-G-L</t>
  </si>
  <si>
    <t>Optický distribučný box na DIN lištu pre 8x LC-LC  (osadené 4x LC Duplex)</t>
  </si>
  <si>
    <t>KELINE</t>
  </si>
  <si>
    <t>HN-DIN8-SC</t>
  </si>
  <si>
    <t>Napájacie trafo - TRL010/ST44 24VAC/150VA</t>
  </si>
  <si>
    <t>TRL010/ST44</t>
  </si>
  <si>
    <t>Napájací zdroj spínaný; na lištu DIN; 240W; 24VDC; 10A</t>
  </si>
  <si>
    <t>MEAN WELL</t>
  </si>
  <si>
    <t>WDR-240-24</t>
  </si>
  <si>
    <t>Výhrevné teleso FLH100, 100W, 110‑250VAC, 130°C</t>
  </si>
  <si>
    <t>IUK08344</t>
  </si>
  <si>
    <t>Radová svorkovnica, menovitý prierez [mm²]: 10. žz</t>
  </si>
  <si>
    <t>EPM</t>
  </si>
  <si>
    <t>RSA PE 10</t>
  </si>
  <si>
    <t>Radová svorkovnica, menovitý prierez [mm²]: 4. žz</t>
  </si>
  <si>
    <t>RSA PE 4</t>
  </si>
  <si>
    <t>Kamera Hikivision DS-2DY9236IX-A(T3) 2 MP 36xIR Sieťový pozičný systém</t>
  </si>
  <si>
    <t>DS-2DY9236IX-A(T3)</t>
  </si>
  <si>
    <t>680-11 
MOR</t>
  </si>
  <si>
    <t>Ethernetový L2 switch, min. 5 metalických 10/100 portů, 24 VDC, teplotní rozsah +40 - +75°C</t>
  </si>
  <si>
    <t xml:space="preserve">Planet </t>
  </si>
  <si>
    <t>ISW-801T</t>
  </si>
  <si>
    <t>Sieťový zdroj na DIN lištu   24 V / DC 5A 120 W</t>
  </si>
  <si>
    <t>Mean Well</t>
  </si>
  <si>
    <t>NDR-120-24</t>
  </si>
  <si>
    <t>Prepäťová ochrana DA-275 V/1+1</t>
  </si>
  <si>
    <t>A01872</t>
  </si>
  <si>
    <t>Prepäťová ochrana SLP 275V/1</t>
  </si>
  <si>
    <t>A01617</t>
  </si>
  <si>
    <t>Radarová jednotka</t>
  </si>
  <si>
    <t>US-RCA 2.1.2 AC</t>
  </si>
  <si>
    <t>Svorka radová poistková WSI6</t>
  </si>
  <si>
    <t xml:space="preserve">Weidmüller </t>
  </si>
  <si>
    <t>Zobrazovacia tabuľa MOR</t>
  </si>
  <si>
    <t>ZNAČKY PRAHA</t>
  </si>
  <si>
    <t>PDZ LED MOR</t>
  </si>
  <si>
    <t>Rozvádzač ROR - komplet</t>
  </si>
  <si>
    <t>UniCamPWR</t>
  </si>
  <si>
    <t xml:space="preserve">680-11
TNV </t>
  </si>
  <si>
    <t>Komunikačný modul ET908H, IP, A
digitálny, možnosť pripojiť externý
tlačidlový modul 18 tlač., externý
reproduktor a mikrofón, 2 spínané
výstupy/2 vstupy bezpotenciálových
kontaktov</t>
  </si>
  <si>
    <t>Commend</t>
  </si>
  <si>
    <t xml:space="preserve">C-ET908H </t>
  </si>
  <si>
    <t>Mikrofón elektretový, do vonkajšieho
prostredia IP54</t>
  </si>
  <si>
    <t>C-MIC480S</t>
  </si>
  <si>
    <t>Modul hovorovej jednotky, bez modulu
elektroniky, hovorové tlačidlo,
prepojovacie káble; materiál nerez oceľ,
povrchová úprava</t>
  </si>
  <si>
    <t>2534 5 008-15</t>
  </si>
  <si>
    <t>Modul LED osvetlenia TNV, pripojovací
kábel</t>
  </si>
  <si>
    <t>Zámok TNV, komplet včítane vložky
kľúča, rozety a držiaka rozety</t>
  </si>
  <si>
    <t>Reflexná nálepka TNV (symbol SOS)</t>
  </si>
  <si>
    <t>Príslušenstvo TNV - Priemyselný AC/DC
zdroj, vstupné napätie 85-264 VAC/120-
370 VDC, výstupné napätie 24VDC/0-
3,2A, 75W,montáž na DIN lištu</t>
  </si>
  <si>
    <t>680-11
EZS</t>
  </si>
  <si>
    <t>Rozvádzač EZS thalasa 1056x852x350, IP66</t>
  </si>
  <si>
    <t>NSYPLM108G</t>
  </si>
  <si>
    <t>Skrinka pre ovládací panel s výbavou 430x330x200 (IP66/20)</t>
  </si>
  <si>
    <t>NSYPLM43G</t>
  </si>
  <si>
    <t>Hlavná doska zabezpečovacej ústredne</t>
  </si>
  <si>
    <t>Integra 32</t>
  </si>
  <si>
    <t>INT-KLCDR-BL</t>
  </si>
  <si>
    <t>Modul pre komunikáciu po TCP/IP pre ústredne INTEGRA</t>
  </si>
  <si>
    <t>ETHM-1 PLUS</t>
  </si>
  <si>
    <t>Transormátor 230V AC/18V AC, 50VA</t>
  </si>
  <si>
    <t>Zálohovaný zdroj PS110.H, 12V+24V, 110W</t>
  </si>
  <si>
    <t>IMCO POWER</t>
  </si>
  <si>
    <t>Sieťový zdroj na DIN lištu  PRO ECO 120 W 24 V 5 A 24 V / DC 5 A 120 W</t>
  </si>
  <si>
    <t>Zálohovací akumulátor 12V/17Ah</t>
  </si>
  <si>
    <t>GPO12170</t>
  </si>
  <si>
    <t>Rozširujúci expander 8 vstupov / 8 výstupov relé</t>
  </si>
  <si>
    <t>INT-IORS</t>
  </si>
  <si>
    <t>Duálny PIR+MW detektor pohybu (IP54)</t>
  </si>
  <si>
    <t>OPAL PLUS</t>
  </si>
  <si>
    <t>Magnetický kontakt plastový</t>
  </si>
  <si>
    <t>B-1</t>
  </si>
  <si>
    <t xml:space="preserve">Magnetický kontakt kovový </t>
  </si>
  <si>
    <t>Vyhrievacie teleso 110-230V AC/100W</t>
  </si>
  <si>
    <t>NSYCR100WU2C</t>
  </si>
  <si>
    <t>Vyhrievacie teleso 12-24V DC/20W</t>
  </si>
  <si>
    <t>NSYCR20WU1C</t>
  </si>
  <si>
    <t>Kábel 3x4 mm2 / 1m</t>
  </si>
  <si>
    <t>CYKY-J 3x4</t>
  </si>
  <si>
    <t>Kábel 3x2,5 mm2 / 1m</t>
  </si>
  <si>
    <t>CYKY-J 3x2,5</t>
  </si>
  <si>
    <t>Kábel 1,5 mm2 / 1m</t>
  </si>
  <si>
    <t>H05VK 1,5</t>
  </si>
  <si>
    <t>H07VK 1,5</t>
  </si>
  <si>
    <t>Pevná inštalačná rúrka / 3 m</t>
  </si>
  <si>
    <t>UPRM 20</t>
  </si>
  <si>
    <t>Technologické uzly a radiče návestných rezov</t>
  </si>
  <si>
    <t>680-11
TU
RNR</t>
  </si>
  <si>
    <t>Vonkajšia skriňa Basic 600x1200x500mm komplet</t>
  </si>
  <si>
    <t>Rittal</t>
  </si>
  <si>
    <t>9783.530</t>
  </si>
  <si>
    <t xml:space="preserve">Dverový spínač </t>
  </si>
  <si>
    <t>Schrack</t>
  </si>
  <si>
    <t>ASDSW010 + DSADA001</t>
  </si>
  <si>
    <t>Skriňové svietidlo LED 025 ECOLINE 400 Lm</t>
  </si>
  <si>
    <t>Stego</t>
  </si>
  <si>
    <t>LED025</t>
  </si>
  <si>
    <t>UPS modul na DIN lištu so zálohovacou funkciou pre 24V zdroje</t>
  </si>
  <si>
    <t xml:space="preserve">DR-UPS40 </t>
  </si>
  <si>
    <t>Akumulátor - 12V/9Ah E1290</t>
  </si>
  <si>
    <t>EMOS</t>
  </si>
  <si>
    <t>OT 9-12</t>
  </si>
  <si>
    <t>Výhrevné teleso FLH060, 60W, 110-250VAC, 100°C</t>
  </si>
  <si>
    <t>IUK08343</t>
  </si>
  <si>
    <t>Termostat KTO 011 - rozpínací</t>
  </si>
  <si>
    <t>OEM</t>
  </si>
  <si>
    <t xml:space="preserve">AM2023 </t>
  </si>
  <si>
    <t>Soklová zásuvka 230V/16A na DIN</t>
  </si>
  <si>
    <t>ZSE-03</t>
  </si>
  <si>
    <t>Istič RX3 1P B6 6000A</t>
  </si>
  <si>
    <t>Istič TX3 3P B10 10000A</t>
  </si>
  <si>
    <t>Istič TX3 1P B6 6000A</t>
  </si>
  <si>
    <t>Istič TX3 1P B10 6000A</t>
  </si>
  <si>
    <t>Pomocný kontakt ističa TX</t>
  </si>
  <si>
    <t>Hlavný vypínač DX3 IS 4P 40A</t>
  </si>
  <si>
    <t xml:space="preserve">Prúdový chránič RX3 2P 25A 30mA </t>
  </si>
  <si>
    <t>402036 </t>
  </si>
  <si>
    <t xml:space="preserve">Prúdový chránič RX3 4P 25A 30mA </t>
  </si>
  <si>
    <t>Štvorpólový varistorový zvodič prepätia SLP-275 V/4 S</t>
  </si>
  <si>
    <t>Saltek</t>
  </si>
  <si>
    <t>A01763</t>
  </si>
  <si>
    <t>Mostík (N/PE) 1 m</t>
  </si>
  <si>
    <t>TNFS16</t>
  </si>
  <si>
    <t>Ekvipotenciálna svorkovnica 7x25mm² + 1x50mm²/ø10mm</t>
  </si>
  <si>
    <t>ELCON</t>
  </si>
  <si>
    <t>Perforovaný kanál LINA 25, 25x60mm, 2m, šedý s krytom</t>
  </si>
  <si>
    <t>Perforovaný kanál LINA 25, 40x60mm, 2m, šedý s krytom</t>
  </si>
  <si>
    <t>Lišta DIN DIN35/2P/15 MMD1520C29 35x15mm (6.3x18) 2m perforovaná</t>
  </si>
  <si>
    <t>MOREK</t>
  </si>
  <si>
    <t>MMD1520C29</t>
  </si>
  <si>
    <t>Prepäťová ochrana DMP-024-V/1-FR1</t>
  </si>
  <si>
    <t>A05799</t>
  </si>
  <si>
    <t xml:space="preserve">Relé elektromagnetické; SPDT; Ucievky: 24VDC; Ikontakt max: 6A </t>
  </si>
  <si>
    <t xml:space="preserve">FINDER </t>
  </si>
  <si>
    <t>34.51.7.024.0010</t>
  </si>
  <si>
    <t xml:space="preserve">Káblová priechodka </t>
  </si>
  <si>
    <t>Svorka radová</t>
  </si>
  <si>
    <t xml:space="preserve">UT 10 (š) </t>
  </si>
  <si>
    <t>UT 10 (m)</t>
  </si>
  <si>
    <t>UT 10 (zž)</t>
  </si>
  <si>
    <t>UT 4 (š)</t>
  </si>
  <si>
    <t>UT 4 (m)</t>
  </si>
  <si>
    <t xml:space="preserve">UT 4 (zž) </t>
  </si>
  <si>
    <t>RSA 2,5 modrá</t>
  </si>
  <si>
    <t>RSA 2,5 červená</t>
  </si>
  <si>
    <t>Vonkajšia skriňa 600x1200x600mm, CS TOPTEC 19"</t>
  </si>
  <si>
    <t>9774.099</t>
  </si>
  <si>
    <t>Modul dátový SXKJ-DIN-GY 23064920 pre 1xRJ45 keystone na DIN</t>
  </si>
  <si>
    <t xml:space="preserve">Solarix </t>
  </si>
  <si>
    <t>Samorezný tienený keystone CAT5E STP RJ45 - SXKJ-5E-STP-BK-SA</t>
  </si>
  <si>
    <t>Montážna doska - AlMg 3x1000x550mm ATYP</t>
  </si>
  <si>
    <t>NOPE</t>
  </si>
  <si>
    <t>Al-Mg 3mm</t>
  </si>
  <si>
    <t xml:space="preserve">Vodič </t>
  </si>
  <si>
    <t>CYA 6</t>
  </si>
  <si>
    <t>CYA 4</t>
  </si>
  <si>
    <t>CYA 2,5</t>
  </si>
  <si>
    <t>CYA 0,75</t>
  </si>
  <si>
    <t>H07V-K zž 16</t>
  </si>
  <si>
    <t>H07V-K zž 6</t>
  </si>
  <si>
    <t>Switch 16x 10/100Tx, 2x 10/100/1000Tx alebo 2x 100/1000SFP Nemanažovatelný, od -40 do 75°C</t>
  </si>
  <si>
    <t>EDS-2018-ML-2GTXSFP-T</t>
  </si>
  <si>
    <t>Switch 8x 10/100Tx RJ45, 2x nap. 12/24/48 VDC,
od -40 až 75°C</t>
  </si>
  <si>
    <t>EDS-208A-T</t>
  </si>
  <si>
    <t>Prevodník priemyselný , 8x 10/100Tx RJ45, 2x nap. 12/24/48 VDC, od -40 až 195°C</t>
  </si>
  <si>
    <t>IMC-21GA-T</t>
  </si>
  <si>
    <t>Priemyselný počítač Arm Cortex-A8 1 GHz IIoT gateway s 1 mini PCIe slotom pre wireless moduly, 4 serial ports, 2 CAN ports, 4 DIs, 4 Dos</t>
  </si>
  <si>
    <t>UC-5112-T-LX</t>
  </si>
  <si>
    <t>Switch 4x 10/100Tx RJ45, 1x COMBO, od -40 až 75°C</t>
  </si>
  <si>
    <t>EDS-G205-1GTXSFP-T</t>
  </si>
  <si>
    <t>Prepínač 24-port data only, Network Essentials</t>
  </si>
  <si>
    <t xml:space="preserve">Catalyst 9200 </t>
  </si>
  <si>
    <t>Softvér C9200 Cisco DNA Essentials, 24-Port, 3 Year Term License</t>
  </si>
  <si>
    <t>C9200 Cisco DNA Essentials</t>
  </si>
  <si>
    <t xml:space="preserve">Sieťový modul Catalyst 9200 4 x 1G </t>
  </si>
  <si>
    <t>C9200-NM-4G</t>
  </si>
  <si>
    <t>Stohovací kábel Cisco Catalyst 9200 Stack Module</t>
  </si>
  <si>
    <t>C9200L-STACK-KIT</t>
  </si>
  <si>
    <t>Zdroj 125W AC Config 6 Power Supply</t>
  </si>
  <si>
    <t>PWR-C6-125WAC</t>
  </si>
  <si>
    <t xml:space="preserve">Sieťový kábel 3M Type 4 Stacking Cable </t>
  </si>
  <si>
    <t>STACK-T4-3M</t>
  </si>
  <si>
    <t>Priemyselný switch IE2000 with 4FE Copper ports and 2 GE SFP</t>
  </si>
  <si>
    <t>Priemyselný switch IE2000 with 4FE Copper ports and 2 GE uplinks (Lan Base)</t>
  </si>
  <si>
    <t>IE-2000-4TS-G-B</t>
  </si>
  <si>
    <t>Kompaktný optický SFP WDM transceiver 1,25Gbps 1000BASE-BX10, SM, 10km, TX1310/RX1550nm, LC simplex, -40 až 85°C, 3,3V, DMI, Cisco komp.</t>
  </si>
  <si>
    <t>SPB-7610WCIS</t>
  </si>
  <si>
    <t>Kompaktný optický SFP WDM transceiver 1,25Gbps, 1000BASE-BX10, SM, 10km, TX1550/RX1310nm, LC simplex, -40 až 85°C, 3,3V, DMI, Cisco komp.</t>
  </si>
  <si>
    <t>SPB-7710WCIS</t>
  </si>
  <si>
    <t>Kompaktný optický SFP WDM transceiver 1,25Gbps, 1000BASE-BX40, SM, 40km, TX1310/RX1550nm, LC simp., -40 až75°C, 3,3V, DMI, Cisco komp.</t>
  </si>
  <si>
    <t>SPB-7603WCIS</t>
  </si>
  <si>
    <t>Kompaktný optický SFP WDM transceiver 1,25Gbps, 1000BASE-BX40, SM, 40km, TX1550/RX1310nm, LC simp., -40 až 75°C, 3,3V, CISCO komp., DMI</t>
  </si>
  <si>
    <t>SPB-7740WHPA-HTR</t>
  </si>
  <si>
    <t>Kompaktný optický SFP transceiver 1,25Gbps, 1000BASE-T, UTP Cat5, 100m, RJ-45, 0 až 70°C, 3,3V, Cisco komp.</t>
  </si>
  <si>
    <t>SFP-TXCIS-HTR (GLC-TEOEM)</t>
  </si>
  <si>
    <t>RNR - komplet</t>
  </si>
  <si>
    <t>680-11
PDZ</t>
  </si>
  <si>
    <t>Premenná LED značka</t>
  </si>
  <si>
    <t>PDZ LED - Typ A</t>
  </si>
  <si>
    <t>PDZ LED - Typ B+C</t>
  </si>
  <si>
    <t>PDZ LED - Typ A1+B1</t>
  </si>
  <si>
    <t>PDZ LED - Typ B2</t>
  </si>
  <si>
    <t>LED matrix s RGB diódami 8x8-20-ST LED1642 (LED64ks/bud.12ks)</t>
  </si>
  <si>
    <t>GR2211</t>
  </si>
  <si>
    <t>Maticový procesor  (bez SW)</t>
  </si>
  <si>
    <t>GP1222</t>
  </si>
  <si>
    <t>Centrálna procesorová jednotka CPU (up F407) (bez SW)</t>
  </si>
  <si>
    <t xml:space="preserve">GF1111 </t>
  </si>
  <si>
    <t xml:space="preserve">Čidlo jasu </t>
  </si>
  <si>
    <t>GL1 111 (adr.0)</t>
  </si>
  <si>
    <t>GL2 111 (adr.1)</t>
  </si>
  <si>
    <t>Zdroj spínaný 25W / 24V</t>
  </si>
  <si>
    <t>RS-25-24</t>
  </si>
  <si>
    <t>Zdroj spínaný 600W / 5V</t>
  </si>
  <si>
    <t>HRP-600-5</t>
  </si>
  <si>
    <t>Zdroj spínaný 300W / 5V</t>
  </si>
  <si>
    <t>RSP-320-5</t>
  </si>
  <si>
    <t>Zdroj spínaný 50W / 5V</t>
  </si>
  <si>
    <t>RS-50-5</t>
  </si>
  <si>
    <t>Síieťový odrušovací filter FIL2150-6,5A/250V</t>
  </si>
  <si>
    <t>ARCOTRONICS</t>
  </si>
  <si>
    <t>Magnetický dverný kontakt závrtný</t>
  </si>
  <si>
    <t>Jablotron</t>
  </si>
  <si>
    <t>SA-211</t>
  </si>
  <si>
    <t>Ethernetová prepäťová ochrana  ETH</t>
  </si>
  <si>
    <t>Dbii  Networks</t>
  </si>
  <si>
    <t>SafeSurge-Pro</t>
  </si>
  <si>
    <t>PFL- kab., RGB-20-K1</t>
  </si>
  <si>
    <t>RGB-20-K1</t>
  </si>
  <si>
    <t>PFL- kab., RGB-20-K2</t>
  </si>
  <si>
    <t>RGB-20-K2</t>
  </si>
  <si>
    <t xml:space="preserve">Enkodér 22P </t>
  </si>
  <si>
    <t>ERC F1 05SPI S14 CW D</t>
  </si>
  <si>
    <t>Motor PAC24MP4Ni=10,27 B3, 24 V</t>
  </si>
  <si>
    <t>Modul riadenia motora MOT2A</t>
  </si>
  <si>
    <t xml:space="preserve"> ED0384-2A</t>
  </si>
  <si>
    <t>Zdroj spínaný  320W / 24V</t>
  </si>
  <si>
    <t>RSP-320-24</t>
  </si>
  <si>
    <t>Rozvodná skriňa  300x220x180 IP56</t>
  </si>
  <si>
    <t xml:space="preserve">GEWISS </t>
  </si>
  <si>
    <t>GW 44219</t>
  </si>
  <si>
    <t xml:space="preserve">hran2f4-v5 </t>
  </si>
  <si>
    <t>N079330-01</t>
  </si>
  <si>
    <t>Motor ACC12MP-7,4-B3, 12 V</t>
  </si>
  <si>
    <t>Trasmecam</t>
  </si>
  <si>
    <t>Zdroj spínaný  156W / 12V</t>
  </si>
  <si>
    <t>HRP-150-12</t>
  </si>
  <si>
    <t>Induktívny snímač priblíženia PNP, 6-38VDC, 200mA</t>
  </si>
  <si>
    <t>HIS SENZOR</t>
  </si>
  <si>
    <t>HIS-M30-42110KD</t>
  </si>
  <si>
    <t>2-komorové návestidlo Č/Č</t>
  </si>
  <si>
    <t>2-komorové návestidlo Č/Ž</t>
  </si>
  <si>
    <t>kontrastný rám na 2-komorové návestidlo</t>
  </si>
  <si>
    <t>Upevňovacia súprava na stožiar</t>
  </si>
  <si>
    <t>LED vložka červená 300 mm</t>
  </si>
  <si>
    <t>LED vložka žltá 300 mm</t>
  </si>
  <si>
    <t>ND R4 Prešov Západ - Prešov Sever</t>
  </si>
  <si>
    <t>690-00</t>
  </si>
  <si>
    <t>Rozvádzač napätia - celok</t>
  </si>
  <si>
    <t xml:space="preserve">EKOBAD </t>
  </si>
  <si>
    <t>RNxx</t>
  </si>
  <si>
    <t>Rnxy</t>
  </si>
  <si>
    <t>Rnxzz</t>
  </si>
  <si>
    <t>Modulárny istič iC60H - 3P - 20A - char. B</t>
  </si>
  <si>
    <t>SCHNEIDER ELEKTRIC</t>
  </si>
  <si>
    <t>A9F06320</t>
  </si>
  <si>
    <t>Modulárny istič iC60H - 3P - 16A - char. C</t>
  </si>
  <si>
    <t>A9F07316</t>
  </si>
  <si>
    <t>Modulárny istič iC60H - 1P - 16A - char. B</t>
  </si>
  <si>
    <t>A9F06116</t>
  </si>
  <si>
    <t>Prúdový chránič F204 A S-40/0,5; 500 mA, 4 pólový</t>
  </si>
  <si>
    <t>2CSF204201R4400</t>
  </si>
  <si>
    <t>Kombinovaná ochrana proti blesku a prepätiu trieda I+II, 3 fázová, so samostatným N a PE (L1, L2, L3, PE, N), 4P, 1,5kV, 25kA</t>
  </si>
  <si>
    <t>FLT-CES T1+T2 3S-350/25-FM</t>
  </si>
  <si>
    <t>Silnoprúdová svorkovnica - men. napätie: 1000 V, menovitý prúd: 192 A</t>
  </si>
  <si>
    <t>UKH 70</t>
  </si>
  <si>
    <t>Priechodná svorkovnica - men. napätie: 1000 V, menovitý prúd: 32 A, počet prípojek: 2</t>
  </si>
  <si>
    <t>Phoenixcontact</t>
  </si>
  <si>
    <t>UT 4 BU</t>
  </si>
  <si>
    <t>Priechodná svorkovnica - men. napätie: 1000 V, menovitý prúd: 125 A, počet prípojek: 2</t>
  </si>
  <si>
    <t>UT 35 BU</t>
  </si>
  <si>
    <t xml:space="preserve">690-11.4 </t>
  </si>
  <si>
    <t>Rozvádzač EZS - celok</t>
  </si>
  <si>
    <t>R-EZSxy</t>
  </si>
  <si>
    <t>Ústredňa EZS - 8 vstupov na doske, max. vstupov 64, max. 8 klávesníc, 500 použív. kódov, počet oddielov 8, max. 8 linkových expandérov, napájanie 16,5 VA</t>
  </si>
  <si>
    <t>DSC - Digital Security Controls</t>
  </si>
  <si>
    <t>HS 2064</t>
  </si>
  <si>
    <t>Klávesnica EZS - 128 zón, ovládanie 8 blokov, 5 programovateľných tlačidiel, PGM výstup</t>
  </si>
  <si>
    <t>HS2LCD</t>
  </si>
  <si>
    <t>Komunikačný modul - ovládanie ústredne cez internet, programovateľný cez DLS, alebo klávesnicu,
vizuálna kontrola stavu ústredne cez internet,
podpora formátov SIA a Contact ID, 128 bitové AES šifrovanie</t>
  </si>
  <si>
    <t>TL280</t>
  </si>
  <si>
    <t>Rozširujúce moduly - 8 programovateľných vstupov, Podpora NO, NC, EOL, 2EOL, Napájanie 12 V DC / 80 mA,</t>
  </si>
  <si>
    <t>HSM 2108</t>
  </si>
  <si>
    <t>Bezúdržbový akumulátor - kapacita 18 Ah, 12V, rozmeyr 180 x 75 x 166 mm.</t>
  </si>
  <si>
    <t xml:space="preserve">ZABAT </t>
  </si>
  <si>
    <t>TP 12-18</t>
  </si>
  <si>
    <t>Pohybový spínač - duálny PIR+MW detektor s antimaskingom, dosah 15m, odber v kľude 18mA, odber pri alarme 25,5mA</t>
  </si>
  <si>
    <t>PIR LC-103-4</t>
  </si>
  <si>
    <t>Magnetický spínač dverí - pokovované púzdro; typ pripojenia NC, Aktívna medzera: 65mm</t>
  </si>
  <si>
    <t>Hikvision Alarm</t>
  </si>
  <si>
    <t>DS-PD1-MC-RS</t>
  </si>
  <si>
    <t xml:space="preserve">690-11.6 </t>
  </si>
  <si>
    <t>Rozvádzač - celok</t>
  </si>
  <si>
    <t>RNRxy</t>
  </si>
  <si>
    <t xml:space="preserve">Skriňa rozvádzača - Basic Outdoor, 600x1200x500m, IP55, hliník, s prepravným podstavcem 100 mm a strechou proti dažďu, jednodverová na čelnej strane </t>
  </si>
  <si>
    <t xml:space="preserve">RITTAL </t>
  </si>
  <si>
    <t>CS 9783.530</t>
  </si>
  <si>
    <t>Kľučka so zámkom</t>
  </si>
  <si>
    <t>9732.009</t>
  </si>
  <si>
    <t>Sada pántov s uhlom otvárania dverí 180 °</t>
  </si>
  <si>
    <t>TS8 8800.190</t>
  </si>
  <si>
    <t>Svietidlo do rozvádzača LED</t>
  </si>
  <si>
    <t>Optický distribučný box 24port do 19"rámu</t>
  </si>
  <si>
    <t>HSELS24MTG</t>
  </si>
  <si>
    <t>Istič C20/3N 10kA, charakteristika C, 20A, 3-pólový+N</t>
  </si>
  <si>
    <t>BM017820</t>
  </si>
  <si>
    <t>Istič 4A/C, charakteristika C, 4A, 1-pólový</t>
  </si>
  <si>
    <t>BM017104</t>
  </si>
  <si>
    <t>Modulárny istič Acti9 iC60, 6A/C, 1-pol, 16A, typ charakteristiky B</t>
  </si>
  <si>
    <t>iC60N/1</t>
  </si>
  <si>
    <t>Istič C10/1 10kA, charakteristika C, 10A, 1-pólový</t>
  </si>
  <si>
    <t>BM017110</t>
  </si>
  <si>
    <t>Pr.chránič s ističom, char. C, 16A, 30mA, 1+N, typ A, 10kA</t>
  </si>
  <si>
    <t>BO617616</t>
  </si>
  <si>
    <t>Servisná zásuvka STN, 16A, 250V AC, na montážnu lištu</t>
  </si>
  <si>
    <t>BZ325001-A</t>
  </si>
  <si>
    <t>Relé priemyselné, 2 prepínacie, 24VDC, 5A</t>
  </si>
  <si>
    <t>RXT21LC4</t>
  </si>
  <si>
    <t>Výkonové relé, DPDT, 24 VDC, 8 A, RIF-1, DIN Lišta</t>
  </si>
  <si>
    <t>PHOENIX CONTACT</t>
  </si>
  <si>
    <t>Napäťové relé 3-fázové, 1 prepínací, 5A/250V, 160-240V AC</t>
  </si>
  <si>
    <t>UR5U3011</t>
  </si>
  <si>
    <t>Poistková svorka 4mm², typ SFR.4, béžová</t>
  </si>
  <si>
    <t>IK141004</t>
  </si>
  <si>
    <t>Koncová doska pre poistkovú svorku SFR.4</t>
  </si>
  <si>
    <t>IK131204</t>
  </si>
  <si>
    <t xml:space="preserve">trubičková poistka 20x5 </t>
  </si>
  <si>
    <t>F1,0A</t>
  </si>
  <si>
    <t>F1,2A</t>
  </si>
  <si>
    <t>F2,0A</t>
  </si>
  <si>
    <t>Sieťový patchpanel PP-RJ-F IDC terminal blocks, CAT5e, 10/100/1000 Mbps, DIN rail adapter, IP20</t>
  </si>
  <si>
    <t>Kombinovaný zvodič prepätia 24V AC, 20 kA, IP20</t>
  </si>
  <si>
    <t>BXT ML4 BE24</t>
  </si>
  <si>
    <t>Základňa pre zvodič prepätia 4P IP20</t>
  </si>
  <si>
    <t>BXT BAS</t>
  </si>
  <si>
    <t>Napájací zdroj na DIN lištu jednofázový 24V DC; 2,5A</t>
  </si>
  <si>
    <t>UNO-PS/1AC/ 24DC/ 60W</t>
  </si>
  <si>
    <t>Napájací zdroj na DIN lištu jednofázový 24V DC; 4,2A</t>
  </si>
  <si>
    <t>UNO-PS/1AC/ 24VDC/100W</t>
  </si>
  <si>
    <t>Neprerušiteľný zdroj napájania s integrovanou batériou 60W, 24V DC, 2x0,8Ah, IP20</t>
  </si>
  <si>
    <t>UNO-UPS/24DC/ 24DC/60W</t>
  </si>
  <si>
    <t>Optický switch na DIN - 8x metalické porty 10/100/1000Base-T (RJ45) a 12x 1Gbps Combo porty RJ45/SFP, 12-48V DC</t>
  </si>
  <si>
    <t>ComNet</t>
  </si>
  <si>
    <t>CNGE20MS</t>
  </si>
  <si>
    <t>Optický switch na DIN - 8 x 10/100/1000Base-T(x) RJ45 Ports, 8 x 100/1000Base-Fx SFP Ports, 4 x 1000Base-Fx SFP Ports, 12-48VDC</t>
  </si>
  <si>
    <t>AMG systems</t>
  </si>
  <si>
    <t>AMG560</t>
  </si>
  <si>
    <t>Riadiaca jednotka PLC SIPLUS S7-1200, CPU 1212C, compact CPU, DC/DC/DC - I/O: 8 DI 24 V DC; 6 DO 24 V DC; 2 AI 0-10 V DC, napájení 24 VDC, 75kB</t>
  </si>
  <si>
    <t>6AG1212-1AE40-2XB0</t>
  </si>
  <si>
    <t>Vstupno/výstupná karta PLC I/O  SIMATIC S7-1200, Digital I/O SM 1223, 8 DI/8 DO, 8 DI 24 V DC, Sink/Source, 8 DO, transistor 0.5 A</t>
  </si>
  <si>
    <t>6ES7223-1BH32-0XB0</t>
  </si>
  <si>
    <t>Vstupná karta SIMATIC S7-1200, Digital input SM 1221, 8 DI, 24 V DC, Sink/Source</t>
  </si>
  <si>
    <t>6ES7221-1BF32-0XB0</t>
  </si>
  <si>
    <t>Senzor priestorovej teploty s výstupom 0 až 10V, merací rozsah -30 až 60 °C, IP30</t>
  </si>
  <si>
    <t>SENSIT</t>
  </si>
  <si>
    <t>NS700</t>
  </si>
  <si>
    <t>Radová svorka šedá CBCsivá, 2,5mm²</t>
  </si>
  <si>
    <t>IK110002</t>
  </si>
  <si>
    <t>Prechodka pre kábel CYKY-J 5x6</t>
  </si>
  <si>
    <t>Prechodka pre kábel CYKY-J 3x4</t>
  </si>
  <si>
    <t>Inštalačný žľab 40x40mm - 20 m</t>
  </si>
  <si>
    <t>CSKK011340</t>
  </si>
  <si>
    <t>DIN lišta 1m perforovaná 35x7mm 35/0,3P</t>
  </si>
  <si>
    <t>Káblový štítok, hliník, 3-riadková tlač</t>
  </si>
  <si>
    <t>Redundantný modul VD1 UNO-DIODE/5-24V DC/2X10A/1X20A</t>
  </si>
  <si>
    <t>Pätica so skrutkovými svorkami, pinning 5mm</t>
  </si>
  <si>
    <t>YRTS0626</t>
  </si>
  <si>
    <t xml:space="preserve">Prídržná spona pre relé RT1x, RT2x, RT3x, RT4x, 15,7mm </t>
  </si>
  <si>
    <t>RT17017</t>
  </si>
  <si>
    <t>Metalický prep. kábel RJ45-RJ45, 1m</t>
  </si>
  <si>
    <t>RJ45-RJ45</t>
  </si>
  <si>
    <t>Optický prep. kábel  SM, LC/LC  2m</t>
  </si>
  <si>
    <t>MODnet</t>
  </si>
  <si>
    <t>LC/LC</t>
  </si>
  <si>
    <t>Kábel F/UTP 4x2xAWG24, CAT.5e, Outdoor - 1 m</t>
  </si>
  <si>
    <t>KELine</t>
  </si>
  <si>
    <t>F/UTP</t>
  </si>
  <si>
    <t>DIN lišta 35 x 7,5 mm, dierovaná</t>
  </si>
  <si>
    <t>Schmachtl</t>
  </si>
  <si>
    <t>PR-TS 35/F5A SZ</t>
  </si>
  <si>
    <t xml:space="preserve">690-11.7 </t>
  </si>
  <si>
    <t>Uholník na vstavanie 19" profilov</t>
  </si>
  <si>
    <t>DK 7698.000</t>
  </si>
  <si>
    <t>Nasávacia mriežka vetrania  255x255mm; ABS; IP54,IP55,IP56</t>
  </si>
  <si>
    <t>3240.200</t>
  </si>
  <si>
    <t>Vložka do nasávacej mriežky</t>
  </si>
  <si>
    <t>SK 3238.055</t>
  </si>
  <si>
    <t>Pánt pre dvere</t>
  </si>
  <si>
    <t>Kolík do pántu</t>
  </si>
  <si>
    <t>Hlavný vypínač 32A, jednopólový, na montážnu lištu, Amparo</t>
  </si>
  <si>
    <t>AZ200241</t>
  </si>
  <si>
    <t>Istič C20/1N 6kA, charakteristika C, 20A, 1-pólový+N</t>
  </si>
  <si>
    <t>AM617620</t>
  </si>
  <si>
    <t>Pr.chránič s ističom, char. C, 16A, 30mA, 1+N, typ AC, 10kA</t>
  </si>
  <si>
    <t>B0617516</t>
  </si>
  <si>
    <t>Pr.chránič s ističom, char. C, 6A, 30mA, 1+N, typ AC, 10kA</t>
  </si>
  <si>
    <t>BO617506</t>
  </si>
  <si>
    <t>Istič C6/1 10kA, charakteristika C 6A, 1-pólový</t>
  </si>
  <si>
    <t>AM017106</t>
  </si>
  <si>
    <t>Relé KA01, KA03 RT 2P/8A,230VAC, pinning 5.0mm</t>
  </si>
  <si>
    <t>RT 424730</t>
  </si>
  <si>
    <t>Prepäťová ochrana FV1 FLP-12,5 V/2 S</t>
  </si>
  <si>
    <t>A05182</t>
  </si>
  <si>
    <t xml:space="preserve">Napájací zdroj UNO-PS/1AC/24DC/ 30W </t>
  </si>
  <si>
    <t xml:space="preserve">Napájací zdroj UNO-PS/1AC/24DC/ 60W </t>
  </si>
  <si>
    <t>ventilátor</t>
  </si>
  <si>
    <t>3238.100</t>
  </si>
  <si>
    <t>osvetlenie</t>
  </si>
  <si>
    <t>SZ 2500.200</t>
  </si>
  <si>
    <t>UPS záložný zdroj s batériou - 1000VA/900W, 230V AC, DC Start</t>
  </si>
  <si>
    <t>Alpha Outback Energy</t>
  </si>
  <si>
    <t>Alpha Continuity Plus 1000</t>
  </si>
  <si>
    <t>Battery Pack 3 ks s konektormi pre UPS Alpha Continuity plus 1000, 7Ah, 3x12V, rozmery  167H x 440W x 420D</t>
  </si>
  <si>
    <t>CON-HSK-Plus 1000</t>
  </si>
  <si>
    <t>UPS záložný zdroj s batériou - 2000VA/1800W, 230V AC, DC Start</t>
  </si>
  <si>
    <t>Alpha Continuity Plus 2000</t>
  </si>
  <si>
    <t>Battery Pack 6 ks s konektormi pre UPS Alpha Continuity plus 2000 S, 9Ah, 6x12V, rozmery 88H x 440W x 581D</t>
  </si>
  <si>
    <t>CON-HSK-Plus 2000</t>
  </si>
  <si>
    <t xml:space="preserve">DMR Repeater  </t>
  </si>
  <si>
    <t>Caltta</t>
  </si>
  <si>
    <t>PR900</t>
  </si>
  <si>
    <t>Duplex filter s napájacím zdrojom</t>
  </si>
  <si>
    <t>SNMP-Adapter incl. MIB &amp; 1x RCCMD License</t>
  </si>
  <si>
    <t>ALBAT</t>
  </si>
  <si>
    <t>CS141LM-6</t>
  </si>
  <si>
    <t>Prepojovací mostík</t>
  </si>
  <si>
    <t>KLM</t>
  </si>
  <si>
    <t>Rozvodný panel 19" 7x230VAC</t>
  </si>
  <si>
    <t>Keline</t>
  </si>
  <si>
    <t>KEL 620050</t>
  </si>
  <si>
    <t>Rozvodný panel 19" 5x230VAC</t>
  </si>
  <si>
    <t>ACARF5FAR3</t>
  </si>
  <si>
    <t>Hlavný vypínač DIN IS-32/1, 32A/1P</t>
  </si>
  <si>
    <t>eaton</t>
  </si>
  <si>
    <t>Istič PL6-B16/1 (6kA)</t>
  </si>
  <si>
    <t xml:space="preserve">Prechodka pre kábel CYKY-J 3x4 </t>
  </si>
  <si>
    <t xml:space="preserve">PG 13,5 </t>
  </si>
  <si>
    <t>Prechodka pre uzemnenie</t>
  </si>
  <si>
    <t xml:space="preserve"> PG 9 </t>
  </si>
  <si>
    <t>Optický switch</t>
  </si>
  <si>
    <t>2G-2S.0.2.F-BOX-PoE-PP</t>
  </si>
  <si>
    <t>Napájací zdroj DIN 120W, 230VAC/48VDC/2,5A</t>
  </si>
  <si>
    <t>SDR-120-48</t>
  </si>
  <si>
    <t>Switch TU centrálny - základná jednotka FSP 150-XG308H, 8x1/10GbE SFP+ ports, 8x1GbE combo ports, 4x1GbE copper ports, OS-V20</t>
  </si>
  <si>
    <t>FSP 150-XG308H</t>
  </si>
  <si>
    <t>Zdroj AC hot swappable power supply pre FSP 150-XG308 90-240V AC</t>
  </si>
  <si>
    <t>BC48005102-04</t>
  </si>
  <si>
    <t>1 licencia pre switch XG308 to enable all 8 SFP+ 10/GE ports at 10G speed</t>
  </si>
  <si>
    <t>SW licencia</t>
  </si>
  <si>
    <t>SFP LX4002 CDR</t>
  </si>
  <si>
    <t>SWP modul</t>
  </si>
  <si>
    <t>GP-3124-L2TD</t>
  </si>
  <si>
    <t>Optický patch cord SM LC/LC 9/125 2m</t>
  </si>
  <si>
    <t>LC-LC 9/125um SM</t>
  </si>
  <si>
    <t>690-11.5</t>
  </si>
  <si>
    <t>Otočná sieťová PTZ kamera - 1/2'' snímač CMOS Sony, 36x optický zoom, denný a nočný režim s IR-cut filtrom, Vysoký dynamický rozsah (120 dB), Full HD 1080p (2,1M), H.264/MJPEG, Plynulé otáčanie 360°, náklon od -90° do +40°, stabilizácia obrazu, IP66</t>
  </si>
  <si>
    <t>TKH-Security-SIQURA-UP36</t>
  </si>
  <si>
    <t>Rozvádzač kamery- celok</t>
  </si>
  <si>
    <t>EKOBAD spol. s.r.o</t>
  </si>
  <si>
    <t>KR-xy</t>
  </si>
  <si>
    <t>Skriňa rozvádzača kamery - polyesterová skriňa IP66 600x400x230mm, plné dvere</t>
  </si>
  <si>
    <t>IM008864</t>
  </si>
  <si>
    <t>Istič PL6 10B/1, 6kA</t>
  </si>
  <si>
    <t>EATON</t>
  </si>
  <si>
    <t>Kombinovaná ochrana proti blesku a prepätiu, trieda I+II, 1 fáza, so samostatným N a PE (L1, PE, N)</t>
  </si>
  <si>
    <t>FLT-SEC-T1+T2-1S-350/25-FM</t>
  </si>
  <si>
    <t>Prúdový chránič PF6 - 25A/2P/30mA, Typ AC</t>
  </si>
  <si>
    <t>Istič PL6-B4/1 6kA</t>
  </si>
  <si>
    <t>Jednofázový elektrický transformátor, Vstupné a výstupné napätie 230V/ 24V, Menovitý výkon 160VA</t>
  </si>
  <si>
    <t xml:space="preserve">Vinuta </t>
  </si>
  <si>
    <t>T1N-160-230/24</t>
  </si>
  <si>
    <t>Poistkový odpojovač  1kV, 32A, 2P na DIN lištu</t>
  </si>
  <si>
    <t>VL010 2P</t>
  </si>
  <si>
    <t>poistková vložka</t>
  </si>
  <si>
    <t>C6</t>
  </si>
  <si>
    <t>Jednopólový istič Eaton PL6-B2/1, 6kA</t>
  </si>
  <si>
    <t>Istič PL6-C 6/1</t>
  </si>
  <si>
    <t>SFR4</t>
  </si>
  <si>
    <t xml:space="preserve">Poistka trubičková </t>
  </si>
  <si>
    <t>0,25A/F</t>
  </si>
  <si>
    <t xml:space="preserve"> 0,5A/F</t>
  </si>
  <si>
    <t>Premenné dopravné značky - LED</t>
  </si>
  <si>
    <t>690-11.6</t>
  </si>
  <si>
    <t>Premenné dopravné značky A1 /B1 - celok</t>
  </si>
  <si>
    <t>DMW INDRUSTRIAL CONTROL SYSTEM</t>
  </si>
  <si>
    <t>TRS-RTNMFC-P1V4-96x48-LS-ETH-DOD-ED-LBED</t>
  </si>
  <si>
    <t>Procesorová doska</t>
  </si>
  <si>
    <t>DMW</t>
  </si>
  <si>
    <t>CPU board PCB4169</t>
  </si>
  <si>
    <t>LED tabuľa (RGB LED matrix, 8x8)</t>
  </si>
  <si>
    <t xml:space="preserve">LED board PCB4707 </t>
  </si>
  <si>
    <t>Napájacia jednotka LED</t>
  </si>
  <si>
    <t>LED Power Supply Unit</t>
  </si>
  <si>
    <t>Napájacia jednotka CPU</t>
  </si>
  <si>
    <t>CPU Power Supply Unit</t>
  </si>
  <si>
    <t>Rozširovacia doska</t>
  </si>
  <si>
    <t>Extension board (RGB LED)</t>
  </si>
  <si>
    <t>Svetelný senzor</t>
  </si>
  <si>
    <t xml:space="preserve">Light sensor </t>
  </si>
  <si>
    <t>Door Open Detection (DOD) sensor</t>
  </si>
  <si>
    <t>Premenné dopravné značky A1/B1/C1 - celok</t>
  </si>
  <si>
    <t>TRS-RTNMFC-P1V4-96x48+ RTNM-P1V4-8x48-W+1R-W-LS-ETH-DOD-ED-LBED</t>
  </si>
  <si>
    <t>LED tabuľa (White LED matrix, 8x16)</t>
  </si>
  <si>
    <t xml:space="preserve">LED board PCB5433 </t>
  </si>
  <si>
    <t>LED tabuľa - biely LED rám</t>
  </si>
  <si>
    <t>LED board set - white LED frame</t>
  </si>
  <si>
    <t>Rozširovacia doska (Biela  LED)</t>
  </si>
  <si>
    <t>Extension board (White LED)</t>
  </si>
  <si>
    <t>Premenné dopravné značky B2 - celok</t>
  </si>
  <si>
    <t>TRS-RTNMFC-P1V4-48x48-LS-ETH-DOD-ED-LBED</t>
  </si>
  <si>
    <t>Premenné dopravné značky  EPP1 - celok</t>
  </si>
  <si>
    <t>TRS-RTNM-P1V6-64x200-W-ETH-LS-DOD-ED-LBED</t>
  </si>
  <si>
    <t>LED tabuľa (White LED matrix, 16x16)</t>
  </si>
  <si>
    <t xml:space="preserve">LED board PCB2744 </t>
  </si>
  <si>
    <t xml:space="preserve">LED board PCB4709 </t>
  </si>
  <si>
    <t>Extension board</t>
  </si>
  <si>
    <t>Premenné dopravné značky EPP1 - celok</t>
  </si>
  <si>
    <t>TRS-RTNMFC-P1V6-64x64-LS-ETH-DOD-ED-LBED</t>
  </si>
  <si>
    <t>Premenné dopravné značky MOR - celok</t>
  </si>
  <si>
    <t>TRS-RSD40-199-R-ETH-LS-EDC-DOD</t>
  </si>
  <si>
    <t>CPU board PCB2632</t>
  </si>
  <si>
    <t>LED tabuľa</t>
  </si>
  <si>
    <t>LED board set - red LED digits "188"</t>
  </si>
  <si>
    <t>Radar unit</t>
  </si>
  <si>
    <t>Premenné dopravné značky A1 - celok</t>
  </si>
  <si>
    <t>TRS-RTNMFC-P1V6-48x48-LS-ETH-DOD-ED-LBED</t>
  </si>
  <si>
    <t>Premenné dopravné značky - lamelové</t>
  </si>
  <si>
    <t>Značka s rotujúcou prizmou - neprerušovaná premenná dopravná značka</t>
  </si>
  <si>
    <t>Forster Verkehrs</t>
  </si>
  <si>
    <t>WVZ - značka s rotujúcou prizmou</t>
  </si>
  <si>
    <t>Riadiaca jednotka priziem PWS2008</t>
  </si>
  <si>
    <t>E32001</t>
  </si>
  <si>
    <t>I-O-karta pre  pot.voľné riadenie</t>
  </si>
  <si>
    <t>E32002</t>
  </si>
  <si>
    <t>Sieťový diel 24VDC 10A</t>
  </si>
  <si>
    <t>E36688</t>
  </si>
  <si>
    <t>Indukčný koncový spínač</t>
  </si>
  <si>
    <t>E32371</t>
  </si>
  <si>
    <t>WVZ-Motor PR200</t>
  </si>
  <si>
    <t>E381072</t>
  </si>
  <si>
    <t>Prepäťový sieťový dielec 230VAC</t>
  </si>
  <si>
    <t>E35047</t>
  </si>
  <si>
    <t>Poistka  5x20 T4A</t>
  </si>
  <si>
    <t>E32052</t>
  </si>
  <si>
    <t>Príloha č. 5: Cena za servis a údržbu 
technologickej časti tunela Bikoš</t>
  </si>
  <si>
    <t>Tunela Bikoš - Sumár</t>
  </si>
  <si>
    <t>Tunel Bikoš</t>
  </si>
  <si>
    <t>5.1</t>
  </si>
  <si>
    <t>SO 401-00-07</t>
  </si>
  <si>
    <t xml:space="preserve">Odvodnenie vozovky - elektročasť </t>
  </si>
  <si>
    <t>5.2</t>
  </si>
  <si>
    <t xml:space="preserve">SO 401-00-09.3 </t>
  </si>
  <si>
    <t>Technologická centrála na južnom portáli, časť 3 - Elektroinštalácia</t>
  </si>
  <si>
    <t>5.3</t>
  </si>
  <si>
    <t xml:space="preserve">SO 401-00-09.4 </t>
  </si>
  <si>
    <t>Technologická centrála na južnom portáli, časť 4 - Vzduchotechnika</t>
  </si>
  <si>
    <t>5.4</t>
  </si>
  <si>
    <t xml:space="preserve">SO 401-00-11 </t>
  </si>
  <si>
    <t>Požiarny vodovod</t>
  </si>
  <si>
    <t>5.5</t>
  </si>
  <si>
    <t xml:space="preserve">SO 401-00-12 </t>
  </si>
  <si>
    <t>Rozvodňa VN pre trafostanicu</t>
  </si>
  <si>
    <t>5.6</t>
  </si>
  <si>
    <t xml:space="preserve">SO 401-11-01 </t>
  </si>
  <si>
    <t>5.7</t>
  </si>
  <si>
    <t xml:space="preserve">SO 401-11-02 </t>
  </si>
  <si>
    <t>Centrálny riadiaci systém tunela</t>
  </si>
  <si>
    <t>5.8</t>
  </si>
  <si>
    <t xml:space="preserve">SO 401-11-02.1 </t>
  </si>
  <si>
    <t>Centrálny riadiaci systém tunela - Integrácia technológie tunela Bikoš do existujúceho ROP Prešov</t>
  </si>
  <si>
    <t>5.9</t>
  </si>
  <si>
    <t>SO 401-11-03</t>
  </si>
  <si>
    <t>5.10</t>
  </si>
  <si>
    <t>SO 401-11-04</t>
  </si>
  <si>
    <t>5.11</t>
  </si>
  <si>
    <t xml:space="preserve">SO 401-11-05 </t>
  </si>
  <si>
    <t>Dopravný systém</t>
  </si>
  <si>
    <t>5.12</t>
  </si>
  <si>
    <t xml:space="preserve">SO 401-11-06 </t>
  </si>
  <si>
    <t>Kamerový dohľad a videodetekcia v tuneli</t>
  </si>
  <si>
    <t>5.13</t>
  </si>
  <si>
    <t xml:space="preserve">SO 401-11-07 </t>
  </si>
  <si>
    <t>5.14</t>
  </si>
  <si>
    <t xml:space="preserve">SO 401-11-08 </t>
  </si>
  <si>
    <t>SOS kabíny</t>
  </si>
  <si>
    <t>5.15</t>
  </si>
  <si>
    <t xml:space="preserve">SO 401-11-09 </t>
  </si>
  <si>
    <t>Rádiové spojenie a dopravné rádio</t>
  </si>
  <si>
    <t>5.16</t>
  </si>
  <si>
    <t xml:space="preserve">SO 401-11-10 </t>
  </si>
  <si>
    <t>Tunelový rozhlas</t>
  </si>
  <si>
    <t>5.17</t>
  </si>
  <si>
    <t xml:space="preserve">SO 401-11-11 </t>
  </si>
  <si>
    <t>Technologické vybavenie protipožiarneho vodovodu</t>
  </si>
  <si>
    <t>5.18</t>
  </si>
  <si>
    <t xml:space="preserve">SO 401-11-12 </t>
  </si>
  <si>
    <t>Trafostanica pre tunel</t>
  </si>
  <si>
    <t>5.19</t>
  </si>
  <si>
    <t xml:space="preserve">SO 401-11-13 </t>
  </si>
  <si>
    <t>Elektrická požiarna signalizácia a Stabilné hasiace zariadenie</t>
  </si>
  <si>
    <t>5.20</t>
  </si>
  <si>
    <t xml:space="preserve">SO 401-11-14 </t>
  </si>
  <si>
    <t>Elektronická zabezpečovacia signalizácia</t>
  </si>
  <si>
    <t>5.21</t>
  </si>
  <si>
    <t xml:space="preserve">SO 401-11-15 </t>
  </si>
  <si>
    <t>Uzemňovacia sústava</t>
  </si>
  <si>
    <t>Cena za 2 kalendárne roky
(€ bez DPH)</t>
  </si>
  <si>
    <t>5.22</t>
  </si>
  <si>
    <t>Tunel Bikoš - Odborné prehliadky a odborné skúšky, 
úradné skúšky a revízne správy</t>
  </si>
  <si>
    <t>Celková suma za servis a údržbu za 2 kalendárne roky v € bez DPH:</t>
  </si>
  <si>
    <t>Celková suma za servis a údržbu za 2 kalendárne roky v € s DPH:</t>
  </si>
  <si>
    <t>Príloha č. 5: Cena za servis a údržbu technologickej časti tunela Bikoš - 5.1</t>
  </si>
  <si>
    <t xml:space="preserve">Tunel Bikoš - SO 401-00-07 Odvodnenie vozovky - elektročasť </t>
  </si>
  <si>
    <t xml:space="preserve">SO 401-00-07 Odvodnenie vozovky - elektročasť </t>
  </si>
  <si>
    <t>Potrubia, uzávery, 
ventily</t>
  </si>
  <si>
    <t>AŠ, AHN - celok</t>
  </si>
  <si>
    <t>Vizuálna kontrola stavu zariadenia</t>
  </si>
  <si>
    <t>Odstránenie nečistôt, ošetrenie</t>
  </si>
  <si>
    <t>Overenie funkčnosti a tesnosti</t>
  </si>
  <si>
    <t>2AN3215</t>
  </si>
  <si>
    <t>Rozvádzač NN/ AHN, AŠ, ČŠ - celok</t>
  </si>
  <si>
    <t>Vizuálna kontrola technického stavu, očistenie, ošetrenie</t>
  </si>
  <si>
    <t>Limitné a kontinuálne snímače 
výšky hladín / ČŠ - celok</t>
  </si>
  <si>
    <t>Kontrola znečistenia, prípadné odstránenie nečistôt</t>
  </si>
  <si>
    <t>GA</t>
  </si>
  <si>
    <t>Kapacitné snímače polohy  / AHN, ČŠ - celok</t>
  </si>
  <si>
    <t>Káblové rozvody, napájanie,
komunikácia</t>
  </si>
  <si>
    <t>Káble, káblové trasy / AHN, AŠ, ČŠ - celok</t>
  </si>
  <si>
    <t>Kontrola napájacích napätí a prepojení</t>
  </si>
  <si>
    <t>Príloha č. 5: Cena za servis a údržbu technologickej časti tunela Bikoš - 5.2</t>
  </si>
  <si>
    <t>Tunel Bikoš - SO 401-00-09.3 Technologická centrála na južnom portáli, časť 3 - Elektroinštalácia</t>
  </si>
  <si>
    <t>SO 401-00-09.3 Technologická centrála na južnom portáli, časť 3 - Elektroinštalácia</t>
  </si>
  <si>
    <t>TC JP - ELI</t>
  </si>
  <si>
    <t>Elektroinštalácia / TC JP - celok</t>
  </si>
  <si>
    <t>Servis svetelných obvodov</t>
  </si>
  <si>
    <t>Servis zásuvkových obvodov</t>
  </si>
  <si>
    <t>Servis obvodov pre konvektory</t>
  </si>
  <si>
    <t>Servis obvodov pre VZT jednotky</t>
  </si>
  <si>
    <t>Servis núdzových svietidiel - protokol</t>
  </si>
  <si>
    <t>AN-301</t>
  </si>
  <si>
    <t>Rozvádzač NN/ TC JP - celok</t>
  </si>
  <si>
    <t>TC JP - celok</t>
  </si>
  <si>
    <t>Vizuálna kontrola káblových trás - uloženie káblov, rošty, žľaby, 
prepážky</t>
  </si>
  <si>
    <t>Príloha č. 5: Cena za servis a údržbu technologickej časti tunela Bikoš - 5.3</t>
  </si>
  <si>
    <t>Tunel Bikoš - SO 401-00-09.4 Technologická centrála na južnom portáli, časť 4 - Vzduchotechnika</t>
  </si>
  <si>
    <t>SO 401-00-09.4 Technologická centrála na južnom portáli, časť 4 - Vzduchotechnika</t>
  </si>
  <si>
    <t>TC JP - VZT</t>
  </si>
  <si>
    <t>Vzduchotechnika / TC JP - celok</t>
  </si>
  <si>
    <t>Kontrola funkčnosti VZT</t>
  </si>
  <si>
    <t>Servis VZT regulačné klapky</t>
  </si>
  <si>
    <t>Servis VZT požiarne klapky</t>
  </si>
  <si>
    <t>Servis VZT vonkajších klimatizačných jednotiek</t>
  </si>
  <si>
    <t>Servis ohrievačov</t>
  </si>
  <si>
    <t>Servis VZT vetracích jednotiek</t>
  </si>
  <si>
    <t>Servis VZT Rekuperačna jednotka</t>
  </si>
  <si>
    <t>Servis VZT prívodná jednotka v ATS</t>
  </si>
  <si>
    <t>NN 
káblové rozvody</t>
  </si>
  <si>
    <t>Príloha č. 5: Cena za servis a údržbu technologickej časti tunela Bikoš - 5.4</t>
  </si>
  <si>
    <t>Tunel Bikoš - SO 401-00-11 Požiarny vodovod</t>
  </si>
  <si>
    <t>SO 401-00-11 Požiarny vodovod</t>
  </si>
  <si>
    <t>Portálové plochy JP a SP, LTR, PTR, PP1, PP2, PP3 - celok</t>
  </si>
  <si>
    <t>Kontrola funkčnosti odberných miest, uzatváracích a pripájacích armatúr a uzatváracích ventilov, hadíc a hadicových navijakov</t>
  </si>
  <si>
    <t>Kontrola označenie vonkajších odberných miest a hadicových zariadení</t>
  </si>
  <si>
    <t>AX-POV301
AX-POV302</t>
  </si>
  <si>
    <t>Rozvádzač NN/ portálová plocha JP/SP - celok</t>
  </si>
  <si>
    <t>Vizuálna kontrola technického stavu a funkčnosti zariadení, 
očistenie, ošetrenie</t>
  </si>
  <si>
    <t>AX-POV101, AX-POV102,
AX-POV103, AX-POV104,
AX-POV105, AX-POV106,
AX-POV107
AX-POV001, AX-POV002,
 AX-POV003, AX-POV004,
AX-POV005, AX-POV006,
AX-POV007</t>
  </si>
  <si>
    <t>Rozvádzač NN/ LTR/PTR - celok</t>
  </si>
  <si>
    <t>Kontrola funkčnosti elektrických obvodov a uzemnenia, nastavenie 
termostatu</t>
  </si>
  <si>
    <t>POVxyy-EH1, POVxyy-EH1Z
POVxyy-EH2,POVxyy-EH2Z</t>
  </si>
  <si>
    <t>Vyhrievanie požiarneho vodovodu / LTR, PTR - celok</t>
  </si>
  <si>
    <t>Overenie činnosti a funkčnosti zariadení vo vizualizácii</t>
  </si>
  <si>
    <t>POV301-T2, POV302-T2,
POV104-T2, POV004-T2</t>
  </si>
  <si>
    <t>Snímače teploty v armatúrnych šachtách AŠ1/AŠ2 a v pož. výklenkoch PVL4/PVP4 - celok</t>
  </si>
  <si>
    <t>POV301-P1, POV302-P1,
POV104-P1, POV004-P1</t>
  </si>
  <si>
    <t>Snímače tlaku v armatúrnych šachtách AŠ1/AŠ2 a v pož. výklenkoch PVL4/PVP4 - celok</t>
  </si>
  <si>
    <t>Káble, káblové trasy / TC JP,  portálové plochy JP + SP, LTR/PTR - celok</t>
  </si>
  <si>
    <t>Vizuálna kontrola káblových trás - uloženie káblov, roštov , žľaby, 
prepážky</t>
  </si>
  <si>
    <t>Protipožiarná bezpečnosť</t>
  </si>
  <si>
    <t>Prenosné hasiace prístroje, TC JP a rozvodňa v PP2</t>
  </si>
  <si>
    <t>Vizuálna kontrola hasiacich prístrojov</t>
  </si>
  <si>
    <t>Hydranty v tuneli a na portáloch, výstroj / výzbroj (hadice, prúdnice v skrini) v PP1, PP2, PP3</t>
  </si>
  <si>
    <t>Vizuálna kontrola, očistenie, ošetrenie</t>
  </si>
  <si>
    <t>Príloha č. 5: Cena za servis a údržbu technologickej časti tunela Bikoš - 5.5</t>
  </si>
  <si>
    <t>Tunel Bikoš - SO 401-00-12 Rozvodňa VN pre trafostanicu</t>
  </si>
  <si>
    <t>SO 401-00-12 Rozvodňa VN pre trafostanicu</t>
  </si>
  <si>
    <t>AJ10</t>
  </si>
  <si>
    <t>Rozvádzač VN +  USM meranie /TC JP - celok</t>
  </si>
  <si>
    <t>Káblové rozvody, 
napájanie, riadenie</t>
  </si>
  <si>
    <t>Káble, káblové trasy (TC JP) - celok</t>
  </si>
  <si>
    <t>Zdvojená podlaha (TC JP) - celok</t>
  </si>
  <si>
    <t>Kontrola nosníkov zdvojenej podlahy</t>
  </si>
  <si>
    <t>Príloha č. 5: Cena za servis a údržbu technologickej časti tunela Bikoš - 5.6</t>
  </si>
  <si>
    <t>Tunel Bikoš - SO 401-11-01 Napájanie tunela elektrickou energiou</t>
  </si>
  <si>
    <t>SO 401-11-01 Napájanie tunela elektrickou energiou</t>
  </si>
  <si>
    <t>T321</t>
  </si>
  <si>
    <t>Transformátor/ PP2 - celok</t>
  </si>
  <si>
    <t>Kontrola zariadenia termovíziou</t>
  </si>
  <si>
    <t>T322</t>
  </si>
  <si>
    <t>T303</t>
  </si>
  <si>
    <t>Transformátor/TC JP - celok</t>
  </si>
  <si>
    <t>T304</t>
  </si>
  <si>
    <t>AN30</t>
  </si>
  <si>
    <t>AN321</t>
  </si>
  <si>
    <t>AN322</t>
  </si>
  <si>
    <t>AN310</t>
  </si>
  <si>
    <t>Rozvádzač NN/ PP1 - celok</t>
  </si>
  <si>
    <t>AN320</t>
  </si>
  <si>
    <t>Rozvádzač NN/ PP2 - celok</t>
  </si>
  <si>
    <t>AN330</t>
  </si>
  <si>
    <t>Rozvádzač NN/ PP3 - celok</t>
  </si>
  <si>
    <t>AN304</t>
  </si>
  <si>
    <t>AN3214</t>
  </si>
  <si>
    <t>AN3224</t>
  </si>
  <si>
    <t>AN40</t>
  </si>
  <si>
    <t>RB40 + GB40</t>
  </si>
  <si>
    <t>Zdroj neprerušiteľného napájania MCI 
3000VA + 1x battery pack / TC JP - celok</t>
  </si>
  <si>
    <t>Kontrola stavu zariadenia bežnou prehliadkou:
Kontrola otvorov na prívodu vzduchu - čistenie
Výkon procedúry testu batérii, kapacitná skúška
Kontrola mechanických častí batériových skríň</t>
  </si>
  <si>
    <t>Profylaktická prehliadka UPS vrátane kapacitných skúšok akumulátorov</t>
  </si>
  <si>
    <t>AN302</t>
  </si>
  <si>
    <t>AN303</t>
  </si>
  <si>
    <t>AM30</t>
  </si>
  <si>
    <t>1AN305</t>
  </si>
  <si>
    <t>Rozvádzač NN/ JP - celok</t>
  </si>
  <si>
    <t>1AN306</t>
  </si>
  <si>
    <t>2AN3225</t>
  </si>
  <si>
    <t>Rozvádzač NN/ SP - celok</t>
  </si>
  <si>
    <t>2AN3226</t>
  </si>
  <si>
    <t>Príloha č. 5: Cena za servis a údržbu technologickej časti tunela Bikoš - 5.7</t>
  </si>
  <si>
    <t>Tunel Bikoš - SO 401-11-02 Centrálny riadiaci systém tunela</t>
  </si>
  <si>
    <t>SO 401-11-02 Centrálny riadiaci systém tunela</t>
  </si>
  <si>
    <t>AG-SERVER.01</t>
  </si>
  <si>
    <t>Rozvádzač CRS/TC JP - celok</t>
  </si>
  <si>
    <t>Vizuálna kontrola rozvádzača</t>
  </si>
  <si>
    <t>Vizuálna kontrola stavu signalizačných prvkov na jednotlivých
zariadeniach (LED indikátory)</t>
  </si>
  <si>
    <t>Kontrola uzemňovacich bodov rozvádzača - odstránenie korózie,
očistenie a ošetrenie spojov</t>
  </si>
  <si>
    <t>Diagnostika stavu optického media konvertoru (SM)</t>
  </si>
  <si>
    <t>Vizualizačný SCADA server 1
Trenažér server - celok</t>
  </si>
  <si>
    <t>Kontrola záznamov (logov) operačného systému (OS) - server
vizualizácie</t>
  </si>
  <si>
    <t>Kontrola záznamov (logov) aplikačného programového vybavenia
vizualizácie</t>
  </si>
  <si>
    <t>AG-CRS01.A</t>
  </si>
  <si>
    <t>Kontrola napájacích zdrojov 24 VDC a modulov redundancie</t>
  </si>
  <si>
    <t>Diagnostika stavu optického media konvertoru (MM/SM)</t>
  </si>
  <si>
    <t>Diagnostika stavu opticko / metalických prevodníkov 
(SCALANCE, AMG560)</t>
  </si>
  <si>
    <t>PLC  CPU1 RST/RSD - celok</t>
  </si>
  <si>
    <t>Kontrola systémovej komunikácie Profinet</t>
  </si>
  <si>
    <t>PLC S7-1200 - celok</t>
  </si>
  <si>
    <t>Skúška modulov riadiaceho systému</t>
  </si>
  <si>
    <t>Kontrola komunikácie RS485</t>
  </si>
  <si>
    <t>Industrial PC CPU1 RSD - celok</t>
  </si>
  <si>
    <t>AG-CRS01.B</t>
  </si>
  <si>
    <t xml:space="preserve">Kontrola pripravenosti lokálnych redundantných zdrojov napájania </t>
  </si>
  <si>
    <t>PLC CPU2 RST/RSD - celok</t>
  </si>
  <si>
    <t>Vizualizačný SCADA server 2
Industrial PC CPU2 RSD - celok</t>
  </si>
  <si>
    <t>AG-RST.02</t>
  </si>
  <si>
    <t>Dotykový panel pre núdzové riadenie - celok</t>
  </si>
  <si>
    <t>Kontrola funkčnosti operačného systému</t>
  </si>
  <si>
    <t>Kontrola funkčnosti aplikačného programového vybavenia</t>
  </si>
  <si>
    <t>N2xx Vstupno/výstupné moduly RST I/O - celok</t>
  </si>
  <si>
    <t>Diagnostika stavu vstupno/výstupných modulov riadiaceho systému
prostredníctvom diagnostických nástrojov</t>
  </si>
  <si>
    <t>AG-RST.03</t>
  </si>
  <si>
    <t>N3xx Vstupno/výstupné moduly RST I/O - celok</t>
  </si>
  <si>
    <t>AG-RST.04</t>
  </si>
  <si>
    <t>N4xx Vstupno/výstupné moduly RST I/O - celok</t>
  </si>
  <si>
    <t>AG-RST.10</t>
  </si>
  <si>
    <t>Rozvádzač CRS/PP1 - celok</t>
  </si>
  <si>
    <t>Diagnostika stavu optického media konvertoru (MM)</t>
  </si>
  <si>
    <t>N10xx Vstupno/výstupné moduly RST I/O PP1 - celok</t>
  </si>
  <si>
    <t>AG-RST.20</t>
  </si>
  <si>
    <t>Rozvádzač CRS/PP2 - celok</t>
  </si>
  <si>
    <t>N20xx Vstupno/výstupné moduly RST I/O PP2 - celok</t>
  </si>
  <si>
    <t>AG-RST.21</t>
  </si>
  <si>
    <t>N21xx Vstupno/výstupné moduly RST I/O LTR - celok</t>
  </si>
  <si>
    <t>AG-RST.22</t>
  </si>
  <si>
    <t>N22xx Vstupno/výstupné moduly RST I/O PTR - celok</t>
  </si>
  <si>
    <t>AG-RSD.21</t>
  </si>
  <si>
    <t>N21xx Vstupno/výstupné moduly RSD I/O LTR - celok</t>
  </si>
  <si>
    <t>AG-RSD.22</t>
  </si>
  <si>
    <t>N22xx Vstupno/výstupné moduly RSD I/O PTR - celok</t>
  </si>
  <si>
    <t>AG-RST.30</t>
  </si>
  <si>
    <t>Rozvádzač CRS/PP3 - celok</t>
  </si>
  <si>
    <t>N30xx Vstupno/výstupné moduly RST I/O PP3 - celok</t>
  </si>
  <si>
    <t>Klient</t>
  </si>
  <si>
    <t>Pracovná stanica PC-CRS/TC JP - celok</t>
  </si>
  <si>
    <t>Vizuálna kontrola technického stavu, čistenie od prachu</t>
  </si>
  <si>
    <t>Kontrola funkčnosti aplikačného programového vybavenie klientskej
stanice</t>
  </si>
  <si>
    <t>Kontrola komunikačného rozhrania a prenosu signálu po LAN</t>
  </si>
  <si>
    <t>Telefón</t>
  </si>
  <si>
    <t>Telefón Panasonic KX-NT551 / TC JP - celok</t>
  </si>
  <si>
    <t>Tlačiareň  HP LaserJet Enterprise M455 / TC JP - celok</t>
  </si>
  <si>
    <t>Vizuálna kontrola technického stavu, čistenie</t>
  </si>
  <si>
    <t>Príloha č. 5: Cena za servis a údržbu technologickej časti tunela Bikoš - 5.8</t>
  </si>
  <si>
    <t>Tunel Bikoš - SO 401-11-02.1 Centrálny riadiaci systém tunela - Integrácia technológie tunela Bikoš do existujúceho ROP Prešov</t>
  </si>
  <si>
    <t>SO 401-11-02.1 Centrálny riadiaci systém tunela - Integrácia technológie tunela Bikoš do existujúceho ROP Prešov</t>
  </si>
  <si>
    <t xml:space="preserve">SW_ROP_OP1a, SW_ROP_OP1b </t>
  </si>
  <si>
    <t>Kontrola záznamov (logov) VLAN tunela Bikoš a IRSC</t>
  </si>
  <si>
    <t>FW_ROP_01,
FW_ROP_03</t>
  </si>
  <si>
    <t>Kontrola záznamov (logov) VLAN tunela Bikoš a IRSC, systémové hlásenia, LAN komunikácia</t>
  </si>
  <si>
    <t>SW_ROP_1a,
SW_ROP_1d</t>
  </si>
  <si>
    <t>Opticko metalický switch CISCO s príslušenstvom / RD2,RD5 - celok</t>
  </si>
  <si>
    <t>Kontrola záznamov (logov) VLAN tunela Bikoš</t>
  </si>
  <si>
    <t>Kontrola fixácie prepojovacích káblov pre TBIK</t>
  </si>
  <si>
    <t>Kontrola redundancie pripojenia TBIK</t>
  </si>
  <si>
    <t>Server grafickej nadstavby C4 / RD10 - celok</t>
  </si>
  <si>
    <t>Kontrola záznamov (logov) aplikačného programového vybavenia C4 EZS tunela Bikoš</t>
  </si>
  <si>
    <t>Kontrola záznamov (logov) aplikačného programového vybavenia C4 EPS tunela Bikoš</t>
  </si>
  <si>
    <t>Server UTO - SENSE / RD10 - celok</t>
  </si>
  <si>
    <t>Kontrola záznamov (logov) aplikačného programového vybavenia pre 
tunel Bikoš</t>
  </si>
  <si>
    <t>Radio-Control panel</t>
  </si>
  <si>
    <t>Rádio kontrolný panel a napájacia 
jednotka LC921 / RD11 - celok</t>
  </si>
  <si>
    <t>Kontrola záznamov (logov) tunela Bikoš</t>
  </si>
  <si>
    <t>APAS-TPRE</t>
  </si>
  <si>
    <t>Server tunelového rozhlasu 
PRA-APAS / RD11 - celok</t>
  </si>
  <si>
    <t>Profylaktická kontrola servera</t>
  </si>
  <si>
    <t>Skúška funkčnosti servara apas</t>
  </si>
  <si>
    <t>Ústredňa SOS / RD12 - celok</t>
  </si>
  <si>
    <t>Kontrola logov v databáze udalostí ComReporter tunela Bikoš</t>
  </si>
  <si>
    <t>Ústredňa dispečerského telefónu / RD12 - celok</t>
  </si>
  <si>
    <t>Skúška komunikačného rozhrania a prenosu po LAN do tunela Bikoš</t>
  </si>
  <si>
    <t>SW_DT_ROP</t>
  </si>
  <si>
    <t xml:space="preserve"> Switch DT / RD12 - celok</t>
  </si>
  <si>
    <t>Kontrola záznamov (logov), systémové hlásenia. LAN komunikácia TBIK</t>
  </si>
  <si>
    <t>CRS/zariadenie - server trenažér ROP / RD13 - celok</t>
  </si>
  <si>
    <t>Kontrola logov a komunikácie s vizualizáciou trenažéra WinCC OA tunela Bikoš</t>
  </si>
  <si>
    <t>PLC automat a PLC V/V modul/RD13 - celok</t>
  </si>
  <si>
    <t>Kontrola OPC a komunikácie s trenažérom dopravného systému tunela Bikoš</t>
  </si>
  <si>
    <t>Hlavná stanica PLC MITSUBISHI 
série Meslec iQ / RD14, RD15 - celok</t>
  </si>
  <si>
    <t>Kontrola OPC servera a komunikácie s dopravným systémom tunela Bikoš</t>
  </si>
  <si>
    <t>ROPTPRES1, ROPTPRES2</t>
  </si>
  <si>
    <t>Vizualizačný SCADA server / RD14, RD15 - celok</t>
  </si>
  <si>
    <t>Kontrola záznamov (logov) aplikačného programového vybavenia vizualizácie tunela bikoš a ISRC</t>
  </si>
  <si>
    <t>CALTTA RPT</t>
  </si>
  <si>
    <t>Repeater CALTTA / 2AY-RAD.03 - celok</t>
  </si>
  <si>
    <t>Kontrola HW, profilaktika a očistenie RPT</t>
  </si>
  <si>
    <t>Preskúšanie technológie, diagnostika a analýza systému</t>
  </si>
  <si>
    <t>TR_3_BIK</t>
  </si>
  <si>
    <t>Konzola tunlového rozhlasu TBIK / SSUD ROP - celok</t>
  </si>
  <si>
    <t>Čistenie konzoly tunelového rozhlasu</t>
  </si>
  <si>
    <t>SOS ovládací panel / SSUD ROP - celok</t>
  </si>
  <si>
    <t>Skúška komunikačného rozhrania a prenosu signálu po LAN z tunela Bikoš</t>
  </si>
  <si>
    <t>Kontrola zobrazenia informácií tunela Bikoš na monitore</t>
  </si>
  <si>
    <t>Rádio - dotykové tablo a prenosová
 stanica / SSUD ROP - celok</t>
  </si>
  <si>
    <t>Kontrola komunikácie z operátorského pultu s rádiostanicami v tuneli Bikoš</t>
  </si>
  <si>
    <t>PC klient NVH-1101 + zostava (monitor, klávesnica, myš) / SSUD ROP - celok</t>
  </si>
  <si>
    <t>C4</t>
  </si>
  <si>
    <t>PC klient + zostava (monitor,  
klávesnica, myš) / SSUD ROP- celok</t>
  </si>
  <si>
    <t>Kontrola zobrazenia informácií TBIK na monitore</t>
  </si>
  <si>
    <t>PC klient + zostava (monitor, 
klávesnica, myš ) /  SSUD ROP- celok</t>
  </si>
  <si>
    <t>PC klient NVH-1101 pre monitory / SSUD ROP- celok</t>
  </si>
  <si>
    <t>PC klient NVH-1101+ zostava (monitor, klávesnica, myš) / SSUD Zimná údržba- celok</t>
  </si>
  <si>
    <t>PC klient NVH-1101 pre monitor
 / SSUD Zimná údržba- celok</t>
  </si>
  <si>
    <t>TP TBIK</t>
  </si>
  <si>
    <t>Dotykový panel pre núdzové 
riadenie / SSÚD ROP- celok</t>
  </si>
  <si>
    <t>Klient Trenažér TBIK</t>
  </si>
  <si>
    <t>Pracovná stanica PC-Trenažér / TC JP- celok</t>
  </si>
  <si>
    <t>Telefón TC-JP</t>
  </si>
  <si>
    <t>Telefón bezdrôtový + základňová stanica 
KX-TPA60CE- celok</t>
  </si>
  <si>
    <t>Kontrola funkčnosti - kontrola spojenia medzi pevným a bezdrôtovým 
telefónom - celok</t>
  </si>
  <si>
    <t>Kontrola stavu a vyčistenie bezdrôtového telefónu - batéria, 
pripojenie základne - celok</t>
  </si>
  <si>
    <t>Výmena akumulátorov v prenosnom telefóne (v prípade potreby)</t>
  </si>
  <si>
    <t>Kontrola stavu a vyčistenie pevného telefónu - pripojenie 
základne - celok</t>
  </si>
  <si>
    <t>FW_PTO_ROP_1
FW_PTO_ROP_2</t>
  </si>
  <si>
    <t>Hillstone SG6K-E1606 / TC JP- celok</t>
  </si>
  <si>
    <t>Vizuálna kontrola stavu zariadenia a signalizačných prvkov</t>
  </si>
  <si>
    <t>Kontrola systémových logov</t>
  </si>
  <si>
    <t>Aktualizácia firmvéru podľa odporúčaní výrobcu</t>
  </si>
  <si>
    <t>Kontrola funkčnosti a stavu napájacej časti</t>
  </si>
  <si>
    <t>Poznámky:</t>
  </si>
  <si>
    <t>Ostatné súvisiace servisné činnosti na dotknutých zariadeniach budú vykonávané v rámci plánu údržby D1 Prešov západ - Prešov juh</t>
  </si>
  <si>
    <t>Príloha č. 5: Cena za servis a údržbu technologickej časti tunela Bikoš - 5.9</t>
  </si>
  <si>
    <t>Tunel Bikoš - SO 401-11-03 - Vetranie tunela</t>
  </si>
  <si>
    <t>SO 401-11-03 - Vetranie tunela</t>
  </si>
  <si>
    <t>VH101-VH108
VH001-VH010</t>
  </si>
  <si>
    <t>Ventilátory/ LTR,PTR - celok</t>
  </si>
  <si>
    <t>1TB1(VH001) -&gt; AN12.4A
2TB1(VH002) -&gt; AN12.4A 
1TB1(VH003) -&gt; AN12.4B
2TB1(VH004) -&gt; AN12.4B
1TB1(VH005) -&gt; AN12.5A 
2TB1(VH006) -&gt; AN12.5A
1TB1(VH007) -&gt; AN222.2
2TB1(VH008) -&gt; AN222.2 
1TB1(VH009) -&gt; AN222.3
2TB1(VH010) -&gt; AN222.3</t>
  </si>
  <si>
    <t>Frekvenčný menič, sínusový MC filter  / TC - AN12, PP2 - AN222 - celok</t>
  </si>
  <si>
    <t>Vizuálna kontrola technického stavu, vyčistenie od prachu a nečistôt</t>
  </si>
  <si>
    <t>Vizuálna kontrola frekvenčného meniča, dotiahnutie rezonujúcich častí</t>
  </si>
  <si>
    <t xml:space="preserve">Kontrola funkčnosti ventilátora/frekvenčného meniča spustenie/zastavenie miestne z rozvádzača z rozvodne v TC/PP2 </t>
  </si>
  <si>
    <t>Kontrola funkčnosti ventilátora spustenie/zastavenie z RST</t>
  </si>
  <si>
    <t>Vizuálna kontrola vonkajšieho povrchu, označenia, neporušiteľnosti a tesnosti frekvenčného meniča</t>
  </si>
  <si>
    <t>1TB1(VH101) -&gt; AN11.4A
2TB1(VH102) -&gt; AN11.4A 
1TB1(VH103) -&gt; AN11.4B
2TB1(VH104) -&gt; AN11.4B
1TB1(VH105) -&gt; AN221.2
2TB1(VH106) -&gt; AN221.2 
1TB1(VH107) -&gt; AN221.3
2TB1(VH108) -&gt; AN221.3</t>
  </si>
  <si>
    <t>Frekvenčný menič, sínusový MC filter  / TC - AN11, PP2 - AN221 - celok</t>
  </si>
  <si>
    <t>VP2011, VP2012
KR2011, KR2012
KP2011-KP2014
DP2011, DP2012</t>
  </si>
  <si>
    <t>Ventilátor, regulačná klapka, požiarna 
klapka, tlaková diferencia / PP1 - celok</t>
  </si>
  <si>
    <t>Vizuálna kontrola zariadení VZT, dotiahnutie rezonujúcich častí</t>
  </si>
  <si>
    <t>Kontrola funkčnosti ventilátora/frekvenčného meniča spustenie/zastavenie miestne z rozvádzača VZT v PP1</t>
  </si>
  <si>
    <t>Kontrola funkčnosti požiarnej klapky - otvorenie/zatvorenie z CRS</t>
  </si>
  <si>
    <t>Kontrola funkčnosti požiarnej klapky - otvorenie/zatvorenie miestne z rozvádzača VZT v PP</t>
  </si>
  <si>
    <t>Kontrola funkčnosti ventilátora spustenie/zastavenie miestne z rozvádzača VZT v PP</t>
  </si>
  <si>
    <t>Vizuálna kontrola vonkajšieho povrchu, označenia, neporušiteľnosti a tesnosti zariadení VZT</t>
  </si>
  <si>
    <t>VP2021, VP2022
KR2021, KR2022
KP2021-KP2024
DP2021, DP2022</t>
  </si>
  <si>
    <t>Ventilátor, regulačná klapka, požiarna 
klapka, tlaková diferencia/ PP2  - celok</t>
  </si>
  <si>
    <t>Kontrola funkčnosti ventilátora/frekvenčného meniča spustenie/zastavenie miestne z rozvádzača VZT v rozvodni PP2</t>
  </si>
  <si>
    <t>Kontrola funkčnosti požiarnej klapky - otvorenie/zatvorenie z CRS a miestne z CRS</t>
  </si>
  <si>
    <t>Kontrola funkčnosti ventilátora spustenie/zastavenie z RST a miestne z rozvádzača VZT v PP</t>
  </si>
  <si>
    <t xml:space="preserve">VP2023
KR2023, KR2024
KP2025, KP2026
</t>
  </si>
  <si>
    <t>Ventilátor, regulačná klapka, požiarna 
klapka / rozvodňa v PP2 - celok</t>
  </si>
  <si>
    <t>Vizuálna kontrola technického stavu a funkčnosti VZT</t>
  </si>
  <si>
    <t>Kontrola funkčnosti ventilátora/ spustenie/zastavenie miestne z rozvádzača VZT v rozvodni PP2</t>
  </si>
  <si>
    <t>Kontrola funkčnosti požiarnej klapky - otvorenie/zatvorenie miestne z rozvádzača VZT v rozvodni PP2</t>
  </si>
  <si>
    <t>Výmena filtrov ventilára v PP2 rozvodni</t>
  </si>
  <si>
    <t>VP2032
KR2031, KR2032
KP2031-KP2034
DP2031, DP2032</t>
  </si>
  <si>
    <t>Ventilátor, regulačná klapka, 
požiarna klapka / PP3 - celok</t>
  </si>
  <si>
    <t>Kontrola funkčnosti ventilátora/frekvenčného meniča spustenie/zastavenie miestne z rozvádzača VZT v PP3</t>
  </si>
  <si>
    <t>Kontrola funkčnosti požiarnej klapky - otvorenie/zatvorenie miestne z rozvádzača VZT v PP3</t>
  </si>
  <si>
    <t xml:space="preserve">Kontrola funkčnosti ventilátora spustenie/zastavenie z RST </t>
  </si>
  <si>
    <t xml:space="preserve">1TA4(VP2012) -&gt; PP1 (AN310.1)
2TA4(VP2011) -&gt; PP1 (AN310.2)
1TA4(VP2012) -&gt; AN320.1
2TA4(VP2011) -&gt; AN320.2
1TA4(VP2032) -&gt; PP3 (AN330.1)
2TA4(VP2031) -&gt; PP3(AN330.2)
</t>
  </si>
  <si>
    <t>Frekvenčný menič 
PP1, PP3, PP2 - rozvodňa v PP2 v AN320.1/AN320.2 - celok</t>
  </si>
  <si>
    <t xml:space="preserve">Kontrola funkčnosti ventilátora/frekvenčného meniča spustenie/zastavenie miestne z rozvádzača z PP1/PP3 a z rozvodne v PP2 </t>
  </si>
  <si>
    <t>LTR, PTR, PP1-PP3 - celok</t>
  </si>
  <si>
    <t>Kontrola káblových trás a žľabov v tunelovej rúre - kontrola prípadných
uvoľnených častí, dotiahnutie spojov</t>
  </si>
  <si>
    <t>Príloha č. 5: Cena za servis a údržbu technologickej časti tunela Bikoš - 5.10</t>
  </si>
  <si>
    <t>Tunel Bikoš - SO 401-11-04 - Osvetlenie tunela</t>
  </si>
  <si>
    <t>SO 401-11-04 - Osvetlenie tunela</t>
  </si>
  <si>
    <t>Adaptačné osvetlenie / LTR, PTR - celok</t>
  </si>
  <si>
    <t>Očistenie a ošetrenie optických plôch a tela svietidiel</t>
  </si>
  <si>
    <t>Kontrola riadenia a ovládanie svietidiel - DALI</t>
  </si>
  <si>
    <t>Prejazdové osvetlenie / LTR, PTR - celok</t>
  </si>
  <si>
    <t>Výjazdové osvetlenie (adaptačné výstup)</t>
  </si>
  <si>
    <t>Výjazdové osvetlenie/ LTR, PTR 
(adaptačné výstup) - celok</t>
  </si>
  <si>
    <t>Vizuálna kontrola výjazdového osvetlenia tunela</t>
  </si>
  <si>
    <t>Osvetlenie núdzových zálivov / LTR, PTR - celok</t>
  </si>
  <si>
    <t>Vizuálna kontrola osvetlenia núdzových zálivov</t>
  </si>
  <si>
    <t>Požiarne núdzové osvetlenie</t>
  </si>
  <si>
    <t>Požiarne núdzové osvetlenie / LTR, PTR - celok</t>
  </si>
  <si>
    <t>Vizuálna kontrola požiarneho núdzového osvetlenia</t>
  </si>
  <si>
    <t>Očistenie a ošetrenie optických plôch a tela svietidiel zvnutra, zvonku</t>
  </si>
  <si>
    <t>Osvetlenie obrysu únikových ciest - vstupov do PP</t>
  </si>
  <si>
    <t>Osvetlenie obrysu únikových 
ciest - vstupov do PP - celok</t>
  </si>
  <si>
    <t>Vizuálna kontrola osvetlenia obrysu únikových ciest - vstupov do PP</t>
  </si>
  <si>
    <t>Kontrola funkcie osvetlenia</t>
  </si>
  <si>
    <t>Očistenie a ošetrenie optických plôch a lišty svietidla</t>
  </si>
  <si>
    <t>Osvetlenie vstupu do 
priečneho prepojenia - celok</t>
  </si>
  <si>
    <t>Vizuálna kontrola osvetlenia vstupu do priečneho prepojenia - 
nášlapné osvetlenie</t>
  </si>
  <si>
    <t>Osvetlenie priečneho prepojenia 
/ PP1-PP3, rozvodne v PP2 - celok</t>
  </si>
  <si>
    <t>Kontrola uchytenia svietidiel</t>
  </si>
  <si>
    <t>Vodiace osvetlenie / LTR, PTR - celok</t>
  </si>
  <si>
    <t>Vizuálna kontrola vodiaceho osvetlenia</t>
  </si>
  <si>
    <t>Kontrola funkcií vodiaceho osvetlenia</t>
  </si>
  <si>
    <t>Vizuálna kontrola neporušenosti krytia, upevnenia a čistoty svietidiel</t>
  </si>
  <si>
    <t>Očistenie a ošetrenie optických plôch svietidla</t>
  </si>
  <si>
    <t>Kontrola uchytenia svietidla na chodníku</t>
  </si>
  <si>
    <t>Vonkajšie osvetlenie</t>
  </si>
  <si>
    <t>Vonkajšie osvetlenie / SP, JP - celok</t>
  </si>
  <si>
    <t>Vizuálna kontrola vonkajšieho osvetlenia</t>
  </si>
  <si>
    <t>Vizuálna kontrola funkcií vonkajšieho osvetlenia</t>
  </si>
  <si>
    <t>Kontrola prepäťovej ochrany svietidla</t>
  </si>
  <si>
    <t>Vonkajšie a vnútorné jasomery 
/ SP, JP, LTR, PTR - celok</t>
  </si>
  <si>
    <t>Vizuálna kontrola neporušenosti krytia, upevnenia a čistoty</t>
  </si>
  <si>
    <t>Očistenie a ošetrenie optických plôch jasomeru</t>
  </si>
  <si>
    <t>Kontrola komunikačného rozhrania</t>
  </si>
  <si>
    <t>LTR, PTR, káblovody, priečne prepojenie, 
SP, JP, PTO JP - celok</t>
  </si>
  <si>
    <t>Rozvádzače osvetlenia DALI</t>
  </si>
  <si>
    <t>Rozvádzač DALI - celok</t>
  </si>
  <si>
    <t>Príloha č. 5: Cena za servis a údržbu technologickej časti tunela Bikoš - 5.11</t>
  </si>
  <si>
    <t>Tunel Bikoš - SO 401-11-05 Dopravný systém</t>
  </si>
  <si>
    <t>SO 401-11-05 Dopravný systém</t>
  </si>
  <si>
    <t>NRBi1a - PTR - A1T+A2T, 
BT/CT, A1T+A2T
NRBi2a - PTR - A1T+A2T, 
BT/CT, A1T+A2T
NRBi3a - PTR - A1T+A2T, 
BT/CT, A1T+A2T</t>
  </si>
  <si>
    <t>PDZ, Návestný rez / Tunelová rúra - celok</t>
  </si>
  <si>
    <t>NRBi1b - LTR - A1T+A2T, 
BT/CT, A1T+A2T
NRBi2b - LTR - A1T+A2T, 
BT/CT, A1T+A2T</t>
  </si>
  <si>
    <t>CSS - NRBi1a, NRBi2a</t>
  </si>
  <si>
    <t>semafor/PTR - celok</t>
  </si>
  <si>
    <t>CSS - NRBi1b, NRBi2b</t>
  </si>
  <si>
    <t>semafor/LTR - celok</t>
  </si>
  <si>
    <t>Podružný rozvádzač
AY-DOP004/NRBi3a, 
AY-DOP103/NRBi1b</t>
  </si>
  <si>
    <t>JP, SP - celok</t>
  </si>
  <si>
    <t>Kontrola mechanického stavu</t>
  </si>
  <si>
    <t>Kontrola a čistenie technologických a prenosových zariadení, 
kontrola a meranie uzemnenia</t>
  </si>
  <si>
    <t>Radarový scaner AL1-AL4</t>
  </si>
  <si>
    <t>Podružný rozvádzač NRBi1b, NRBi3a - celok</t>
  </si>
  <si>
    <t>Kontrola radarových sčítačov dopravy - korodovanie, očistenie 
a ošetrenie, prenos a ovládanie</t>
  </si>
  <si>
    <t>Funkčná kontrola radarových sčítačov dopravy</t>
  </si>
  <si>
    <t>Skúška komunikačného rozhrania do CRS</t>
  </si>
  <si>
    <t>Razený tunel, káblovody, priečne prepojenie - celok</t>
  </si>
  <si>
    <t>Príloha č. 5: Cena za servis a údržbu technologickej časti tunela Bikoš - 5.12</t>
  </si>
  <si>
    <t>Tunel Bikoš - SO 401-11-06 Kamerový dohľad a videodetekcia v tuneli</t>
  </si>
  <si>
    <t>SO 401-11-06 Kamerový dohľad a videodetekcia v tuneli</t>
  </si>
  <si>
    <t>UTO/ LTR, PTR, NZ, PP, JP, SP, TC JP - celok</t>
  </si>
  <si>
    <t>TC JP-KAM1, TC JP-KAM2, EC-CRS1, EC-CRS2, SW-TBIK-TC JP-UTO-1, SW-TBIK-TC JP-UTO-2, FSP150-BIKOS1, FSP150-BIKOS2</t>
  </si>
  <si>
    <t>TC JP zariadenia - aktívne prvky switche - celok</t>
  </si>
  <si>
    <t>Kontrola TCPIP zariadenia</t>
  </si>
  <si>
    <t>kontrola napájania TCPIP zariadenia</t>
  </si>
  <si>
    <t>kontrola TCPIP zar. v centrálnom MGM systéme</t>
  </si>
  <si>
    <t xml:space="preserve">NTP server
</t>
  </si>
  <si>
    <t>kontrola TCPIP zariadenia LAN TIME</t>
  </si>
  <si>
    <t xml:space="preserve">kontrola systému centrálneho času vo VLAN </t>
  </si>
  <si>
    <t>Kontrola správnej funkcie centrálneho MGM systému</t>
  </si>
  <si>
    <t>FW_TC JP_1_AKTIV, FW_TC JP_1_PASIV
FW_TC JP_ROP_1_AKTIV, FW_TC JP_ROP_1_PASIV</t>
  </si>
  <si>
    <t>Firewall, ethernet - celok</t>
  </si>
  <si>
    <t xml:space="preserve">SW-TBIK_1A, SW-TBIK_1B
</t>
  </si>
  <si>
    <t>SSUD PREŠOV - ROP - celok</t>
  </si>
  <si>
    <t>kontrola TCPIP zariadenia</t>
  </si>
  <si>
    <t xml:space="preserve">KD1001-KD1017, KD1016_1
KD0001-KD0017, KD0002_1
KZ3501, KZ3502
</t>
  </si>
  <si>
    <t>Statická kamera na videodohľad a AID/
LTR, PTR, NZ - celok</t>
  </si>
  <si>
    <t>Test napájacieho napätia na konektore kamery zvnútra</t>
  </si>
  <si>
    <t>Vyčistenie šošoviek objektívu, zvonku, zvnútra</t>
  </si>
  <si>
    <t>Test činnosti kamery v závislosti od svetelných podmienok</t>
  </si>
  <si>
    <t>Načítanie stavu kamery prostredníctvom PC</t>
  </si>
  <si>
    <t>Kontrola prvkov v rozvádzači kamery -napájaci zdroj - celok</t>
  </si>
  <si>
    <t>Vyčistenie krytu kamery a skla krytu zvnútra, zvonku, následné ošetrenie 
kamery - celok</t>
  </si>
  <si>
    <t>Kontrola nastavenia obrazu sledovanej scény, kontrola nastavenia detekčných zón kamery, funkčný test kompletu kamery a záverečné overenie celého systému</t>
  </si>
  <si>
    <t>Kontrola ohrevu kamery</t>
  </si>
  <si>
    <t xml:space="preserve">kontrola izolačného stavu konzoly </t>
  </si>
  <si>
    <t>Údržba databázy a jej zálohovanie</t>
  </si>
  <si>
    <t>Kontrola OS , FW a softvéru</t>
  </si>
  <si>
    <t xml:space="preserve">KB2021,KB2012,KB2023,KB2022,KB2021,KB2031
</t>
  </si>
  <si>
    <t>Kamerový dohľad - kamera v priečny prepoj PP1,PP2,PP3 - celok</t>
  </si>
  <si>
    <t>KA3301,KA3302, KA3303,KA3304,KA3305,
KA3306,KA3307,KA3308,
KA3309,KA3310,KA3311, KA3312</t>
  </si>
  <si>
    <t>Kamerový dohľad - pevná kamera  ADR - celok</t>
  </si>
  <si>
    <t>Kontrola nastavenia obrazu sledovanej scény, kontrola nastavenia 
detekčných zón kamery, funkčný test kompletu kamery a záverečné overenie celého systému</t>
  </si>
  <si>
    <t>kontrola ADR  chip - nastavenie pohľadu, otestovanie nastavenia zony</t>
  </si>
  <si>
    <t>kontrola stream flir kamery</t>
  </si>
  <si>
    <t>KBR022,KBR021</t>
  </si>
  <si>
    <t>Detekčná kamera PP2 rozvodňa - celok</t>
  </si>
  <si>
    <t>kontrola SW pluginu Arrani</t>
  </si>
  <si>
    <t>KO3001, KO3002,
KO3003, KO304</t>
  </si>
  <si>
    <t>Otočná kamera na videodohľad bez AID PTZ - celok</t>
  </si>
  <si>
    <t>Kontrola otočnej kamery, očistenie, ošetrenie - veľká</t>
  </si>
  <si>
    <t>Test činnosti kamery a objektívu v závislosti od svetelných podmienok</t>
  </si>
  <si>
    <t>Načítanie stavu kamery prostredníctvom sPC</t>
  </si>
  <si>
    <t>Spätná montáž kamery a funkčný test</t>
  </si>
  <si>
    <t>Kontrola nastavenia objektívu na sledované scény</t>
  </si>
  <si>
    <t>Kontrola nastavenia otočného statívu na sledované scény, kontrola obrazu sledovanej scény vyčistenie a ošetrenie krytu a skla otočného statívu zvonku, zvnútra - celok</t>
  </si>
  <si>
    <t>Test napájacieho napätia na konektore statívu zvnútra</t>
  </si>
  <si>
    <t>Test činnosti statívu v závislosti od povelov PC lokalne</t>
  </si>
  <si>
    <t>Funkčný test kompletu</t>
  </si>
  <si>
    <t>Kontrola nádrže na ostrekovanie - funkcia čerpadla, hadice</t>
  </si>
  <si>
    <t>Kontrola OS a softvéru</t>
  </si>
  <si>
    <t>Záverečné overenie systému</t>
  </si>
  <si>
    <t>Kontrola stavu ostrekovacej kvapaliny, doplnenie ostrekovacej kvapaliny</t>
  </si>
  <si>
    <t>Funkčný test ostrekovania a stierania skla kamerového krytu</t>
  </si>
  <si>
    <t>KT3201, KT3202, 
KT3203, KT3204</t>
  </si>
  <si>
    <t>Termovízna kamera statická JP, SP - celok</t>
  </si>
  <si>
    <t>Kontrola obrazu sledovanej scény, kontrola nastavenia kamery na 
sledovanú scénu - celok</t>
  </si>
  <si>
    <t>kontrola FLIR chip - nastavenie vyváženia</t>
  </si>
  <si>
    <t>Kontrola nastavenia detekčných zón kamery</t>
  </si>
  <si>
    <t>Funkčný test kompletu kamery a záverečné overenie systému</t>
  </si>
  <si>
    <t>KBR901-KBR911</t>
  </si>
  <si>
    <t>Kamera v TC JP  - celok</t>
  </si>
  <si>
    <t>S1-S4</t>
  </si>
  <si>
    <t>Indukčné slučky pre spustenie kontaktu ADR kamery/ ADR na JP, SP - celok</t>
  </si>
  <si>
    <t>Kontrola funkcie indukčných slučiek a prenosu do ADR a CRS, 
kontrola pri vjazde reálneho ADR</t>
  </si>
  <si>
    <t>SOS101, SOS102, SOS103,
SOS104, SOS105, SOS106, SOS107,SOS001,SOS002,
SOS003,SOS004, SOS005, SOS006,SOS007, RNR4, RNR5,
R-ADR1,R-ADR2, TC JP, PP2,</t>
  </si>
  <si>
    <t>FO rozvádzače KD - celok</t>
  </si>
  <si>
    <t>Vizuálna kontrola rozvádzačov, očistenie, ošetrenie</t>
  </si>
  <si>
    <t>Kontrola funkčnosti vetracej jednotky, vyčistenie a ošetrenie</t>
  </si>
  <si>
    <t>Čistenie a ošetrenie optických konektorov</t>
  </si>
  <si>
    <t xml:space="preserve">Čistenie a ošetrenie optických prepojovacích káblov </t>
  </si>
  <si>
    <t xml:space="preserve">Meranie a spracovanie meracích protokolov </t>
  </si>
  <si>
    <t>SOS101, SOS102, SOS103,
SOS104, SOS105, SOS106, SOS107,SOS001,SOS002,
SOS003,SOS004, SOS005, SOS006, SOS007, TNV2, TNV4, TC JP</t>
  </si>
  <si>
    <t>FO rozvádzače  SOS - celok</t>
  </si>
  <si>
    <t>TC JP, PP1, PP2, PP3</t>
  </si>
  <si>
    <t>FO rozvádzače RST - celok</t>
  </si>
  <si>
    <t xml:space="preserve">NRBI1a,NRBI2a,NRBI3a,NRBI1b,NRBI2b,PP1,PP2,PP3,TC JP
</t>
  </si>
  <si>
    <t>FO rozvádzače RSD - celok</t>
  </si>
  <si>
    <t>SERVER ADR/ANPR</t>
  </si>
  <si>
    <t>Systém detekcie ADR - ANPR SERVER/ADR SERVER
klient 1, klient2 - celok</t>
  </si>
  <si>
    <t>Profylaktická kontrola stavu ADR systému - na diaľku</t>
  </si>
  <si>
    <t>Kontrola dát - na diaľku</t>
  </si>
  <si>
    <t>Analýza chybových hlásení - na diaľku</t>
  </si>
  <si>
    <t>Údržba a kontrola systémových databáz</t>
  </si>
  <si>
    <t>Údržba a kontrola systemu inspector</t>
  </si>
  <si>
    <t xml:space="preserve">kontrola a úprava databáze znaciek </t>
  </si>
  <si>
    <t>Kontrola OS a klienta ADR systému</t>
  </si>
  <si>
    <t>Kontrola systémovej komunikácie - LAN</t>
  </si>
  <si>
    <t>Analýzy systémových chybových hlásení</t>
  </si>
  <si>
    <t>Analýzu využitia systémových prostriedkov – pamäť, zaťaženie CPU</t>
  </si>
  <si>
    <t>Videosystem - SENSE MASTER, SENSE SLAVE
SENSE FAILOWER,SENSE IPWALL, WAGO I/O</t>
  </si>
  <si>
    <t>Klient SENSE video , AID
TC JP - celok</t>
  </si>
  <si>
    <t>Očistenie zariadení od prachu a nečistôt, ošetrenie - vnútorné</t>
  </si>
  <si>
    <t>Kontrola OS a klienta videosystému</t>
  </si>
  <si>
    <t>Kontrola dát</t>
  </si>
  <si>
    <t>Analýza možných chýb</t>
  </si>
  <si>
    <t>Kontrola funkčnosti a diagnostika klávesnice s joystickom</t>
  </si>
  <si>
    <t>Klient SENSE video , AID
SSÚD PREŠOV - ROP - celok</t>
  </si>
  <si>
    <t>SENSE MASTER 
TC JP - celok</t>
  </si>
  <si>
    <t>Kontrola funkcionality prepojenia videosystému na CRS TCPIP</t>
  </si>
  <si>
    <t xml:space="preserve">Kontrola napájacích redundandných zdrojov pre server </t>
  </si>
  <si>
    <t>Kontrola funkčnosti ističov pre napájanie servera</t>
  </si>
  <si>
    <t>Kontrola archívov</t>
  </si>
  <si>
    <t>Analýza využitia systémových prostriedkov - pamäť, zaťaženie CPU</t>
  </si>
  <si>
    <t>SENSE SLAVE
SENSE SLAVE/MASTER, SENSE SERVERS 
TC JP - celok</t>
  </si>
  <si>
    <t>STRESS TEST  - výpadok servera a overenie redundancie videosystému</t>
  </si>
  <si>
    <t xml:space="preserve">kontrola komunikácie s naddradeným videoserverom </t>
  </si>
  <si>
    <t>I/O WAGO - TC JP - celok</t>
  </si>
  <si>
    <t xml:space="preserve">Kontrola funkcionality prepojenia WAGO  na TCPIP SERVERS </t>
  </si>
  <si>
    <t xml:space="preserve">Kontrola napájacích  zdrojov pre server </t>
  </si>
  <si>
    <t>Kontrola funkčnosti ističov pre napájanie WAGO</t>
  </si>
  <si>
    <t xml:space="preserve">kontrola stavu kontaktov a kontrola prepojenia s CRS </t>
  </si>
  <si>
    <t>AID - CITILOG SERVER ANA-1, ANA-2, IOLOGIC MOAXA</t>
  </si>
  <si>
    <t>CITILOG SERVER - TC JP - celok</t>
  </si>
  <si>
    <t>ANA-1 - TC JP - celok</t>
  </si>
  <si>
    <t xml:space="preserve">Kontrola správnej verzie AID software </t>
  </si>
  <si>
    <t xml:space="preserve">kontrola komunikácie s nadradeným Citi AID serverom  </t>
  </si>
  <si>
    <t>ANA-2 - TC JP - celok</t>
  </si>
  <si>
    <t>I/O IOLOGIC - TC JP - celok</t>
  </si>
  <si>
    <t xml:space="preserve">Kontrola funkcionality prepojenia IOLOGIC MOXA  na TCPIP SERVERS </t>
  </si>
  <si>
    <t xml:space="preserve">Kontrola funkčnosti ističov pre napájanie IOLOGIC </t>
  </si>
  <si>
    <t>MGM - TC JP - celok</t>
  </si>
  <si>
    <t xml:space="preserve">Kontrola funkcionality prepojenia IP management systému s Ip sieťou </t>
  </si>
  <si>
    <t>Kontrola správnej verzie Ip management systému a ročný support výrobcu
povinný</t>
  </si>
  <si>
    <t>CITISERVER TUNEL - TC JP - celok</t>
  </si>
  <si>
    <t>kontrola funčknosti videodetekcie /min režim chodec, zastavenie vozidla,
auto v protismere, vypadnutý náklad reakcia v RS a server AID</t>
  </si>
  <si>
    <t>MONITORS - celok</t>
  </si>
  <si>
    <t>kontrola funkcionality zariadenia LCD videowall</t>
  </si>
  <si>
    <t>LTR, PTR, PP,JP, SP, TC JP
Zariadenia UTO v rozv. SOS - celok</t>
  </si>
  <si>
    <t>LTR, PTR, JP, SP
Kolektory, kábelovody - celok</t>
  </si>
  <si>
    <t>Optické káblové rozvody -
komunikácia</t>
  </si>
  <si>
    <t>LTR, PTR, PP,JP, SP, TC JP - celok</t>
  </si>
  <si>
    <t>Kontrolné meranie prenosových vlastností a útlmu OK - metóda OTDR</t>
  </si>
  <si>
    <t>Optické káblové rozvody - ETHERNET</t>
  </si>
  <si>
    <t>Stojany tiesňového volania na portáloch
tunela TNV2, TNV4 - celok</t>
  </si>
  <si>
    <t>kontrola TCPIP zariadenia, očistenie a ošetrenie</t>
  </si>
  <si>
    <t>SOS hlásky v tunely LTR, PTR - celok</t>
  </si>
  <si>
    <t>Rozvádzače v PP2 rozvodni - celok</t>
  </si>
  <si>
    <t>Príloha č. 5: Cena za servis a údržbu technologickej časti tunela Bikoš - 5.13</t>
  </si>
  <si>
    <t>Tunel Bikoš - SO 401-11-07 Meranie fyzikálnych veličín</t>
  </si>
  <si>
    <t>SO 401-11-07 Meranie fyzikálnych veličín</t>
  </si>
  <si>
    <t>Detektory opacity a CO, dymu, rýchlosti prúdenia
vzduchu, teploty, hmly/LTR, PTR, JP, SP - celok</t>
  </si>
  <si>
    <t>OP001.3,OP002.3,OP101.3,OP102.3,OP001.2,OP002.2,OP101.2,OP102.2,OP001.1,OP002.1,OP101.1,
OP102.1</t>
  </si>
  <si>
    <t>Detektor merania opacity a CO VICOTEC 414 
+ pripojovacia krabica CB-I a CB-II /LTR, PTR - celok</t>
  </si>
  <si>
    <t>DH101.1-DH109.1, DH001.1-DH009.1
DH101.2-DH109.2, DH001.2-DH009.2</t>
  </si>
  <si>
    <t>Detektor dymu FIREGUARD 2 s pripojovacou
jednotkou SIPORT 2 /LTR, PTR - celok</t>
  </si>
  <si>
    <t>VRS001.1-VRS003.1, VRS001.2-VRS003.2, VRS001.2-VRS003.3, VRS001.4-VRS003.4, VRS101.1-VRS103.1, VRS101.2-VRS103.2, VRS101.2-VRS103.3, VRS101.4-VRS103.4</t>
  </si>
  <si>
    <t>Detektor merania rýchlosti prúdenia vzduchu
FLOWSIC200 + pripojovacia krabica / LTR, PTR - celok</t>
  </si>
  <si>
    <t>T001, T002
T101, T102</t>
  </si>
  <si>
    <t>Detektor teploty PT100/LTR,PTR - celok</t>
  </si>
  <si>
    <t>DH201, DH202</t>
  </si>
  <si>
    <t>Detektor hmly VISIC620/ JP, SP - celok</t>
  </si>
  <si>
    <t>AY-ROZ2, AY-UTO.1, AY-UTO.2, CRS</t>
  </si>
  <si>
    <t>Technologický rozvádzač/PP2 rozvodňa, TC JP
RCU410 Vyhodnocovacia jednotka opacity a CO
MCU200 Vyhodnocovacia jednotka prúdenia vzduchu - celok</t>
  </si>
  <si>
    <t>Príloha č. 5: Cena za servis a údržbu technologickej časti tunela Bikoš - 5.14</t>
  </si>
  <si>
    <t>Tunel Bikoš - SO 401-11-08 SOS kabíny</t>
  </si>
  <si>
    <t>SO 401-11-08 SOS kabíny</t>
  </si>
  <si>
    <t>Zariadenia SOS/LTP, PTR,JP,SP, TC JP - celok</t>
  </si>
  <si>
    <t>SOSL1-L7, SOSP1-P7</t>
  </si>
  <si>
    <t>Hasiaci prístroj v SOS kabínke/LTR, PTR - celok</t>
  </si>
  <si>
    <t>Dvere SOS kabínky,
magnetický kontakt/LTR, PTR - celok</t>
  </si>
  <si>
    <t>AY-SOS101-107,
AY-SOS001-007,
AY-STV01-04</t>
  </si>
  <si>
    <t>Technologický rozvádzač v SOS kabíne LTR,
Technologický rozvádzač v SOS kabíne PTR,
TNV hláska/LTR, PTR, JP, SP - celok</t>
  </si>
  <si>
    <t>AY-SOS.01</t>
  </si>
  <si>
    <t>Technologický rozvádzač SOS/ TC JP - celok</t>
  </si>
  <si>
    <t>COMMEND GE800</t>
  </si>
  <si>
    <t>C-GE800 Ústredňa tiesňového volania
SOS/AY-SOS.01 TC JP - celok</t>
  </si>
  <si>
    <t>CD810 - Dispečerský pult IP/TC JP - celok</t>
  </si>
  <si>
    <t>SOS hlásky/LTR, PTR, JP,SP - celok</t>
  </si>
  <si>
    <t>Zariadenia SOS/LTP, PTR,VP,ZP, TC VP - celok</t>
  </si>
  <si>
    <t>Hasiace prístroje v SOS kabíne - celok</t>
  </si>
  <si>
    <t>Príloha č. 5: Cena za servis a údržbu technologickej časti tunela Bikoš - 5.15</t>
  </si>
  <si>
    <t>Tunel Bikoš - SO 401-11-09 Rádiové spojenie a dopravné rádio</t>
  </si>
  <si>
    <t>SO 401-11-09 Rádiové spojenie a dopravné rádio</t>
  </si>
  <si>
    <t>Rádiové spojenie 
Profylaktická prehliadka</t>
  </si>
  <si>
    <t>Technológia rádiové spojenia / TC JP, TC SP, PP1-PP3, LTR, PTR, križovatka Prešov-sever - celok</t>
  </si>
  <si>
    <t>Kontrola všetkých vyžarovacích parametrov antén PTO JP, PTO SP, GSM</t>
  </si>
  <si>
    <t>Meranie kompletného príjmu rádiového signálu PTO JP, PTO SP, GSM</t>
  </si>
  <si>
    <t>Kontrola konektorov celého vyžarovacieho systému tunela a Únikovej cesty</t>
  </si>
  <si>
    <t>Kontrola stavu celého rádiového systému PTO JP, PP</t>
  </si>
  <si>
    <t>Zmeranie všetkých útlmových parametrov optickej trasy JP, PP</t>
  </si>
  <si>
    <t>Kontrola všetkých zariadení dispečerského pracoviska PTO JP</t>
  </si>
  <si>
    <t>Kontrola, vyčistenie a prípadné ošetrenie rádiového pultu PTO JP</t>
  </si>
  <si>
    <t>Kontrola a nastavenie celého systému GSM LTE – Master unit PTO JP, Remote unit PP</t>
  </si>
  <si>
    <t>Antény</t>
  </si>
  <si>
    <t>Anténny stožiar - na TC JP, SP - na NRBi3a, Kamerový stožiar KD8 - v križovatke 
Prešov-sever - celok</t>
  </si>
  <si>
    <t>AY-RAD.1, AY-RAD.2,
AY-RAD.3, AY-RAD.4 - TC JP
AY-RAD.5, AY-RAD.6 - PP2 rozvodňa</t>
  </si>
  <si>
    <t>Technologické rozvádzače/ TC JP, PP2 rozvodňa - celok</t>
  </si>
  <si>
    <t>Profylaktická prehliadka systému rádiového spojenia -  Aktívne prvky, združovacie a filtračné obvody, riadiace obvody</t>
  </si>
  <si>
    <t>TC JP,TC SP, LTR, PTR PP1-PP3, PP2 rozvodňa - celok</t>
  </si>
  <si>
    <t>ISRC - R4</t>
  </si>
  <si>
    <t>Retranslačná stanica</t>
  </si>
  <si>
    <t>Komplexná kontrola digitálnej retranslačnej stanice</t>
  </si>
  <si>
    <t>Príloha č. 5: Cena za servis a údržbu technologickej časti tunela Bikoš - 5.16</t>
  </si>
  <si>
    <t>Tunel Bikoš - SO 401-11-10 Tunelový rozhlas</t>
  </si>
  <si>
    <t>SO 401-11-10 Tunelový rozhlas</t>
  </si>
  <si>
    <t>Rozhlas / PTR, LTR, PP1-PP3,
NZP, NZL, JP, SP, TC JP - celok</t>
  </si>
  <si>
    <t>Tlakový reproduktor / PTR, LTR, 
PP1-PP3, NZL, NZP - celok</t>
  </si>
  <si>
    <t>Rozvádzač AY-ROZ.2, AY-ROZ.1 / TC JP, 
PP2 rozvodňa - celok</t>
  </si>
  <si>
    <t>TC JP, LTR, PTR, PP1-PP3 - celok</t>
  </si>
  <si>
    <t>Príloha č. 5: Cena za servis a údržbu technologickej časti tunela Bikoš - 5.17</t>
  </si>
  <si>
    <t>Tunel Bikoš - SO 401-11-11 Technologické vybavenie protipožiarneho vodovodu</t>
  </si>
  <si>
    <t>SO 401-11-11 Technologické vybavenie protipožiarneho vodovodu</t>
  </si>
  <si>
    <t>ATS/ TC JP - celok</t>
  </si>
  <si>
    <t>Overenie komplexnej funkčnosti stanice</t>
  </si>
  <si>
    <t>Potrubia, uzávery, ventily, vodomery</t>
  </si>
  <si>
    <t>Vizuálna kontrola technického stavu zariadenia</t>
  </si>
  <si>
    <t>Rozvádzač NN/ ATS - TC JP - celok</t>
  </si>
  <si>
    <t>Vizuálna kontrola technického stavu, očistenie a ošetrenie</t>
  </si>
  <si>
    <t>LA, LZ, LS, LI</t>
  </si>
  <si>
    <t>Limitné a kontinuálne snímače výšky hladín / ATS TC JP, PN, OŠ - celok</t>
  </si>
  <si>
    <t>Kontrola stavu z CRS</t>
  </si>
  <si>
    <t>Kontrola znečistenia, prípadné odstránenie nečistôt a ošetrenie</t>
  </si>
  <si>
    <t>PISA</t>
  </si>
  <si>
    <t>Snímače tlaku  / ATS TC JP - celok</t>
  </si>
  <si>
    <t>FQI</t>
  </si>
  <si>
    <t>Snímače impulzov  / ATS TC JP - celok</t>
  </si>
  <si>
    <t>Snímače polohy  / PN, OŠ - celok</t>
  </si>
  <si>
    <t>Skrinka prepäťových ochrán / ATS - TC JP - celok</t>
  </si>
  <si>
    <t>Káblové rozvody, napájanie, 
komunikácia</t>
  </si>
  <si>
    <t>Káble, káblové trasy / ATS TC JP, PN - celok</t>
  </si>
  <si>
    <t>Príloha č. 5: Cena za servis a údržbu technologickej časti tunela Bikoš - 5.18</t>
  </si>
  <si>
    <t>Tunel Bikoš - SO 401-11-12 Trafostanica pre tunel</t>
  </si>
  <si>
    <t>SO 401-11-12 Trafostanica pre tunel</t>
  </si>
  <si>
    <t>T101</t>
  </si>
  <si>
    <t>T102</t>
  </si>
  <si>
    <t>AN11</t>
  </si>
  <si>
    <t>Vizuálna kontrola technického stavu a funkčnosti zariadení, 
očistenie a ošetrenie</t>
  </si>
  <si>
    <t>AN12</t>
  </si>
  <si>
    <t>ANG</t>
  </si>
  <si>
    <t>Rozvádzač NN diesel/ TC JP -celok</t>
  </si>
  <si>
    <t>AN20</t>
  </si>
  <si>
    <t>AN221</t>
  </si>
  <si>
    <t>AN222</t>
  </si>
  <si>
    <t>XD13</t>
  </si>
  <si>
    <t>Zásuvková skrinka/ TC JP - celok</t>
  </si>
  <si>
    <t>Dieselagregát/TC JP
1x za rok</t>
  </si>
  <si>
    <r>
      <rPr>
        <b/>
        <sz val="10"/>
        <color rgb="FF000000"/>
        <rFont val="Calibri"/>
        <family val="2"/>
        <charset val="238"/>
      </rPr>
      <t>Hlavná servisná prehliadka v rozsahu:</t>
    </r>
    <r>
      <rPr>
        <b/>
        <sz val="10"/>
        <color rgb="FF000000"/>
        <rFont val="Calibri"/>
        <family val="2"/>
        <charset val="238"/>
      </rPr>
      <t xml:space="preserve">
 </t>
    </r>
    <r>
      <rPr>
        <sz val="10"/>
        <color rgb="FF000000"/>
        <rFont val="Calibri"/>
        <family val="2"/>
        <charset val="238"/>
      </rPr>
      <t xml:space="preserve">- celková kontrola a nastavenie parametrov zariadenia,
 - rozbor vzorky oleja -  S.O.S. analýza,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  </t>
    </r>
  </si>
  <si>
    <t>Dieselagregát/TC JP
1x za 4 roky</t>
  </si>
  <si>
    <t>Výmena štartovacích batérií</t>
  </si>
  <si>
    <t>Dieselagregát/TC JP
1x za 6 rokov</t>
  </si>
  <si>
    <t>Výmena chladiacej zmesi ELC</t>
  </si>
  <si>
    <t>RB1, RB2 + GB1, GB2, GB3</t>
  </si>
  <si>
    <t>Statický zdroj UPS 2x MPW 300PWC + batériový modul 3x Riello BB 1900 480V V9 / TC JP - celok</t>
  </si>
  <si>
    <t>Vizuálna kontrola mechanického a technického stavu zariadenia</t>
  </si>
  <si>
    <t>Vizuálna kontrola pripojených vedení</t>
  </si>
  <si>
    <t>Vizuálna kontrola stavu batérií</t>
  </si>
  <si>
    <t>Prepnutie zariadenia do manuálneho By-Passu</t>
  </si>
  <si>
    <t>Vypnutie zariadenia</t>
  </si>
  <si>
    <t>Vyčistenie plošných spojov od nečistôt a prachu</t>
  </si>
  <si>
    <t>Vyčistenie otvorov na prívod vzduchu</t>
  </si>
  <si>
    <t xml:space="preserve">Vyčistenie priestoru batérií od nečistôt a prachu vrátane ošetrenia </t>
  </si>
  <si>
    <t xml:space="preserve">Kontrola mechanických častí batériových skríň, vrátane ošetrenia </t>
  </si>
  <si>
    <t>Kontrola a prečistenie kontaktov prípojných vodičov</t>
  </si>
  <si>
    <t>Zapnutie zariadenia a kontrola batérií (bez kapacitného testu)</t>
  </si>
  <si>
    <t>Profylaktická prehliadka UPS vrátane kapacitnej skúšky akumulátorov</t>
  </si>
  <si>
    <t>AN50</t>
  </si>
  <si>
    <t>Rozvádzač batérie/ TC JP - celok</t>
  </si>
  <si>
    <t>Príloha č. 5: Cena za servis a údržbu technologickej časti tunela Bikoš - 5.19</t>
  </si>
  <si>
    <t>Tunel Bikoš - SO 401-11-13 Elektrická požiarna signalizácia a Stabilné hasiace zariadenie</t>
  </si>
  <si>
    <t>SO 401-11-13 Elektrická požiarna signalizácia a Stabilné hasiace zaraidenie</t>
  </si>
  <si>
    <t>Tunelová rúra, PP1-PP3 - celok</t>
  </si>
  <si>
    <t>Denná pravidelná kontrola EPS v zmysle vyhlášky MV SR č. 
726/2002 Z.z</t>
  </si>
  <si>
    <t>Kontrola napájacieho napätia jednotlivých zariadení, zariadenia zobrazujúce jednotlivé stavy a vstupné napätia hlásičových liniek pri pokoj. prúde</t>
  </si>
  <si>
    <t>Vizuálna a mechanická kontrola pätice hlásičov požiaru vrátane vyčistenia</t>
  </si>
  <si>
    <t>Vizuálna a mechanická kontrola senzoru hlásiča požiaru vrátane 
vyčistenia</t>
  </si>
  <si>
    <t>Skúška komunikačného rozhrania EPS a prenosu do CRS</t>
  </si>
  <si>
    <t>Vizuálna kontrola tlaku fliaš v zelenom poli</t>
  </si>
  <si>
    <t>Vizuálna kontrola vypúšťacích prvkov na všetkých flašiach a kontrola úchytenia fliaš</t>
  </si>
  <si>
    <t>Vizuálna kontrola množstva hasiacej látky a jej rezerva</t>
  </si>
  <si>
    <t>Vizuálna kontrola vonkajšieho poškodenia valcov, ventilov, vypúšťacích armatúr, prípojných hadíc, rozvosných ventilov, bezpečnostných ventilov a vedenie pneumatického ovládania</t>
  </si>
  <si>
    <t>Vizuálna  kontrola elektrického vedenia vyvedeného na ovládací panel zariadenia, pripojenia vyrovnávača napätia a ich vonkajšieho pripojenia</t>
  </si>
  <si>
    <t>Vizuálna  kontrola vonkajšieho poškodenia potrubia, podpery potrubia a hadíc</t>
  </si>
  <si>
    <t>Vizuálna  kontrola priechodnosti vypúšťacích hubíc</t>
  </si>
  <si>
    <t>Vizuálna  kontrola tesností miestností</t>
  </si>
  <si>
    <t>Vizuálna  kontrola uzavretia pretlakových ventilov</t>
  </si>
  <si>
    <t>Vizuálna  kontrola priechodnosti pretlakových ventilov</t>
  </si>
  <si>
    <t>Vizuálna  kontrola uzavretia stavebných otvorov (okná, dvere), prípadne automatického zatvárania stavebných otvorov</t>
  </si>
  <si>
    <t>Vizuálna  kontrola únikových ciest</t>
  </si>
  <si>
    <t>odstránenie požiarneho zaťaženia (napr.: lepenkové skatule, 
obalový materiál)</t>
  </si>
  <si>
    <t>Vizuálna kontrola dispozície a dobrá čitateľnosti tabúľ s pokynmi</t>
  </si>
  <si>
    <t>Vizuálna kontrola zobrazenia sieťového napätia na ovládacom panely</t>
  </si>
  <si>
    <t>Vizuálna kontrola vonkajšieho  poškodenia automatických 
hlásičov požiaru</t>
  </si>
  <si>
    <t>Vizuálna kontrola vonkajšieho  poškodenie ručných 
vypúšťacích armatrúr</t>
  </si>
  <si>
    <t>Vizuálna kontrola vonkajšieho  poškodenie spúšťačov signalizácie</t>
  </si>
  <si>
    <t>Vizuálna kontrola zobrazenia každej poruchy na ovládacom 
panely zariadenia</t>
  </si>
  <si>
    <t>Vizuálna kontrola pripravenosti zariadenia na prevádzku</t>
  </si>
  <si>
    <t>Príloha č. 5: Cena za servis a údržbu technologickej časti tunela Bikoš - 5.20</t>
  </si>
  <si>
    <t>Tunel Bikoš - SO 401-11-14 Elektronická zabezpečovacia signalizácia</t>
  </si>
  <si>
    <t>SO 401-11-14 Elektronická zabezpečovacia signalizácia</t>
  </si>
  <si>
    <t>Ústredňa EZS HS2064/TC JP - celok</t>
  </si>
  <si>
    <t>MK1-MK3</t>
  </si>
  <si>
    <t>LCD klávesnica - celok</t>
  </si>
  <si>
    <t>PIR1-PIR4</t>
  </si>
  <si>
    <t>Detektor pohybu PIR /TC JP - celok</t>
  </si>
  <si>
    <t>MG1, MG7, MG8
MG2.1-MG6.1, MG2.2-MG6.2
MG9.1,MG9.2</t>
  </si>
  <si>
    <t>Magnetický kontakt dverí s prepojovacou krabicou - celok</t>
  </si>
  <si>
    <t>SIR1</t>
  </si>
  <si>
    <t>Externá piezosiréna s LED blikačom/TC JP - celok</t>
  </si>
  <si>
    <t>Príloha č. 5: Cena za servis a údržbu technologickej časti tunela Bikoš - 5.21</t>
  </si>
  <si>
    <t>Tunel Bikoš - SO 401-11-15 Uzemňovacia sústava</t>
  </si>
  <si>
    <t>SO 401-11-15 Uzemňovacia sústava</t>
  </si>
  <si>
    <t>Južný portál - LTR</t>
  </si>
  <si>
    <t>Južný portál - PTR</t>
  </si>
  <si>
    <t>Severný portál - LTR</t>
  </si>
  <si>
    <t>Severný portál - PTR</t>
  </si>
  <si>
    <t>TC JP</t>
  </si>
  <si>
    <t>Tunel - VU-LL1</t>
  </si>
  <si>
    <t>Tunel - VU-LL2</t>
  </si>
  <si>
    <t>Tunel - VU-LL3</t>
  </si>
  <si>
    <t>Tunel - VU-LL4</t>
  </si>
  <si>
    <t>Tunel - VU-LL5</t>
  </si>
  <si>
    <t>Tunel - VU-LL6</t>
  </si>
  <si>
    <t>Tunel - VU-LL7</t>
  </si>
  <si>
    <t>Tunel - VU-LL8</t>
  </si>
  <si>
    <t>Tunel - VU-LL9</t>
  </si>
  <si>
    <t>Tunel - VU-LL10</t>
  </si>
  <si>
    <t>Tunel - VU-LL11</t>
  </si>
  <si>
    <t>Tunel - VU-LL12</t>
  </si>
  <si>
    <t>Tunel - VU-LL13</t>
  </si>
  <si>
    <t>Tunel - VU-LL14</t>
  </si>
  <si>
    <t>Tunel - VU-LL15</t>
  </si>
  <si>
    <t>Tunel - VU-LL16</t>
  </si>
  <si>
    <t>Tunel - VU-LP1</t>
  </si>
  <si>
    <t>Tunel - VU-LP2</t>
  </si>
  <si>
    <t>Tunel - VU-LP3</t>
  </si>
  <si>
    <t>Tunel - VU-LP4</t>
  </si>
  <si>
    <t>Tunel - VU-LP5</t>
  </si>
  <si>
    <t>Tunel - VU-LP6</t>
  </si>
  <si>
    <t>Tunel - VU-LP7</t>
  </si>
  <si>
    <t>Tunel - VU-LP8</t>
  </si>
  <si>
    <t>Tunel - VU-PP1</t>
  </si>
  <si>
    <t>Tunel - VU-PP2</t>
  </si>
  <si>
    <t>Tunel - VU-PP3</t>
  </si>
  <si>
    <t>Tunel - VU-PP4</t>
  </si>
  <si>
    <t>Tunel - VU-PP5</t>
  </si>
  <si>
    <t>Tunel - VU-PP6</t>
  </si>
  <si>
    <t>Tunel - VU-PP7</t>
  </si>
  <si>
    <t>Tunel - VU-PP8</t>
  </si>
  <si>
    <t>Tunel - VU-PP9</t>
  </si>
  <si>
    <t>Tunel - VU-PP10</t>
  </si>
  <si>
    <t>Tunel - VU-PP11</t>
  </si>
  <si>
    <t>Tunel - VU-PP12</t>
  </si>
  <si>
    <t>Tunel - VU-PP13</t>
  </si>
  <si>
    <t>Tunel - VU-PP14</t>
  </si>
  <si>
    <t>Tunel - VU-PP15</t>
  </si>
  <si>
    <t>Tunel - VU-PP16</t>
  </si>
  <si>
    <t>Tunel - VU-PP17</t>
  </si>
  <si>
    <t>Tunel - VU-PL1</t>
  </si>
  <si>
    <t>Tunel - VU-PL2</t>
  </si>
  <si>
    <t>Tunel - VU-PL3</t>
  </si>
  <si>
    <t>Tunel - VU-PL4</t>
  </si>
  <si>
    <t>Tunel - VU-PL5</t>
  </si>
  <si>
    <t>Tunel - VU-PL6</t>
  </si>
  <si>
    <t>Tunel - VU-PL7</t>
  </si>
  <si>
    <t>Tunel - VU-PL8</t>
  </si>
  <si>
    <t>Príloha č. 5: Cena za servis a údržbu technologickej časti tunela Bikoš - 5.22</t>
  </si>
  <si>
    <t>Tunel Bikoš - Odborné prehliadky a odborné skúšky, úradné skúšky a revízne správy</t>
  </si>
  <si>
    <t>401-11.1. Napájanie tunela elektrickou energiou</t>
  </si>
  <si>
    <t>T321, T322, T303,T304, AN30, AN321, AN322, AN310, AN320, AN330, AN304, AN3214, AN3224, AN40, RB40+GB40, AN302, AN303, AM30,  1AN305, 1AN306, 2AN3225, a následných vývodov,</t>
  </si>
  <si>
    <t xml:space="preserve">riadok 1.1 </t>
  </si>
  <si>
    <t>úradná skúška</t>
  </si>
  <si>
    <t>GB40 (UPS záskok)</t>
  </si>
  <si>
    <t>profylaktická skúška</t>
  </si>
  <si>
    <t>401-11-02 Centrálny riadiací systém tunela; 401-11-02.1 Centrálny riadiací systém tunela - interácia technológie tunela Bikoš do existujúceho ROP Prešov</t>
  </si>
  <si>
    <t>AG server.01, AG-CRS01.A, AG-CRS01.B, AG-RST.02, AG-RST.03, AG-RTST.04,  AG-RST.10, AG-RST.20, AG-RST.21, AG-RST.22, AG-RSD.21, AG-RSD.22, AG-RST.30</t>
  </si>
  <si>
    <t>5</t>
  </si>
  <si>
    <t>401-11-03 Vetranie tunela</t>
  </si>
  <si>
    <t>VH001 - VH010,  VH101 - VH108 18ks, ventilátor VP2011, VP2012, VP2013 3ks, klapka regulačná KR 14ks, klapka požiarná KP 14ks, 3 x1TA4, 3 x 2TA4</t>
  </si>
  <si>
    <t>ročná kontrola požiarných klapiek 14 ks</t>
  </si>
  <si>
    <t>401-11-04 Osvetlenie tunela</t>
  </si>
  <si>
    <t>osvetelenie JP  10ks, SP 10ks, hlavné osvetlenie 436ks svietidiel, požiarné osvetlenie 103ks, únikové ONP 6ks, obrysové UC 12ks, blikač BUC 6ks, dopravná značka UC 6ks, značka núdzový záliv, 2ks, rozvádzače DALI 21ks</t>
  </si>
  <si>
    <t>401-11-05 Dopravný systém</t>
  </si>
  <si>
    <t>dopravné značky AY-DOP001, AY-DOP002, AY-DOP003, AY-DOP004, AY-DOP101, AY-DOP102, AY-DOP103, AY-DOP104, A1T+A2T - 10ks, BT/CT -5ks, rozvádzač AY-DOPXX  - 5ks, návesidlo CSS2  -8ks, radarový scaner AL1, AL2AL3, AL4</t>
  </si>
  <si>
    <t>401-11-06 Kamerový dohľad a detekcia v tuneli</t>
  </si>
  <si>
    <t>rozvádzače: AY-UTO.1, AY-UTO.2, AY-UTO.3, AY-UTO.4,  AY-UTO NR, R-KD/ADR1, AY-UTO PP, R-KD/ADR2, KD 0001 -KD 0017 - 18ks, KD 1001 -KD 1017 - 18ks, KB2011, KB2021, KB2031, KB2012, KB2022, KB2032, KBR021, KBR022, KBR 901- KBR 911 11ks, KO0001, KO1001, KA3810, KA3312, KT3204, KO3003, KA3307, KAP008, KA3309, KO3004, KT3203, KT3202, KA3301, KA3202, KA3303, KT3201, KO3002, KA3304,KA3305, KA3306, KO3001</t>
  </si>
  <si>
    <r>
      <t xml:space="preserve">401-11-07 Meranie fyzikálnych veličín
</t>
    </r>
    <r>
      <rPr>
        <i/>
        <sz val="10"/>
        <color rgb="FF000000"/>
        <rFont val="Calibri"/>
        <family val="2"/>
        <charset val="238"/>
      </rPr>
      <t>poznámka - OPaOS sú zahrnuté v ostatných objektoch</t>
    </r>
  </si>
  <si>
    <t>401-11-08 SOS kabíny</t>
  </si>
  <si>
    <t>rozvádzače SOS 001 - SOS 007, SOS 101 - SOS 107, XD-SOS 001 - XD-SOS 007, XD-SOS101 - XD-SOS107,  TNV 1 - TNV 4, pult RP.SOS.1, ustredňa Commend GE 800</t>
  </si>
  <si>
    <t>401-11-09 Rádiové spojenie a dopravné radio</t>
  </si>
  <si>
    <t>AY-RAD.1, AY-RAD.2, AY-RAD.3, AY-RAD.4, AY-RAD.5, AY-RAD.6, RACK operátor GSM</t>
  </si>
  <si>
    <t>401-11-10 Tunelový rozhlas</t>
  </si>
  <si>
    <t>AY-ROZ.1, AY-ROZ.2</t>
  </si>
  <si>
    <t>401-11-11 Technologické vybavenie požiarného vodovodu</t>
  </si>
  <si>
    <t>R-ATS,MFV, čerpadlá ATS 4ks,</t>
  </si>
  <si>
    <t>tlaková nádoba PV300 (A, b1)</t>
  </si>
  <si>
    <t>vonkajšia prehliadka</t>
  </si>
  <si>
    <t>vnútorná prehliadka</t>
  </si>
  <si>
    <t>tlaková, uradná skúška</t>
  </si>
  <si>
    <t>401-11-12 Trafostanica pre tunel</t>
  </si>
  <si>
    <t xml:space="preserve">AN20, AN11, AN12, ANG, AN221, AN222, AN20, AN11, AN12, AN221, AN222, AN50, </t>
  </si>
  <si>
    <t>DG</t>
  </si>
  <si>
    <t>401-11-13 Elektrická požiarna signalizácia, SHZ</t>
  </si>
  <si>
    <t>AX-EPS.1, AX-EPS.2</t>
  </si>
  <si>
    <r>
      <t xml:space="preserve">Ustredňa EPS, hlásiče požiaru, tlačidlový hlásič požiaru
</t>
    </r>
    <r>
      <rPr>
        <i/>
        <sz val="10"/>
        <color rgb="FF000000"/>
        <rFont val="Calibri"/>
        <family val="2"/>
        <charset val="238"/>
      </rPr>
      <t>- štvrťročná kontrola v mesiacoch: jún, december</t>
    </r>
    <r>
      <rPr>
        <i/>
        <sz val="10"/>
        <color rgb="FF000000"/>
        <rFont val="Calibri"/>
        <family val="2"/>
        <charset val="238"/>
      </rPr>
      <t xml:space="preserve">
- polročná kontrola v mesiaci: marec</t>
    </r>
    <r>
      <rPr>
        <i/>
        <sz val="10"/>
        <color rgb="FF000000"/>
        <rFont val="Calibri"/>
        <family val="2"/>
        <charset val="238"/>
      </rPr>
      <t xml:space="preserve">
- ročná kontrolo v mesiaci: september</t>
    </r>
  </si>
  <si>
    <t>mesačná kontrola</t>
  </si>
  <si>
    <t>štvrťročná kontrola</t>
  </si>
  <si>
    <t>polročná kontrola</t>
  </si>
  <si>
    <t>ročná</t>
  </si>
  <si>
    <t>401-11-13 Elektronická zabezpečovacia signalizácia</t>
  </si>
  <si>
    <t>EPS ústredňa HS2064</t>
  </si>
  <si>
    <t>401-11-15 Uzemňovacia sústava</t>
  </si>
  <si>
    <t>systém uzemnenie TC JP, SP, PP1, PP2, PP3, LTR, PTR,  - vrátane technológie14 ks hydrantov, 14 ks SOS kabíny</t>
  </si>
  <si>
    <t>geofyzikálne meranie vplyvu bludných prúdov</t>
  </si>
  <si>
    <t>401-00-07 Odvodnenie vozovky - elektročasť</t>
  </si>
  <si>
    <t xml:space="preserve">rozvádzač 2AN3215, </t>
  </si>
  <si>
    <t>401-00-09.3 Technologická centrála na južnom portáli - elektroinštálácia</t>
  </si>
  <si>
    <t>AN-301 následné vývody</t>
  </si>
  <si>
    <t>Bleskozvod JP</t>
  </si>
  <si>
    <t>401-00-09.4 Technologická centrála na južnom portáli - vzduchotecnika</t>
  </si>
  <si>
    <t>požiarné klapky na PC JP 6ks</t>
  </si>
  <si>
    <t>401-00-11 Požiarny vodovod</t>
  </si>
  <si>
    <t xml:space="preserve">AX-POV301, AX-POV302, AX-POV001, AX-POV002, AX-POV003, AX-POV004, AX-POV005, AX-POV006, AX-POV007, AX-POV101, AX-POV102,     AX-POV103, AX-POV104, AX-POV105, AX-POV106, AX-POV107, </t>
  </si>
  <si>
    <t>401-00-12 Rozvodňa pre trafostanicu</t>
  </si>
  <si>
    <t>rozvádzač AJ 10, T101, T102</t>
  </si>
  <si>
    <t>VN skúšačky napätia 1ks, tyč skratovecej súpravy 2ks, záchranného háku 1ks , vypínacej tyče 1ks,</t>
  </si>
  <si>
    <t>napäťová skúška</t>
  </si>
  <si>
    <t>Dielektrických galoší 1 pár, dielektrických rukavíc 1 pár</t>
  </si>
  <si>
    <t>Ročný servis dieselgenerátora 1100kW zeppelin</t>
  </si>
  <si>
    <t>mechanický servis</t>
  </si>
  <si>
    <t>Revízia pracovného stroja STN 60204</t>
  </si>
  <si>
    <t>Ročný  profilaktický servis UPS</t>
  </si>
  <si>
    <t>profilaktika UPS</t>
  </si>
  <si>
    <t>401-00-A6 Požiarna bezpečnosť</t>
  </si>
  <si>
    <t xml:space="preserve">prenosné hasiace prístroje TC JP, PP1, PP2, PP3, </t>
  </si>
  <si>
    <t>kontrola HP</t>
  </si>
  <si>
    <t xml:space="preserve">tlaková skúška HP </t>
  </si>
  <si>
    <t>Skúška prietoku na odberných miestach (hydrantov) 16 ks,314/2001 a  699/2004</t>
  </si>
  <si>
    <t>tlaková skúška</t>
  </si>
  <si>
    <t>Požiarná tlaková skúška hadíc    - 18 ks</t>
  </si>
  <si>
    <t>621-00 Prípojka VN pre tunel Bikoš</t>
  </si>
  <si>
    <t>Vn prípojka od OTV UV 291-E1, po koncovky v AJ10</t>
  </si>
  <si>
    <t>Príloha č. 6: Cena za náhradné diely 
tunela Bikoš</t>
  </si>
  <si>
    <t>6.1</t>
  </si>
  <si>
    <t xml:space="preserve">SO 401-00-07 </t>
  </si>
  <si>
    <t>Odvodnenie vozovky - elektročasť</t>
  </si>
  <si>
    <t>6.2</t>
  </si>
  <si>
    <t>6.3</t>
  </si>
  <si>
    <t>6.4</t>
  </si>
  <si>
    <t>Protipožiarny vodovod - elektrotechnická časť</t>
  </si>
  <si>
    <t>6.5</t>
  </si>
  <si>
    <t>6.6</t>
  </si>
  <si>
    <t>6.7</t>
  </si>
  <si>
    <t>6.8</t>
  </si>
  <si>
    <t>Centrálny riadiaci systém tunela - časť Integrácia technológie tunela Bikoš do existujúceho ROP Prešov</t>
  </si>
  <si>
    <t>6.9</t>
  </si>
  <si>
    <t xml:space="preserve">SO 401-11-03 </t>
  </si>
  <si>
    <t>6.10</t>
  </si>
  <si>
    <t xml:space="preserve">SO 401-11-04 </t>
  </si>
  <si>
    <t>6.11</t>
  </si>
  <si>
    <t>6.12</t>
  </si>
  <si>
    <t>6.13</t>
  </si>
  <si>
    <t>6.14</t>
  </si>
  <si>
    <t>6.15</t>
  </si>
  <si>
    <t>6.16</t>
  </si>
  <si>
    <t>6.17</t>
  </si>
  <si>
    <t>6.18</t>
  </si>
  <si>
    <t>6.19</t>
  </si>
  <si>
    <t>6.20</t>
  </si>
  <si>
    <t>6.21</t>
  </si>
  <si>
    <t>Uzemňovacia sústava a ochrana pred účinkami bludných prúdov</t>
  </si>
  <si>
    <t>Celková suma za náhradné diely za 2 kalendárne roky v € bez DPH:</t>
  </si>
  <si>
    <t>Celková suma za náhradné diely za 2 kalendárne roky v € s DPH:</t>
  </si>
  <si>
    <t>Príloha č. 6: Cena za náhradné diely tunela Bikoš - 6.1</t>
  </si>
  <si>
    <t>Tunel Bikoš - SO 401-00-07 Odvodnenie vozovky - elektročasť</t>
  </si>
  <si>
    <t>Predpokladané množstvo 
na 2 roky</t>
  </si>
  <si>
    <t>Celková suma
za náhradné diely pre obdobie 2 rokov
(€ bez DPH)</t>
  </si>
  <si>
    <t>SO 401-00-07 Odvodnenie vozovky - elektročasť</t>
  </si>
  <si>
    <t>401-00-07</t>
  </si>
  <si>
    <t>Koncový kapacitný snímač polohy</t>
  </si>
  <si>
    <t>Pepperl+Fuchs</t>
  </si>
  <si>
    <t>CCB10-30GS55-N1-V1</t>
  </si>
  <si>
    <t>2-kanálový iskrovobezpečný oddeľovací spínací zosilňovač</t>
  </si>
  <si>
    <t>MTL</t>
  </si>
  <si>
    <t>MTL5516C</t>
  </si>
  <si>
    <t>1-kanálový iskrovobezpečný oddeľovací spínací zosilňovač</t>
  </si>
  <si>
    <t>MTL5541S</t>
  </si>
  <si>
    <t>MTL5511</t>
  </si>
  <si>
    <t>Ponorná sonda pre meranie výšky hladiny</t>
  </si>
  <si>
    <t>BD Sensors</t>
  </si>
  <si>
    <t>LMP 307 450 2500 1 1 E 1 5T 1 999</t>
  </si>
  <si>
    <t>Plavákový regulátor hladiny</t>
  </si>
  <si>
    <t>ATMI</t>
  </si>
  <si>
    <t>SOBA HR HY</t>
  </si>
  <si>
    <t>Celková suma za náhradné diely za obdobie 2 roky v € bez DPH:</t>
  </si>
  <si>
    <t>Príloha č. 6: Cena za náhradné diely tunela Bikoš - 6.2</t>
  </si>
  <si>
    <t>401-00-09.3</t>
  </si>
  <si>
    <t>Reflektor LED 50W, IP54, 230V so snímačom pohybu</t>
  </si>
  <si>
    <t xml:space="preserve">GreenLux </t>
  </si>
  <si>
    <t>ALFA PIR SMD 50W NW</t>
  </si>
  <si>
    <t>Zásuvka 16A/250V</t>
  </si>
  <si>
    <t xml:space="preserve">Schneider </t>
  </si>
  <si>
    <t xml:space="preserve">Cedar plus </t>
  </si>
  <si>
    <t>Inštalačná krabica s krytím</t>
  </si>
  <si>
    <t xml:space="preserve">Kopos </t>
  </si>
  <si>
    <t>003.CS.K_KB</t>
  </si>
  <si>
    <t>Spínač striedavý, nástenný, radenie</t>
  </si>
  <si>
    <t>Spínač 1-pólový, nástenný, radenie</t>
  </si>
  <si>
    <t>Príloha č. 6: Cena za náhradné diely tunela Bikoš - 6.3</t>
  </si>
  <si>
    <t>401-00-09.4</t>
  </si>
  <si>
    <t>Elektrický konvektor</t>
  </si>
  <si>
    <t>Klimatizačná jednotka s oddeleným kondenzátorom</t>
  </si>
  <si>
    <t>Klimatizačná jednotka s oddeleným kondenzátorom, Vyfukom do podlaky</t>
  </si>
  <si>
    <t>Klimatizačná jednotka s kondenzátorom vo vnútornej jednotke</t>
  </si>
  <si>
    <t>Konzola pre vonkajšiu jednotku</t>
  </si>
  <si>
    <t>Prívodná vetracia jednotka - podstropná</t>
  </si>
  <si>
    <t>Kompaktná rekup. vetracia jed. - podstropná</t>
  </si>
  <si>
    <t>Ventilátor do kruhového potrubia</t>
  </si>
  <si>
    <t>Ovládanie a prestavovanie vzduchotechnických a klimatizačných klapiek</t>
  </si>
  <si>
    <t>Regulačné klapky RK a RKT do štvorhranného potrubia na plynulú reguláciu prietoku vzduchu</t>
  </si>
  <si>
    <t>Ručná požiarna klapka používaná na zabránenie šírenia požiaru</t>
  </si>
  <si>
    <t>Ochrana vonkajších nasávacích a výfukových otvorov</t>
  </si>
  <si>
    <t>Príloha č. 6: Cena za náhradné diely tunela Bikoš - 6.4</t>
  </si>
  <si>
    <t>Tunel Bikoš - SO 401-00-11 Protipožiarny vodovod - elektrotechnická časť</t>
  </si>
  <si>
    <t>SO 401-00-11 Protipožiarny vodovod - elektrotechnická časť</t>
  </si>
  <si>
    <t>401-00-11</t>
  </si>
  <si>
    <t>Termostat kapilárový</t>
  </si>
  <si>
    <t>JOHNSON CONTROLS INTERNATIONAL</t>
  </si>
  <si>
    <t>A19ABC-9037, -35÷40°C, 2,8-8°C dif, IP30, 230V/6A, dĺžka kapiláry 3,5m</t>
  </si>
  <si>
    <t>DMP331 110 1602 
1 S 880 200 1 000, BD SENSORSrozsah 0-16bar</t>
  </si>
  <si>
    <t>Vykurovací kábel - 1 m</t>
  </si>
  <si>
    <t>RAYCHEM</t>
  </si>
  <si>
    <t>Raychem 15XL2-ZH</t>
  </si>
  <si>
    <t>Podružný rozvádzač AX-POV nástenný</t>
  </si>
  <si>
    <t>ENSTO</t>
  </si>
  <si>
    <t>bezhalogénový; 
typ Ensto Cubo N, 400x500x200mm, 
400V, 40A, IP66/20</t>
  </si>
  <si>
    <t>REGMET</t>
  </si>
  <si>
    <t>potr. A13I 120 100, rozsah -30°C +60°C/4-20mA + jímka 100mm + návarok G1/2"</t>
  </si>
  <si>
    <t>do potr. A13I 180 160, rozsah -30°C +60°C/4-20mA + jímka 160mm + návarok G1/2</t>
  </si>
  <si>
    <t>Snímač teploty odporový príložný s káblovým vývodom</t>
  </si>
  <si>
    <t>Rawet</t>
  </si>
  <si>
    <t>Obj. číslo: 214 11S1B/J4/70000/169</t>
  </si>
  <si>
    <t>Obj. číslo: 214 11S1B/J4/30000/169</t>
  </si>
  <si>
    <t>Príloha č. 6: Cena za náhradné diely tunela Bikoš - 6.5</t>
  </si>
  <si>
    <t>401-00-12</t>
  </si>
  <si>
    <t>Rozvádzač VN AJ10</t>
  </si>
  <si>
    <t>Schneider Electric</t>
  </si>
  <si>
    <t>Rozvádzač 25 kV, 630 A, 16/40 kA, SM6, 
polia: 1x prívodné s vypínačom 630 A a ochranou SEPAM 1000+ S20,  1x meracie s MTN 22//0,1/√3 kV, MTP 25/5 A, 2x vývodové s odpínačom a poistkou 50 A</t>
  </si>
  <si>
    <t>Rozvádzač merania spotreby el. energie AE10</t>
  </si>
  <si>
    <t>HASMA</t>
  </si>
  <si>
    <t>Skriňa pre nepriame meranie 
ER P.V N x/5A P2 pre oblasť VSDS</t>
  </si>
  <si>
    <t>VN kábel 22-CXEKCY - 1 m</t>
  </si>
  <si>
    <t>NKT Cables</t>
  </si>
  <si>
    <t>CXEKCY 1x35/16</t>
  </si>
  <si>
    <t>VN koncovka</t>
  </si>
  <si>
    <r>
      <t>POLT-24C/1XI-ML-1-13  25-70mm</t>
    </r>
    <r>
      <rPr>
        <vertAlign val="superscript"/>
        <sz val="10"/>
        <color rgb="FF000000"/>
        <rFont val="Calibri"/>
        <family val="2"/>
        <charset val="238"/>
      </rPr>
      <t>2</t>
    </r>
  </si>
  <si>
    <t>Príloha č. 6: Cena za náhradné diely tunela Bikoš - 6.6</t>
  </si>
  <si>
    <t>401-11-01</t>
  </si>
  <si>
    <t>Káble Cu - 1 m</t>
  </si>
  <si>
    <t>Klaus Faber AG</t>
  </si>
  <si>
    <t>N2XH-J/-O B2ca</t>
  </si>
  <si>
    <t>LA Triveneta Cavi S.p,A</t>
  </si>
  <si>
    <t>H07Z1-K Type 2</t>
  </si>
  <si>
    <t>Káble Cu NN silové - 1 m</t>
  </si>
  <si>
    <t>ELKOND HHK a.s</t>
  </si>
  <si>
    <t>1-CXKH-R B2ca
N2XH B2ca
1-CXKH-V P90-R B2ca
N2XH FE180/PS90 B2</t>
  </si>
  <si>
    <t>Káble Cu - NN oznamovacie - 1 m</t>
  </si>
  <si>
    <t>J-H(St)H B2ca
2 SEKFH-R_B2ca
SHKFH-R_B2ca
SSKFH-V_P60-90-R_B2ca</t>
  </si>
  <si>
    <t>Káble Cu - NN silové - 1 m</t>
  </si>
  <si>
    <t>Kablo Vrchlabí s.r.o.</t>
  </si>
  <si>
    <t>1-CXKH-V P30-R-P90-
R P750(90)-M B2ca</t>
  </si>
  <si>
    <t>VUKI a.s.,</t>
  </si>
  <si>
    <t>CHKE-V B2ca(s1,d1,a1) PS90
CHKE-R B2ca(s1,d1,a1)</t>
  </si>
  <si>
    <t>Výzbroj rozvádzača AN30</t>
  </si>
  <si>
    <t>Odpínač, In=800A</t>
  </si>
  <si>
    <t>NS800NA 3P</t>
  </si>
  <si>
    <t>C16F32D160, 3P3D MICROLOGIC 2.2 160A NSX160F</t>
  </si>
  <si>
    <t>C25F32D250, 3P3D MICROLOGIC 2.2 250A NSX250F</t>
  </si>
  <si>
    <t>Motorový pohon</t>
  </si>
  <si>
    <t>LV429434,  220-240VAC 50/60HZ NSX100-160</t>
  </si>
  <si>
    <t>LV431541,  220-240VAC 50/60HZ NSX250</t>
  </si>
  <si>
    <t xml:space="preserve">Prepäťová ochrana (T1+T2+T3)  </t>
  </si>
  <si>
    <t>KIWA</t>
  </si>
  <si>
    <t>PO I 4R 280V/12,5kA</t>
  </si>
  <si>
    <t xml:space="preserve">Poistkový odpínač  </t>
  </si>
  <si>
    <t>3NP1121-1CA24</t>
  </si>
  <si>
    <t>3NP1 Series, 3P, NH 000, 160 A, 690 VAC</t>
  </si>
  <si>
    <t>Poistková vložka</t>
  </si>
  <si>
    <t>MERSEN</t>
  </si>
  <si>
    <t>NH 000/00C 4A gG 500V</t>
  </si>
  <si>
    <t>ISP00006, veľ. 000, 6A, gG</t>
  </si>
  <si>
    <t>PNA000, 10A, gG</t>
  </si>
  <si>
    <t>PNA000, 16A, gG</t>
  </si>
  <si>
    <t>PNA000, 20A, gG</t>
  </si>
  <si>
    <t>PNA000, 32A, gG</t>
  </si>
  <si>
    <t>PNA000, 50A, gG</t>
  </si>
  <si>
    <t>PNA000, 63A, gG</t>
  </si>
  <si>
    <t>PNA000, 80A, gG</t>
  </si>
  <si>
    <t>PNA000, 100A, gG</t>
  </si>
  <si>
    <t>PNA000, 160A, gG</t>
  </si>
  <si>
    <t>Poistka valcová</t>
  </si>
  <si>
    <t>PVA10, 6A, gG</t>
  </si>
  <si>
    <t>PVA10, 16A, gG</t>
  </si>
  <si>
    <t>Pomocný kontakt</t>
  </si>
  <si>
    <t>OF/SD/SDE/SDV(NS80/630-NSA</t>
  </si>
  <si>
    <t xml:space="preserve">Istič </t>
  </si>
  <si>
    <t>ACTI9 iC60N, 1P, 2A B</t>
  </si>
  <si>
    <t>ACTI9 iC60N, 1P, 4A B</t>
  </si>
  <si>
    <t>ACTI9 iC60N, 1P, 2A C</t>
  </si>
  <si>
    <t>ACTI9 iC60N, 1P, 6A C</t>
  </si>
  <si>
    <t>ACTI9 iC60N, 2P, 1A C</t>
  </si>
  <si>
    <t>ACTI9 iC60N, 2P, 4A C</t>
  </si>
  <si>
    <t>ACTI9 iC60H, 1P, 6A B</t>
  </si>
  <si>
    <t>ACTI9 iC60H, 1P, 10A B</t>
  </si>
  <si>
    <t>ACTI9 iC60H, 1P, 16A B</t>
  </si>
  <si>
    <t>ACTI9 iC60H, 1P, 20A B</t>
  </si>
  <si>
    <t>ACTI9 iC60H, 1P, 32A B</t>
  </si>
  <si>
    <t>ACTI9 iC60H, 1P, 50A B</t>
  </si>
  <si>
    <t>ACTI9 iC60H, 3P, 10A B</t>
  </si>
  <si>
    <t>ACTI9 iC60H, 3P, 13A B</t>
  </si>
  <si>
    <t>ACTI9 iC60H, 3P, 16A B</t>
  </si>
  <si>
    <t>ACTI9 iC60H, 3P, 32A B</t>
  </si>
  <si>
    <t>ACTI9 iC60H, 3P, 50A B</t>
  </si>
  <si>
    <t>ACTI9 iC60H, 1P, 4A C</t>
  </si>
  <si>
    <t>ACTI9 iC60H, 1P, 6A C</t>
  </si>
  <si>
    <t>ACTI9 iC60H, 3P, 13A C</t>
  </si>
  <si>
    <t>ACTI9 iC60H, 3P, 16A C</t>
  </si>
  <si>
    <t xml:space="preserve">Vypínač </t>
  </si>
  <si>
    <t xml:space="preserve">ACTI9 ISW, 1P 20A 250V </t>
  </si>
  <si>
    <t>ACTI9 IOF 240-415VAC 24-130VDC</t>
  </si>
  <si>
    <t>A9Z81240, ACTI9 IID 2P 40A 30mA-G A</t>
  </si>
  <si>
    <t>2CSF204201R4400, F204 A S-40/0,5; 500 mA, 4 pólový</t>
  </si>
  <si>
    <t>2CDS200912R0001, S2C-H6R</t>
  </si>
  <si>
    <t xml:space="preserve">Stýkač </t>
  </si>
  <si>
    <t>A9C22712,   ICT16A 2ZAP 220-240VAC 50HZ</t>
  </si>
  <si>
    <t>Zdroj</t>
  </si>
  <si>
    <t>NES Nová Dubnica</t>
  </si>
  <si>
    <t>SZ 4 60/230 4A</t>
  </si>
  <si>
    <t>Diódy</t>
  </si>
  <si>
    <t>DOC 2x20-100</t>
  </si>
  <si>
    <t>Voltmeter</t>
  </si>
  <si>
    <t>16005, VLT do 500V</t>
  </si>
  <si>
    <t>Elektromer</t>
  </si>
  <si>
    <t>3f Elektromer priame meranie 63A pulz. MID</t>
  </si>
  <si>
    <t>RC modul</t>
  </si>
  <si>
    <t>RXM041FU7, 110..240 V</t>
  </si>
  <si>
    <t>NSYDCM20, 10A</t>
  </si>
  <si>
    <t xml:space="preserve">Svorky 3AL  </t>
  </si>
  <si>
    <r>
      <t>LV429259, (1X120-185mm</t>
    </r>
    <r>
      <rPr>
        <vertAlign val="superscript"/>
        <sz val="10"/>
        <color rgb="FF000000"/>
        <rFont val="Calibri"/>
        <family val="2"/>
        <charset val="238"/>
      </rPr>
      <t>2</t>
    </r>
    <r>
      <rPr>
        <sz val="10"/>
        <color rgb="FF000000"/>
        <rFont val="Calibri"/>
        <family val="2"/>
        <charset val="238"/>
      </rPr>
      <t>) DO250A 100-250</t>
    </r>
  </si>
  <si>
    <t>Výzbroj rozvádzačov AN321, AN322</t>
  </si>
  <si>
    <t>ACTI9 iC60L, 2P, 0,5A Z</t>
  </si>
  <si>
    <t>ACTI9 iC60N, 1P, 6A B</t>
  </si>
  <si>
    <t>ACTI9 iC60N, 1P, 10A B</t>
  </si>
  <si>
    <t>ACTI9 iC60N, 1P, 16A B</t>
  </si>
  <si>
    <t>ACTI9 iC60N, 1P, 32A B</t>
  </si>
  <si>
    <t>ACTI9 iC60N, 3P, 6A B</t>
  </si>
  <si>
    <t>ACTI9 iC60N, 3P, 10A B</t>
  </si>
  <si>
    <t>ACTI9 iC60N, 3P, 13A B</t>
  </si>
  <si>
    <t>ACTI9 iC60N, 3P, 16A B</t>
  </si>
  <si>
    <t>ACTI9 iC60N, 3P, 25A B</t>
  </si>
  <si>
    <t>ACTI9 iC60N, 3P, 32A B</t>
  </si>
  <si>
    <t>ACTI9 iC60N, 3P, 50A B</t>
  </si>
  <si>
    <t>ACTI9 iC60N, 3P, 63A B</t>
  </si>
  <si>
    <t>ACTI9 iC60N, 1P, 4A C</t>
  </si>
  <si>
    <t>ACTI9 iC60N, 3P, 50A C</t>
  </si>
  <si>
    <t>ACTI9 iC60H, 3P, 40A B</t>
  </si>
  <si>
    <t xml:space="preserve">Miniatúrny Istič </t>
  </si>
  <si>
    <t>2CDS272061R0158, S202M-Z0.5UC</t>
  </si>
  <si>
    <t>iDPN N Vigi 16A B 30mA AC</t>
  </si>
  <si>
    <t>Kondenzátor</t>
  </si>
  <si>
    <t>ZEZ Silko</t>
  </si>
  <si>
    <t>CSADG-0,44/7,5-HD 6,2kvar 400V</t>
  </si>
  <si>
    <t>Relé 3fáz siete, sled/výpadok fáz</t>
  </si>
  <si>
    <t>RM22TU23</t>
  </si>
  <si>
    <t xml:space="preserve">Kontrolné relé </t>
  </si>
  <si>
    <t xml:space="preserve">RM22TG20, 3 fázové, 183…528 V AC </t>
  </si>
  <si>
    <t>16005 ,  VLT do 500V</t>
  </si>
  <si>
    <t>Miniatúrne relé</t>
  </si>
  <si>
    <t>RXM4AB1P7, 4 CO 230 V AC</t>
  </si>
  <si>
    <t xml:space="preserve">Západkové relé </t>
  </si>
  <si>
    <t>MORS SMITT</t>
  </si>
  <si>
    <t xml:space="preserve">BD, 3 C/O + 1 N/C, 10A  60VDC </t>
  </si>
  <si>
    <t xml:space="preserve">Reléová zásuvka </t>
  </si>
  <si>
    <t>V23BR</t>
  </si>
  <si>
    <t>Ukazovateľ stavu</t>
  </si>
  <si>
    <t>ROTEX</t>
  </si>
  <si>
    <t>SUS-95-Q-G/W 230AC</t>
  </si>
  <si>
    <t>RXM041FU7,   110..240 V</t>
  </si>
  <si>
    <t>NSYDCM20,   10A</t>
  </si>
  <si>
    <t xml:space="preserve">Osvetlenie skrine  </t>
  </si>
  <si>
    <t>Multi-fixing LED lamp without socket,230VAC-10W</t>
  </si>
  <si>
    <t>Signálka s LED</t>
  </si>
  <si>
    <t>XB5AVM5, ŽLTA</t>
  </si>
  <si>
    <t xml:space="preserve">Ovládacia hlavica stláčacia </t>
  </si>
  <si>
    <t>ZB5AA232, ČIERNA</t>
  </si>
  <si>
    <t>ZB5AA331, ZELENÁ</t>
  </si>
  <si>
    <t>Spojovací diel</t>
  </si>
  <si>
    <t>ZB5AZ009</t>
  </si>
  <si>
    <t>Spínacia jednotka V+Z</t>
  </si>
  <si>
    <t>ZBE205</t>
  </si>
  <si>
    <t>Vačkový spínač</t>
  </si>
  <si>
    <t>SEZ KROMPACHY</t>
  </si>
  <si>
    <t>S16 JDG 2253 A4</t>
  </si>
  <si>
    <t>S16 JDG 8357 C8</t>
  </si>
  <si>
    <t>Pätica zmiešané svorky</t>
  </si>
  <si>
    <t>RXZE2M114</t>
  </si>
  <si>
    <t>Kovová prídržná spona</t>
  </si>
  <si>
    <t>RXZ400</t>
  </si>
  <si>
    <t>Popisný štítok na päticu</t>
  </si>
  <si>
    <t>RXZL420</t>
  </si>
  <si>
    <t>Dlhé kryty svoriek 3P</t>
  </si>
  <si>
    <t>LV429517,  NSX/CVS100-250</t>
  </si>
  <si>
    <t>Hrebeňová prepojovacia lišta</t>
  </si>
  <si>
    <t>A9XAH357,  AUX3P 100A 57MOD.</t>
  </si>
  <si>
    <t>A9XAH657,  AUX3P 100A 57MOD.</t>
  </si>
  <si>
    <t>Výzbroj rozvádzačov AN304, AN3214, AN3224, AN40, AM30, 1AN306, 2AN3226, 1AN305, 2AN3225</t>
  </si>
  <si>
    <t>ACTI9 iC60H, 1P, 2A C</t>
  </si>
  <si>
    <t>ACTI9 iC60H, 1P, 16A C</t>
  </si>
  <si>
    <t>ACTI9 iC60H, 3P, 10A C</t>
  </si>
  <si>
    <t>ACTI9 iC60H, 3P, 32A C</t>
  </si>
  <si>
    <t>ACTI9 iC60H, 1P+N, 32A B</t>
  </si>
  <si>
    <t>ACTI9 iC60H, 1P+N, 2A C</t>
  </si>
  <si>
    <t>ACTI9 iC60H, 1P+N, 10A C</t>
  </si>
  <si>
    <t xml:space="preserve">2CDS272061R0984, S202M-C0, 5UC </t>
  </si>
  <si>
    <t xml:space="preserve">Prepäťová ochrana                </t>
  </si>
  <si>
    <t>PO I 2R 280V/12,5kA</t>
  </si>
  <si>
    <t xml:space="preserve">Prepäťová ochrana              </t>
  </si>
  <si>
    <t>PO II 4R 280V/40kA</t>
  </si>
  <si>
    <t xml:space="preserve">ACTI9 iSW, 1P 40A 250V AC </t>
  </si>
  <si>
    <t xml:space="preserve">ACTI9 iSW, 2P 40A 250V AC </t>
  </si>
  <si>
    <t xml:space="preserve">ACTI9 iSW, 3P 40A 415V AC </t>
  </si>
  <si>
    <t xml:space="preserve">ACTI9 iSW, 3P 63A 415V AC </t>
  </si>
  <si>
    <t xml:space="preserve">ACTI9 iSW, 4P 40A 415V AC </t>
  </si>
  <si>
    <t>Signalizačný kontakt 1 prepínací</t>
  </si>
  <si>
    <t>A9A15096, 
Pre iSW - 3A - 415V</t>
  </si>
  <si>
    <t>A9Z21440, ACTI9 IID 4P 40A 30mA,  A</t>
  </si>
  <si>
    <t>A9D37606, iDPN H Vigi 6A C 30mA A</t>
  </si>
  <si>
    <t>A9C20844, ICT40A 4ZAP 220-240VAC 50HZ</t>
  </si>
  <si>
    <t xml:space="preserve">LC1K1610P7, K 16A AC </t>
  </si>
  <si>
    <t>LA1KN31, 3NO – 1NC</t>
  </si>
  <si>
    <t>Časový spínač</t>
  </si>
  <si>
    <t>ELKO</t>
  </si>
  <si>
    <t>SHT-4V</t>
  </si>
  <si>
    <t>Zásuvka vstavaná</t>
  </si>
  <si>
    <t>IEG3253, 400V 5P</t>
  </si>
  <si>
    <t>VZG16, 230V 3P</t>
  </si>
  <si>
    <t>Signálka s LED</t>
  </si>
  <si>
    <t>XB7EV07MP, 230 V, priehľadná, IP65</t>
  </si>
  <si>
    <t>XB7EV03MP, 230 VAC,  ZELENÁ</t>
  </si>
  <si>
    <t>S16 JD 2202 V8</t>
  </si>
  <si>
    <t>S32 JD 2273 D6</t>
  </si>
  <si>
    <t>S16 JBU 1104</t>
  </si>
  <si>
    <t>Výzbroj rozvádzačov AN310, AN320, AN330, AN302, AN303</t>
  </si>
  <si>
    <t>ACTI9 iC60N, 1P, 10A C</t>
  </si>
  <si>
    <t>ACTI9 iC60H, 3P, 3A C</t>
  </si>
  <si>
    <t>ACTI9 iC60H, 3P, 4A C</t>
  </si>
  <si>
    <t>iOF - A9A26924</t>
  </si>
  <si>
    <t>LAD4RCU, 9A/4kW/230V</t>
  </si>
  <si>
    <t xml:space="preserve">Varistor                </t>
  </si>
  <si>
    <t>LAD4VU,  110...250V AC</t>
  </si>
  <si>
    <t>A9A15096, Pre iSW - 3A - 415V</t>
  </si>
  <si>
    <t xml:space="preserve">LC1DT40P7,  4P, 40A AC </t>
  </si>
  <si>
    <t>Odrušovací člen</t>
  </si>
  <si>
    <t>LAD4RC3U</t>
  </si>
  <si>
    <t xml:space="preserve">Termistorové ochranné relé 110/230VAC  </t>
  </si>
  <si>
    <t>LT3SM00M</t>
  </si>
  <si>
    <t>RXM3AB1P7, 3 CO 230 V AC</t>
  </si>
  <si>
    <t>RXM2AB1BD, 2 NO 24 V DC</t>
  </si>
  <si>
    <t>RXM4AB1BD, 4 NO 24 V DC</t>
  </si>
  <si>
    <t>Blok riadenia</t>
  </si>
  <si>
    <t>VERNO CONTROL IHP 1.3h2</t>
  </si>
  <si>
    <t>Ventilátor</t>
  </si>
  <si>
    <t>18 m3/h 230V</t>
  </si>
  <si>
    <t>Termostat</t>
  </si>
  <si>
    <t>NSYCCOTHO,  N/O</t>
  </si>
  <si>
    <t>S16 JK 2254.A4</t>
  </si>
  <si>
    <t>XB5AVM1, BIELA</t>
  </si>
  <si>
    <t xml:space="preserve">Frekvenčný menič Altivar </t>
  </si>
  <si>
    <t>5,5kW, 14,3A, 380-500V AC</t>
  </si>
  <si>
    <t>Galvanický oddeľovač</t>
  </si>
  <si>
    <t>GX440 I/I, 4-20mA</t>
  </si>
  <si>
    <t>Sieťový zdroj</t>
  </si>
  <si>
    <t>PSU100S 24 V/2,5 A</t>
  </si>
  <si>
    <t>PPA INŽINIERIG</t>
  </si>
  <si>
    <t>Riadiaca jednotka osvetlenia</t>
  </si>
  <si>
    <t>VERNO</t>
  </si>
  <si>
    <t>VERNO control mini, 24V/2,5A</t>
  </si>
  <si>
    <t>NN časť</t>
  </si>
  <si>
    <t>Transformátor 415/725</t>
  </si>
  <si>
    <t>TRASF ECO S.r.l.</t>
  </si>
  <si>
    <t>415/725</t>
  </si>
  <si>
    <t>Transformátor 690/415</t>
  </si>
  <si>
    <t>690/415</t>
  </si>
  <si>
    <t>UPS + baterry pack</t>
  </si>
  <si>
    <t>EFFEKTA</t>
  </si>
  <si>
    <t>MCI3000, 3000VA/2700W</t>
  </si>
  <si>
    <t>Príloha č. 6: Cena za náhradné diely tunela Bikoš - 6.7</t>
  </si>
  <si>
    <t>401-11-02</t>
  </si>
  <si>
    <t>KVM</t>
  </si>
  <si>
    <t>ATEN</t>
  </si>
  <si>
    <t>8-port KVM PS/2+USB, OSD, rack 19", LCD 17", touchpad, klávesnica CL-1008MA</t>
  </si>
  <si>
    <t>Server</t>
  </si>
  <si>
    <t>AMG</t>
  </si>
  <si>
    <t>AMG560 SERIES INDUSTRIAL 12/20 PORT MANAGED LAYER 2 SWITCH 8 x 10/100/1000TX &amp; 4 x 1000M SFP</t>
  </si>
  <si>
    <t xml:space="preserve">DELL Power Edge, Server, Intel, 16GB RAM, 19" rack montáž </t>
  </si>
  <si>
    <t>MX2911; MX2912; MX2913.1; MX2913.2; MX2921.P; MX2921.S</t>
  </si>
  <si>
    <t>Dverný kontakt SZ 4127.010</t>
  </si>
  <si>
    <t>21FC24</t>
  </si>
  <si>
    <t>Istič PL7-B10/1 jednopólový, 10A, char. B</t>
  </si>
  <si>
    <t>10FC24.2</t>
  </si>
  <si>
    <t>Istič PL7-B16/1 jednopólový, 16A, char. B</t>
  </si>
  <si>
    <t>10FC11; 10FC12</t>
  </si>
  <si>
    <t>Istič PL7-C16/2-DC dvojpólový, 16A, char. C, pre DC</t>
  </si>
  <si>
    <t>10FC24.1</t>
  </si>
  <si>
    <t>Istič PL7-C2/2-DC dvojpólový, 2A, char. C, pre DC</t>
  </si>
  <si>
    <t>20FC24.2</t>
  </si>
  <si>
    <t>Istič PL7-C6/1 jednopólový, 6A, char. C</t>
  </si>
  <si>
    <t>4FC24.1; 4FC24.2</t>
  </si>
  <si>
    <t>Istič PL7-C6/2-DC dvojpólový, 6A, char. C, pre DC</t>
  </si>
  <si>
    <t>Kompaktná rozvádzačová skriňa AX dvojdverová
-krytie IP55/IP20
-skriňa lakovaná odtieň RAL 7035
-rozmery: šxvxh 1000x1000x300mm
-dvere spredu uzamykateľné plné
-montážna doska
-schránka na dokumentáciu
-zemniaca lišta
-prívody/vývody zdola</t>
  </si>
  <si>
    <t xml:space="preserve">Koncový kryt </t>
  </si>
  <si>
    <t>Koncový kryt D-PTTB 2,5</t>
  </si>
  <si>
    <t>Koncový kryt D-UT 2,5/10 šedý</t>
  </si>
  <si>
    <t>Koncový kryt 
D-UT 2,5/10 BU</t>
  </si>
  <si>
    <t>Koncový kryt D-UT 2,5/10 YE</t>
  </si>
  <si>
    <t>Lišta DIN</t>
  </si>
  <si>
    <t>Lišta DIN 35x15mm</t>
  </si>
  <si>
    <t>Lišta DIN 35x15mm pre SIMATIC, dĺžka 300m</t>
  </si>
  <si>
    <t>Lišta DIN 35x15mm pre SIMATIC, dĺžka 530m</t>
  </si>
  <si>
    <t>Lišta DIN 35x15mm pre SIMATIC, dĺžka 830mm</t>
  </si>
  <si>
    <t>Lišta DIN 35x7,5mm</t>
  </si>
  <si>
    <t>Lišta N</t>
  </si>
  <si>
    <t>Modul redundacie</t>
  </si>
  <si>
    <t>Modul redundacie QUINT4-DIODE/12-24DC/2X20/1X40</t>
  </si>
  <si>
    <t>Modul redundacie 
TRIO2-DIODE/12-24DC/2X10/1X20</t>
  </si>
  <si>
    <t>Modul redundacie TRIO2-DIODE/12-24DC/2X20/1X40</t>
  </si>
  <si>
    <t>Priemyselné modulárne  IPC</t>
  </si>
  <si>
    <t>Modulárne IPC-MIC-770W-BTO – XEON, 16GB RAM, 2xHDD, Raid1</t>
  </si>
  <si>
    <t>Monitor</t>
  </si>
  <si>
    <t>Monitor 24", Led monitor IPS, resolution 1920x1200, video input DisplayPort</t>
  </si>
  <si>
    <t>Napájací zdroj QUINT4-PS/1AC/24DC/40, vstup 230V AC, výstup 24V DC/40A</t>
  </si>
  <si>
    <t>Napájací zdroj TRIO-PS-2G/1AC/24DC/10, vstup 230V AC, výstup 24V DC/10A</t>
  </si>
  <si>
    <t xml:space="preserve">Napájací zdroj TRIO-PS-2G/1AC/24DC/20, vstup 230V AC, výstup 24V DC/20A; Priechodka PG13,5 4ks; </t>
  </si>
  <si>
    <t>Optický distribučný box</t>
  </si>
  <si>
    <t>Optický distribučný box do 19" rozvádzača pre 24x LC-LC Duplex adaptéry; RAB-FO-X47-SL; záslepka 24ks; odnímateľné čelo; vrátane držiakov na zváranie; s výzbrojou</t>
  </si>
  <si>
    <t>Optický distribučný box na DIN lištu pre 8x LC-LC Duplex adaptéry; HN-DIN8-SC; priechodka PG11 2ks; záslepka 2ks; vrátane držiakov na zváranie; s výzbrojou</t>
  </si>
  <si>
    <t>Osvetlenie</t>
  </si>
  <si>
    <t>Osvetlenie rozvádzača 20W s vypínačom</t>
  </si>
  <si>
    <t>Patch kábel</t>
  </si>
  <si>
    <t>Patch kábel MM LC-LC Duplex, 1m</t>
  </si>
  <si>
    <t>Patch kábel RJ45-RJ45, 1m</t>
  </si>
  <si>
    <t>Patch kábel SM LC-LC Duplex, 1m</t>
  </si>
  <si>
    <t>Patch panel výsuvný</t>
  </si>
  <si>
    <t>Patch panel výsuvný do 19" rozvádzača pre 24x LC-LC Duplex adaptéry; RAB-FO-X47-SL; priechodka PG13,5 4ks; záslepka 24ks; odnímateľné čelo; vrátane držiakov na zváranie; s výzbrojou</t>
  </si>
  <si>
    <t>Poistková svorka UK5-HESI</t>
  </si>
  <si>
    <t>Pomocný kontakt ZP-IHK 1 zap. + 1 vyp.</t>
  </si>
  <si>
    <t xml:space="preserve">Svorka </t>
  </si>
  <si>
    <t xml:space="preserve">Poschodová svorka PTTB 2,5 BU </t>
  </si>
  <si>
    <t>Poschodová svorka PTTB 2,5 oranžová</t>
  </si>
  <si>
    <t>Poschodová svorka PTTB 2,5 šedá</t>
  </si>
  <si>
    <t>Prejazdový magnetický detektor SA-220</t>
  </si>
  <si>
    <t>Priama svorka UT 2,5 BU</t>
  </si>
  <si>
    <t>Priama svorka UT 2,5 PE</t>
  </si>
  <si>
    <t>Priama svorka UT 2,5 RD</t>
  </si>
  <si>
    <t>Priama svorka UT 2,5 šedá</t>
  </si>
  <si>
    <t>Priama svorka UT 6 BU</t>
  </si>
  <si>
    <t>Priama svorka UT 6 RD</t>
  </si>
  <si>
    <t>Priama svorka UT4</t>
  </si>
  <si>
    <t>Priama svorka UT4 BU</t>
  </si>
  <si>
    <t>Priama svorka UT4 PE</t>
  </si>
  <si>
    <t>Priama svorka UT4 šedá</t>
  </si>
  <si>
    <t>Priama svorka UT4BU</t>
  </si>
  <si>
    <t>Priama svorka UT4PE</t>
  </si>
  <si>
    <t>Pracovná stanica</t>
  </si>
  <si>
    <t xml:space="preserve">Processor(s): (1) Intel® Processor; Memory: 16GB; Video adapter: 4xDisplayPort Video output (for 4 Monitors); Network Controller: 1Gb Ethernet Adapter; Hard Drive: 1TB HDD; PCI-Express Slots:  PCIe slots; Power Supply:  350W  </t>
  </si>
  <si>
    <t>Prúdový chránič PF7-25/2/003; 25A, 30mA</t>
  </si>
  <si>
    <t>Rozvádzač</t>
  </si>
  <si>
    <t>KM FIRE</t>
  </si>
  <si>
    <t>Rozvádzačová skriňa na povrch typ SP 10104-EI30
-požiarna odolnosť EI30
-konštrukcia DP1-S
-krytie IP54/IP20
-dvere dvojkrídlové, spredu uzamykateľné, plné
-tesnosť dverí skrine proti prieniku dymu
-skúšaná na prienik dymu z vnútornej strany von
-skriňa lakovaná odtieň RAL 7035
-vnútorný priestor vyložený protipožiarnou doskou s nehorľavosťou triedy A1
-rozmery: šxvxh 1060x1090x400mm
-montážna doska 143235
-mriežka EI30 150x150mm
-ventilátor 105m³/h 145101
-schránka na dokumentáciu
-zemniaca lišta
-prívody/vývody zdola</t>
  </si>
  <si>
    <t>Rozvádzačová skriňa na povrch typ SP 10104-EI30
-požiarna odolnosť EI30
-konštrukcia DP1-S
-krytie IP54/IP20
-dvere dvojkrídlové, spredu uzamykateľné, plné
-tesnosť dverí skrine proti prieniku dymu
-skúšaná na prienik dymu z vnútornej strany von
-vnútorný priestor vyložený protipožiarnou doskou s nehorľavosťou triedy A1
-skriňa lakovaná odtieň RAL 7035
-rozmery: šxvxh 1060x1090x400mm
-montážna doska 143235
-mriežka EI30 150x150mm
-ventilátor 105m³/h 145101
-schránka na dokumentáciu
-zemniaca lišta
-prívody/vývody zdola</t>
  </si>
  <si>
    <t>6GK5991-1AD00-8AA0</t>
  </si>
  <si>
    <t>SCALANCE X accessory; Plug-in transceiver SFP991-1; 1x 100 Mbit/s LC port, optical; multimode optical up to max. 5 km</t>
  </si>
  <si>
    <t>6GK5992-1AL00-8AA0</t>
  </si>
  <si>
    <t>SCALANCE X accessory; plug-in transceiver SFP992-1; 1x 1000 Mbit/s LC port, optical; multimode optical up to max. 750 m.</t>
  </si>
  <si>
    <t>6GK5206-2GS00-2AC2</t>
  </si>
  <si>
    <t>SCALANCE XC206-2SFP G managed Layer 2 IE switch; IEC 62443-4-2 certified; 6x 10/100/1000 Mbps RJ45 ports; 2x 1000 Mbps SFP; 1x console port; diagnostics LED; redundant power supply; temp. range -40 °C to +70 °C; mounting: DIN rail/S7 mounting rail/wall; redundancy functions; Office features (RSTP, VLAN,...); PROFINET IO device; Ethernet/IP-compliant; C-plug slot;</t>
  </si>
  <si>
    <t>6GK5206-2BS00-2AC2</t>
  </si>
  <si>
    <t>SCALANCE XC206-2SFP managed Layer 2 IE switch; IEC 62443-4-2 certified; 6x 10/100 Mbps RJ45 ports; 2x 100/1000 Mbps SFP; 1x console port; diagnostics LED; redundant power supply; temp. range -40 °C to +70 °C; mounting: DIN rail/S7 mounting rail/wall Office redundancy functions features (RSTP, VLAN,...); PROFINET IO device; Ethernet/IP-compliant; C-plug slot;</t>
  </si>
  <si>
    <t>Set relé + pätica</t>
  </si>
  <si>
    <t>Set relé + pätica PLC-OSC-24DC/230AC/ 1 - 2967840</t>
  </si>
  <si>
    <t>Set relé + pätica PLC-RSC-24DC/21 - 2966171</t>
  </si>
  <si>
    <t>Set relé + pätica PLC-RSC-24DC/21-21 - 2967060</t>
  </si>
  <si>
    <t>6ES7134-6GD01-0BA1</t>
  </si>
  <si>
    <t>SIMATIC ET 200SP, ANALOG INPUT MODULE, AI 4XI 2-/4-WIRE STANDARD, PACKING UNIT: 1 PIECE, FITS TO BU-TYPE A0, A1, COLOR CODE CC03, MODULE DIAGNOSIS, 16BIT, +/-0,3%</t>
  </si>
  <si>
    <t>6ES7135-6HD00-0BA1</t>
  </si>
  <si>
    <t>SIMATIC ET 200SP, Analog output module, AQ 4XU/I Standard, suitable for BU type A0, A1, Color code CC00, Module diagnostics, 16 bit, +/-0.3%</t>
  </si>
  <si>
    <t>6ES7193-6BP00-0DA0</t>
  </si>
  <si>
    <t>SIMATIC ET 200SP, BaseUnit BU15-P16+A0+2D, BU type A0, push-in terminals, without aux. terminals, new load group, WxH: 15x 117 mm</t>
  </si>
  <si>
    <t>6ES7193-6AG00-0AA0</t>
  </si>
  <si>
    <t>SIMATIC ET 200SP, BusAdapter BA 2 x LC, 2xLC glass FO connections</t>
  </si>
  <si>
    <t>6ES7193-6AF00-0AA0</t>
  </si>
  <si>
    <t>SIMATIC ET 200SP, BusAdapter BA 2xFC, 2x FastConnect connections</t>
  </si>
  <si>
    <t>6ES7131-6BH01-0BA0</t>
  </si>
  <si>
    <t>SIMATIC ET 200SP, Digital input module, DI 16x 24V DC Standard, type 3 (IEC 61131), sink input, (PNP, P-reading), Packing unit: 1 Piece, fits to BU-type A0, Colour Code CC00, input delay time 0,05..20ms, diagnostics wire break, diagnostics supply voltage</t>
  </si>
  <si>
    <t>6ES7132-6BH01-0BA0</t>
  </si>
  <si>
    <t>SIMATIC ET 200SP, Digital output module, DQ 16x 24V DC/0,5A Standard, Source output (PNP,P-switching) Packing unit: 1 piece, fits to BU-type A0, Colour Code CC00, substitute value output, module diagnostics for: short-circuit to L+ and ground, wire break, supply voltage</t>
  </si>
  <si>
    <t>6ES7155-6AU01-0CN0</t>
  </si>
  <si>
    <t>SIMATIC ET 200SP, PROFINET, 2-port interface module IM 155-6PN/2 High Feature, 1 slot for BusAdapter, max. 64 I/O modules and 16 ET 200AL modules, S2 redundancy, multi-hotswap, 0.25 ms, isochronous mode, optional PN strain relief, including server module</t>
  </si>
  <si>
    <t>6ES7193-6PA00-0AA0</t>
  </si>
  <si>
    <t>SIMATIC ET 200SP, spare part Server module for ET 200SP</t>
  </si>
  <si>
    <t>6AV2128-3QB06-0AX1</t>
  </si>
  <si>
    <t>SIMATIC HMI MTP1500, Unified Comfort Panel, touch operation, 15.6" widescreen TFT display, 16 million colors, PROFINET interface, configurable as of WinCC Unified Comfort V16, contains open-source software, which is provided free of charge see enclosed DVD</t>
  </si>
  <si>
    <t>6ES7954-8LL03-0AA0</t>
  </si>
  <si>
    <t>SIMATIC S7, MEMORY CARD FOR S7-1X00 CPU, 3,3 V FLASH, 256 MBYTE</t>
  </si>
  <si>
    <t>6ES7241-1CH30-1XB0</t>
  </si>
  <si>
    <t>SIMATIC S7-1200, Communication Board CB 1241, RS485, terminal block, supports Freeport – Modbus RTU</t>
  </si>
  <si>
    <t>6ES7212-1AE40-0XB0</t>
  </si>
  <si>
    <t>SIMATIC S7-1200, CPU 1212C, compact CPU, DC/DC/DC, onboard I/O: 8 DI 24 V DC; 6 DO 24 V DC; 2 AI 0-10 V DC, Power supply: DC 20.4-28.8V DC, Program/data memory 75 KB</t>
  </si>
  <si>
    <t>6ES7590-1AC40-0AA0</t>
  </si>
  <si>
    <t>SIMATIC S7-1500, mounting rail 245 mm (approx. 9.6 inch); incl. grounding screw, integrated DIN rail for mounting of incidentals such as terminals, automatic circuit breakers and relays</t>
  </si>
  <si>
    <t>6ES7500-0JP00-0AB0</t>
  </si>
  <si>
    <t>SIMATIC S7-1500HF, CPU 1518HF system bundle consisting of: 2 x CPU 1518HF-4 PN, 4 sync modules up to 10 m. 2 x sync cables 1 m without memory card</t>
  </si>
  <si>
    <t>Skriňový rozvádzač dvojdverový VX
-krytie IP55/IP20
-skriňa lakovaná odtieň RAL 7035
-rozmery: šxvxh 1000x2000x600mm
-bez bočníc
-sokel výška 100mm
-závesné oká
-dvere spredu uzamykateľné plné
-montážna doska
-schránka na dokumentáciu
-zemniaca lišta
-prívody/vývody zdola</t>
  </si>
  <si>
    <t>Skriňový rozvádzač dvojdverový VX
-krytie IP55/IP20
-skriňa lakovaná odtieň RAL 7035
-rozmery: šxvxh 1000x2000x600mm
-bočnica 2000x600-1ks
-sokel výška 100mm
-závesné oká
-dvere spredu uzamykateľné plné
-montážna doska
-schránka na dokumentáciu
-zemniaca lišta
-prívody/vývody zdola</t>
  </si>
  <si>
    <t>Skriňový rozvádzač jednodverový VX IT
-krytie IP55
-skriňa lakovaná odtieň RAL 7035
-rozmery: šxvxh 800x2000x1000mm
-sada bočníc 2000x1000-2ks
-sokel výška 100mm
-závesné oká
-dvere spredu uzamykateľné presklenné pravé
-zadná stena
-1x19" rám
-1xdelená montážna doska 700x400mm
-plastová schránka na dokumentáciu
-zemniaca lišta
-prívody/vývody zdola</t>
  </si>
  <si>
    <t>Skriňový rozvádzač jednodverový VX IT
-krytie IP55
-skriňa lakovaná odtieň RAL 7035
-rozmery: šxvxh 800x2000x1000mm
-sada bočníc 2000x1000-2ks
-sokel výška 100mm
-závesné oká
-dvere spredu uzamykateľné presklenné pravé
-zadná stena
-1x19" rám
-1xdelená montážna doska 700x700mm
-1xdelená montážna doska 700x400mm
-plastová schránka na dokumentáciu
-zemniaca lišta
-prívody/vývody zdola</t>
  </si>
  <si>
    <t>Skriňový rozvádzač jednodverový VX
-krytie IP55/IP20
-skriňa lakovaná odtieň RAL 7035
-rozmery: šxvxh 800x2000x600mm
-bočnica 2000x600-1ks
-sokel výška 100mm
-závesné oká
-dvere spredu uzamykateľné presklenné ľavé
-zadná stena
-montážna doska
-schránka na dokumentáciu
-zemniaca lišta
-prívody/vývody zdola</t>
  </si>
  <si>
    <t>Skriňový rozvádzač jednodverový VX
-krytie IP55/IP20
-skriňa lakovaná odtieň RAL 7035
-rozmery: šxvxh 800x2000x600mm
-sada bočníc 2000x600-2ks
-sokel výška 100mm
-závesné oká
-dvere spredu uzamykateľné plné
-montážna doska
-schránka na dokumentáciu
-zemniaca lišta
-prívody/vývody zdola</t>
  </si>
  <si>
    <t>Skriňový rozvádzač jednodverový VX
-krytie IP55/IP20
-skriňa lakovaná odtieň RAL 7035
-sada bočníc 2000x600-2ks
-rozmery: šxvxh 800x2000x600mm
-sokel výška 100mm
-závesné oká
-dvere spredu uzamykateľné plné
-montážna doska
-schránka na dokumentáciu
-zemniaca lišta
-prívody/vývody zdola</t>
  </si>
  <si>
    <t>Skriňový rozvádzač jednodverový VX
-krytie IP55/IP20
-rozmery: šxvxh 800x2000x600mm
-skriňa lakovaná odtieň RAL 7035
-sada bočníc 2000x600-2ks
-sokel výška 100mm
-závesné oká
-dvere spredu uzamykateľné plné
-montážna doska
-schránka na dokumentáciu
-zemniaca lišta
-prívody/vývody zdola</t>
  </si>
  <si>
    <t>Sensit</t>
  </si>
  <si>
    <t>Snímač teploty pre vonkajšie prostredie s plastovou hlavicou typ NS510A; Čidlo Pt1000/3850; Rozsah -30 až +70°C; Výstupný signál 4-20mA; Trieda presnosti B; Krytie IP65, variant A -  s priechodkou; Materiál hlavice polyamid</t>
  </si>
  <si>
    <t xml:space="preserve">KL3; KL4; </t>
  </si>
  <si>
    <t>Regmet</t>
  </si>
  <si>
    <t>Snímač zaplavenia typ DZ4</t>
  </si>
  <si>
    <t>Spínač žiarovky</t>
  </si>
  <si>
    <t>PPA Inžiniering</t>
  </si>
  <si>
    <t>Spínač žiarovky s testom svietenia a so studeným testom celistvosti vlákna PKS1</t>
  </si>
  <si>
    <t>Klávesnica, Myš</t>
  </si>
  <si>
    <t>Štandardná USB klávesnica + USB myš</t>
  </si>
  <si>
    <t>Telefóny prístroj</t>
  </si>
  <si>
    <t>Telefónny prístroj miestnej a štátnej linky KX-NT551</t>
  </si>
  <si>
    <t>Tlačiareň k PC operátora</t>
  </si>
  <si>
    <t>HP Color LaserJet Enterprise M455</t>
  </si>
  <si>
    <t>ALPHA OUTBACK ENERGY</t>
  </si>
  <si>
    <t>UPS Continuity Plus 2K; 230V AC, on-line, 2000VA, rack prevedenie; doba zálohovania 11min.</t>
  </si>
  <si>
    <t>Ventilátor 135m³/h</t>
  </si>
  <si>
    <t>Ventilátor 65m³/h</t>
  </si>
  <si>
    <t>Vypínač</t>
  </si>
  <si>
    <t>Vypínač ZP-A40/2, 40A, 2P</t>
  </si>
  <si>
    <t>Zásuvka 230V AC</t>
  </si>
  <si>
    <t>Opticky kábel - 1 m</t>
  </si>
  <si>
    <t>J-A-DQ(BN)H(SR)H FSC180-12 vl.</t>
  </si>
  <si>
    <t>AccuBreeze FX, 4 vl. AWFLEX, OD 1mm</t>
  </si>
  <si>
    <t>Uzemňovacia lišta</t>
  </si>
  <si>
    <t>Uzemňovacia lišta PE</t>
  </si>
  <si>
    <t>Uzemňovacia lišta TE</t>
  </si>
  <si>
    <t>1XC2; 1XC3</t>
  </si>
  <si>
    <t>8xZasuvka 230V</t>
  </si>
  <si>
    <t>Príloha č. 6: Cena za náhradné diely tunela Bikoš - 6.8</t>
  </si>
  <si>
    <t>Tunel Bikoš - SO 401-11-02.1 Centrálny riadiaci systém tunela - časť Integrácia technológie tunela Bikoš do existujúceho ROP Prešov</t>
  </si>
  <si>
    <t>SO 401-11-02.1 Centrálny riadiaci systém tunela - časť Integrácia technológie tunela Bikoš do existujúceho ROP Prešov</t>
  </si>
  <si>
    <t>401-11-02.1</t>
  </si>
  <si>
    <t>Dotykový panel núdzového riadenia</t>
  </si>
  <si>
    <t>SIMATIC HMI MTP1500</t>
  </si>
  <si>
    <t>Server DELL PowerEdge - Rack (1U), 1x Intel Xeon Silver 4310 (2,10-3,30GHz) (BNCH-24113b)16GB DDR4 3200MHz</t>
  </si>
  <si>
    <t>DELL Power Edge R450</t>
  </si>
  <si>
    <t>Tlačiaren</t>
  </si>
  <si>
    <t>XEROX WC 6515</t>
  </si>
  <si>
    <t>Firewall</t>
  </si>
  <si>
    <t>Hillstone</t>
  </si>
  <si>
    <t>Hillstone SG6K-E1606</t>
  </si>
  <si>
    <t>Príloha č. 6: Cena za náhradné diely tunela Bikoš - 6.9</t>
  </si>
  <si>
    <t>Tunel Bikoš - SO 401-11-03 Vetranie tunela</t>
  </si>
  <si>
    <t>SO 401-11-03 Vetranie tunela</t>
  </si>
  <si>
    <t>401-11-03</t>
  </si>
  <si>
    <t>Ventilátory axiálne</t>
  </si>
  <si>
    <t>ZITRÓN, S.A.</t>
  </si>
  <si>
    <t>prúdový  JZR 11.2-30/4</t>
  </si>
  <si>
    <t>JZR 11.2-30/4</t>
  </si>
  <si>
    <t xml:space="preserve">Elektromotor 30 kW </t>
  </si>
  <si>
    <t xml:space="preserve">WEG </t>
  </si>
  <si>
    <t xml:space="preserve"> L 200L -04</t>
  </si>
  <si>
    <t xml:space="preserve">Snímač vibrácií </t>
  </si>
  <si>
    <t xml:space="preserve">Obežné koleso </t>
  </si>
  <si>
    <t xml:space="preserve">Systém zavesenia ventilátora - sada </t>
  </si>
  <si>
    <t xml:space="preserve">Keramická svorkovnica </t>
  </si>
  <si>
    <t xml:space="preserve">ZITRÓN, S.A. </t>
  </si>
  <si>
    <t>Požiarna klapka</t>
  </si>
  <si>
    <t>Systemair Production a.s.</t>
  </si>
  <si>
    <t>FDS -3G - B230T</t>
  </si>
  <si>
    <t>Ventilátor axiálny, rovnotlaký</t>
  </si>
  <si>
    <t>VENTRA Slovakia s.r.o.</t>
  </si>
  <si>
    <t>ALM 630-200-320°-25,5 VS</t>
  </si>
  <si>
    <t>Regulačná klapka so servopohonom</t>
  </si>
  <si>
    <t>SSK 560x560</t>
  </si>
  <si>
    <t>Protidažďová žalúzia</t>
  </si>
  <si>
    <t>800x800-R1 AISI 316Ti</t>
  </si>
  <si>
    <t>Krycia mriežka</t>
  </si>
  <si>
    <t>60x560 AISI 316Ti</t>
  </si>
  <si>
    <t>Vzduchotechnická tvarovka</t>
  </si>
  <si>
    <t>prechod 800 x800 - kruh Ø630, L =200mm</t>
  </si>
  <si>
    <t>Vzduchotechnická potrubie</t>
  </si>
  <si>
    <t>800 x 800, L =310mm, AISI 316Ti</t>
  </si>
  <si>
    <t>560x 560, L =200 mm</t>
  </si>
  <si>
    <t>560 x 560, L =310 mm, AISI 316Ti</t>
  </si>
  <si>
    <t>KMH 350 x 200mm</t>
  </si>
  <si>
    <t>prechod z rozmeru 350 x 200 mm na 400 x 200 mm</t>
  </si>
  <si>
    <t>SSK 400x200</t>
  </si>
  <si>
    <t>Filtračný diel</t>
  </si>
  <si>
    <t>FDS 40-20 EU4</t>
  </si>
  <si>
    <t>Ventilátorový diel</t>
  </si>
  <si>
    <t>H. ÖSTBERG AB</t>
  </si>
  <si>
    <t>RKB 400x200 E1</t>
  </si>
  <si>
    <t>VONSCH spol. s r.o</t>
  </si>
  <si>
    <t>Unifrem 400 037</t>
  </si>
  <si>
    <t>wpt-wpto-vyloznik</t>
  </si>
  <si>
    <t>BAKS,</t>
  </si>
  <si>
    <t>Nosník</t>
  </si>
  <si>
    <t>Hilti</t>
  </si>
  <si>
    <t>MQ-41-F 3m</t>
  </si>
  <si>
    <t>Nosníková pätka</t>
  </si>
  <si>
    <t>MQP-21-72-F</t>
  </si>
  <si>
    <t>Objímka VZT potrubia</t>
  </si>
  <si>
    <t>MV-PI 630 M8/M10</t>
  </si>
  <si>
    <t>Schneider elektric</t>
  </si>
  <si>
    <t>ATV320</t>
  </si>
  <si>
    <t>Servopohon</t>
  </si>
  <si>
    <t>Belimo</t>
  </si>
  <si>
    <t>B230T</t>
  </si>
  <si>
    <t>Príloha č. 6: Cena za náhradné diely tunela Bikoš - 6.10</t>
  </si>
  <si>
    <t>Tunel Bikoš - SO 401-11-04 Osvetlenie tunela</t>
  </si>
  <si>
    <t>SO 401-11-04 Osvetlenie tunela</t>
  </si>
  <si>
    <t>401-11-04</t>
  </si>
  <si>
    <t>LED Modul</t>
  </si>
  <si>
    <t>Norddeutsche Kunststoff und 
Elektrogesellschaft Stäcker mbH u. Co.</t>
  </si>
  <si>
    <t>SwaroLine Modul 100 IHP</t>
  </si>
  <si>
    <t>Indukčný zosilňovač</t>
  </si>
  <si>
    <t>SwaroLine indukčný zosilňovač (spojka) IHP</t>
  </si>
  <si>
    <t>Kompenzátor</t>
  </si>
  <si>
    <t>SwaroLine kompenzátor IHP</t>
  </si>
  <si>
    <t>Riadiaca jednotka</t>
  </si>
  <si>
    <t>Riadiaca jednotka IHP</t>
  </si>
  <si>
    <t>Lišta so sústavou svietidiel ozn. PP</t>
  </si>
  <si>
    <t>Norddeutsche Kunststoff und Elektrogesellschaft Stäcker mbH u. Co.</t>
  </si>
  <si>
    <t>VERNO EXIT PSW10623/B</t>
  </si>
  <si>
    <t>Riadiaca jednotka pre VERNO EXIT</t>
  </si>
  <si>
    <t>VERNO EXIT 8194</t>
  </si>
  <si>
    <t>Modul 220</t>
  </si>
  <si>
    <t>VERNO EXIT  8152/ 2L</t>
  </si>
  <si>
    <t>Elektroinštalačná požiarna krabica</t>
  </si>
  <si>
    <t>KOPOS</t>
  </si>
  <si>
    <t>KSK 100_PO
KSK 125_2PO6
KSK 175_2PO10</t>
  </si>
  <si>
    <t>Kábel - 1 m</t>
  </si>
  <si>
    <t>1-CSKH-P90</t>
  </si>
  <si>
    <t>PROTIPOŽIARNA PENA</t>
  </si>
  <si>
    <t>HILTI</t>
  </si>
  <si>
    <t>CFS-F FX</t>
  </si>
  <si>
    <t>PROTIPOŽIARNY AKRYLOVÝ TMEL</t>
  </si>
  <si>
    <t>CFS-S ACR</t>
  </si>
  <si>
    <t>PROTIPOŽIARNY NÁTER</t>
  </si>
  <si>
    <t>CFS-FS</t>
  </si>
  <si>
    <t>PRACHOTESNÉ LED svietidlo</t>
  </si>
  <si>
    <t>OMS, a s.</t>
  </si>
  <si>
    <t>61W, IP65, 230V</t>
  </si>
  <si>
    <t>43W, IP65, 230V</t>
  </si>
  <si>
    <t>AMI</t>
  </si>
  <si>
    <t>LED 3W, IP65, 230V, 1hod</t>
  </si>
  <si>
    <t>PRACHOTESNÉ SVIETIDLO NEREZOVÉ</t>
  </si>
  <si>
    <t>PRACHOTESNÉ SVIETIDLO 
NEREZOVÉ LED - 42W/5650Lm</t>
  </si>
  <si>
    <t>SVIETIDLO NÚDZ. OSV</t>
  </si>
  <si>
    <t>P.P.H.U. AWEX</t>
  </si>
  <si>
    <t>SVIETIDLO NÚDZ. OSV. SO 
VSTAVANOU BATÉRIOU ZORKA</t>
  </si>
  <si>
    <t>Presvetlená LED značka</t>
  </si>
  <si>
    <t>BROLL SYSTEMTECHNIK KG</t>
  </si>
  <si>
    <t>Presvetlená LED značka vzdialenosti 
únikového východu typ II20c</t>
  </si>
  <si>
    <t>Tlačidlovy spínač</t>
  </si>
  <si>
    <t>Schneider Electric Industries</t>
  </si>
  <si>
    <t>1P,250V, IP54</t>
  </si>
  <si>
    <t>Prejazdové a výjazdové osvetlenie symetrické</t>
  </si>
  <si>
    <t>Signify</t>
  </si>
  <si>
    <t>BGB306 LED180-4S740 PSD DSM11 N 
D9 MI-CIO BA</t>
  </si>
  <si>
    <t>Osvetlenie núdzovy záliv symetrické</t>
  </si>
  <si>
    <t>BGB307 LED410-4S757 PSD DN10 N D9 
MI-CIO BA</t>
  </si>
  <si>
    <t>Adaptačné osvetlenie asymetrické</t>
  </si>
  <si>
    <t>BGB306 LED230-4S740 PSD DTX1-HT N 
D9 MI-CIO BA</t>
  </si>
  <si>
    <t>BGB307 LED360-4S740 PSD DTX1-HT N 
D9 MI-CIO BA</t>
  </si>
  <si>
    <t>BGB307 LED500-4S740 PSD DTX1-HT N 
D9 MI-CIO BA</t>
  </si>
  <si>
    <t>BGB308 LED720-4S740 PSD DTX1-HT N x
D9 MI-CIO BA</t>
  </si>
  <si>
    <t>Ulične svietičlo LED</t>
  </si>
  <si>
    <t>BGP704 LED160-4S740 I DN26 CLO</t>
  </si>
  <si>
    <t>Riadiaca jednotka MCU</t>
  </si>
  <si>
    <t>TunneLogic MASTER CONTROL UNIT 
ASSY ZS</t>
  </si>
  <si>
    <t>Brána DALI DGG</t>
  </si>
  <si>
    <t>DALI GROUP GATEWAY ASSY SST</t>
  </si>
  <si>
    <t>Zosilňovač (REPEATER)</t>
  </si>
  <si>
    <t>(REPEATER) RS485 (RS485 NETWORK 
REPEATER ASSY SST) v nerezovej skr.</t>
  </si>
  <si>
    <t>Jasomer</t>
  </si>
  <si>
    <t>LRL7621/01,02</t>
  </si>
  <si>
    <t>Blikač</t>
  </si>
  <si>
    <t>FUTURLED6 LED žlté výstražné 
prerušované svetlo obojstranné Ø220LED</t>
  </si>
  <si>
    <t>LED podsvietená dopravná značka</t>
  </si>
  <si>
    <t>SEC</t>
  </si>
  <si>
    <t>typ II1, II19a/II19b a obojstranná 
500x500mm</t>
  </si>
  <si>
    <t>LED značka núdzového zálivu typ IP11</t>
  </si>
  <si>
    <t>EKOBAD</t>
  </si>
  <si>
    <t>AG-OSV.KF1, Vstupno-výstupná (I-0) skrinka
KF-OSV.ML1, Gateway skrinka (DALI)
KF-OSV.ML2, Gateway skrinka (DALI)
KF-OSV.ML3, Gateway skrinka (DALI)
KF-OSV.ML4, Gateway skrinka (DALI)
KF-OSV.ML5, Gateway skrinka (DALI)
KF-OSV.ML6, Gateway skrinka (DALI)
KF-OSV.ML7, Gateway skrinka (DALI)
KF-OSV.ML8, Gateway skrinka (DALI)
KF-OSV.ML9, Gateway skrinka (DALI)
KF-OSV.ML10, Gateway skrinka (DALI)</t>
  </si>
  <si>
    <t>KF-OSV.MP1, Gateway skrinka (DALI)
KF-OSV.MP2, Gateway skrinka (DALI)
KF-OSV.MP3, Gateway skrinka (DALI)
KF-OSV.MP4, Gateway skrinka (DALI)
KF-OSV.MP5, Gateway skrinka (DALI)
KF-OSV.MP6, Gateway skrinka (DALI)
KF-OSV.MP7, Gateway skrinka (DALI)
KF-OSV.MP8, Gateway skrinka (DALI)
KF-OSV.MP9, Gateway skrinka (DALI)
KF-OSV.MP10, Gateway skrinka (DALI)
KF-OSV.MP11, Gateway skrinka (DALI)</t>
  </si>
  <si>
    <t>TF-OSV.ML1, Repeater skrinka (DALI)
TF-OSV.ML2, Repeater skrinka (DALI)
TF-OSV.ML3, Repeater skrinka (DALI)
TF-OSV.MP1, Repeater skrinka (DALI)
TF-OSV.MP2, Repeater skrinka (DALI)</t>
  </si>
  <si>
    <t>Výložník</t>
  </si>
  <si>
    <t>ELV PRODUKT a.s.,</t>
  </si>
  <si>
    <t>V1T -20-D</t>
  </si>
  <si>
    <t>Stožiarová svorkovnica</t>
  </si>
  <si>
    <t>ROSA</t>
  </si>
  <si>
    <t>NTB (NTB-1, NTB-2, NTB-3)</t>
  </si>
  <si>
    <t>Príloha č. 6: Cena za náhradné diely tunela Bikoš - 6.11</t>
  </si>
  <si>
    <t>401-11-05</t>
  </si>
  <si>
    <t>Základová doska</t>
  </si>
  <si>
    <t>KU 5 V A4</t>
  </si>
  <si>
    <t>A1T,A2T</t>
  </si>
  <si>
    <t>DMW INDRUSTRIAL CONTROL SYSTEM D.O.O</t>
  </si>
  <si>
    <t>A1T,A2T,BT/CT TRS-RTNMFC-P1V4-40x40-ETH-DOD-ED-LBEDAISI</t>
  </si>
  <si>
    <t>LED board PCB4707 (RGB LED matrix, 8x8)</t>
  </si>
  <si>
    <t xml:space="preserve">Extension board (RGB LED) </t>
  </si>
  <si>
    <t>Light sensor</t>
  </si>
  <si>
    <t>BT/CT</t>
  </si>
  <si>
    <t>TRS-RTNMFC-P1V4-40x40+RTNM-P1V3-8x48- W+1R-W-ETH-DOD-ED-LBED-AISI</t>
  </si>
  <si>
    <t>EKOBAD spol. s.r.o.</t>
  </si>
  <si>
    <t>AY-DOP001
AY-DOP002
AY-DOP003
AY-DOP004
AY-DOP101
AY-DOP102
AY-DOP103</t>
  </si>
  <si>
    <t>Dvojkomorový semafor</t>
  </si>
  <si>
    <t>SWARCO FUTURIT</t>
  </si>
  <si>
    <t>FUTURLED6 LED dopravne návestidlo 
Ø220LED</t>
  </si>
  <si>
    <t>Riadiaca jednotka sčítač dopravy</t>
  </si>
  <si>
    <t>HEADQUARTERS Q-FREE</t>
  </si>
  <si>
    <t>HI-TRAC®TMU4</t>
  </si>
  <si>
    <t>Elastická zálievka</t>
  </si>
  <si>
    <t>Global Resins Ltd</t>
  </si>
  <si>
    <t>PU 200 Elastická zálievka (HL200, RL200)</t>
  </si>
  <si>
    <t>Managed switch 4 port 10/100TX, 4 port 10/100/1000 Tx or 100/1000FX SFP combo</t>
  </si>
  <si>
    <t>SFP modul 1000Base FX, max,10km, SM,1vl.</t>
  </si>
  <si>
    <t>Optický prepojovací kábel 2m, SM, SC/LC</t>
  </si>
  <si>
    <t>optický prepojovací kábel 2m, SM, SC/LC</t>
  </si>
  <si>
    <t>Comnet</t>
  </si>
  <si>
    <t>switch CNGE8MS</t>
  </si>
  <si>
    <t>Sfp modul switch</t>
  </si>
  <si>
    <t>SFP modul GP-3124-L2TD</t>
  </si>
  <si>
    <t>Príloha č. 6: Cena za náhradné diely tunela Bikoš - 6.12</t>
  </si>
  <si>
    <t>centrálny server videodetekcie centrálna jednotka</t>
  </si>
  <si>
    <t>Dell PowerEdge R750 Server[1. PowerEdge R750 - Full Configuration - [EMEA_R750]]</t>
  </si>
  <si>
    <t>centrálny server videodetekcie pamäť</t>
  </si>
  <si>
    <t>338-CBWJ Intel Xeon Silver 4310 2.1G, 12C/24T, 10.4GT/s, 18M Cache, Turbo, HT (120W) DDR4-2666</t>
  </si>
  <si>
    <t>centrálny server videodetekcie pamatový modul</t>
  </si>
  <si>
    <t>370-AGDS 32GB RDIMM, 3200MT/s, Dual Rank 16Gb BASE</t>
  </si>
  <si>
    <t>centrálny server videodetekcie HDD</t>
  </si>
  <si>
    <t>400-BGPQ 2.4TB Hard Drive SAS 12Gbps 10K 512e 2.5in Hot-Plug</t>
  </si>
  <si>
    <t xml:space="preserve">centrálny server videodetekcie videodetekčná karta </t>
  </si>
  <si>
    <t xml:space="preserve">490-BHVR NVIDIA Ampere A2, PCIe, 60W, 16GB Passive, Single Wide, Full Height GPU, V2 </t>
  </si>
  <si>
    <t>centrálny server videodetekcie zdroj</t>
  </si>
  <si>
    <t>450-AJEX Dual, Hot-Plug, Power Supply 800W Redundant, D</t>
  </si>
  <si>
    <t xml:space="preserve">centrálny server videodetekcie SW vybavenie </t>
  </si>
  <si>
    <t xml:space="preserve">DELL_ROK_Microsoft Windows Server 2022 Standard (max.16 core / max. 2 VMs)   </t>
  </si>
  <si>
    <t>router</t>
  </si>
  <si>
    <t>SFP modul GP-3124-L2CD</t>
  </si>
  <si>
    <t>router SFP</t>
  </si>
  <si>
    <t>router SG-6000 A2800 AD + 3 roky servis + 1 rok systém</t>
  </si>
  <si>
    <t xml:space="preserve">switch centrálny </t>
  </si>
  <si>
    <t>switch FSP150-XG312F</t>
  </si>
  <si>
    <t>zdroj do switch</t>
  </si>
  <si>
    <t>FSP 150-XG480/XG312 750Watt AC power supply</t>
  </si>
  <si>
    <t xml:space="preserve">fan modul </t>
  </si>
  <si>
    <t>XG312 Fan EXH Module</t>
  </si>
  <si>
    <t>sfp modul</t>
  </si>
  <si>
    <t>SFP SGMII Metalické RJ-45 LX1801CNF-J</t>
  </si>
  <si>
    <t>switch PTO podružný centrálna jednotka</t>
  </si>
  <si>
    <t>switch ECS4120-28T GE L2+ 24 x RJ45 GE Base-T + 4 x 10G SFP+, 1 RJ-45 console port, fan-less design</t>
  </si>
  <si>
    <t>switch centrálny SSUD Prešov centrálna jednotka</t>
  </si>
  <si>
    <t>switch FSP 150-XG308H  OS-V20</t>
  </si>
  <si>
    <t>zdroj pre switch FSP 150-XG308</t>
  </si>
  <si>
    <t>AC hot swappable power supply for FSP 150-XG308</t>
  </si>
  <si>
    <t>SW pre switch 10G XG308</t>
  </si>
  <si>
    <t>License for XG308 to enable all 8 SFP+10/GE ports at 10G speed</t>
  </si>
  <si>
    <t xml:space="preserve">centrálny time server </t>
  </si>
  <si>
    <t>Meinberg</t>
  </si>
  <si>
    <t>LANTIME M250/GPS/AD</t>
  </si>
  <si>
    <t xml:space="preserve">centrálny management software </t>
  </si>
  <si>
    <t>CHCMK</t>
  </si>
  <si>
    <t>videoserver  centrálna jednotka</t>
  </si>
  <si>
    <t>TKH security, Siqura</t>
  </si>
  <si>
    <t>Video server 19", 2U, 8 bay HS, Xeon, SSD, RAID, RPSU NVH-2608XR</t>
  </si>
  <si>
    <t>HDD pre videoserver</t>
  </si>
  <si>
    <t xml:space="preserve">HDD Sense Pro video server storage 10TB (incl 5 year warranty) </t>
  </si>
  <si>
    <t>remote modul pre videoserver</t>
  </si>
  <si>
    <t>Remote management module for NVH-10xx and NVH-2xxx servers</t>
  </si>
  <si>
    <t>IP wall</t>
  </si>
  <si>
    <t>Video client extreme, 19", 2u, i7, SSD, QUADXTR NVH-2004 XTR</t>
  </si>
  <si>
    <t>LCD monitor 50"</t>
  </si>
  <si>
    <t>Dahua</t>
  </si>
  <si>
    <t>video klient</t>
  </si>
  <si>
    <t>Viewer hardware,512GB, i7, SSD (desktop/tower) NVH-1101</t>
  </si>
  <si>
    <t>PTZ yoistick</t>
  </si>
  <si>
    <t>PTZ joystick for use with Sense Client, USB 2.0</t>
  </si>
  <si>
    <t>videolicencia VMS 1 licencia cam</t>
  </si>
  <si>
    <t>SENSE Pro license</t>
  </si>
  <si>
    <t>Videolicencia VMS server 1 licencia</t>
  </si>
  <si>
    <t>SENSE Pro  video channel license</t>
  </si>
  <si>
    <t>videolicencia VMS redundancia 1 licencia</t>
  </si>
  <si>
    <t>SENSE Pro failover license</t>
  </si>
  <si>
    <t>videolicencia IP konekt ku RS 1 licencia</t>
  </si>
  <si>
    <t>SENSE Pro API license</t>
  </si>
  <si>
    <t>server ADR/ANPR centrálna jednotka</t>
  </si>
  <si>
    <t xml:space="preserve">DELL SRV PowerEdge R450/ 8x2.5'/ Xeon 4314/ 32GB/ 1x 480GB/ H755/ iDRAC9 Ent./ QP/ 1x800W/ 3Yr Basic NBD </t>
  </si>
  <si>
    <t xml:space="preserve">server ADR/ANPR HDD </t>
  </si>
  <si>
    <t>DELL 2.4TB 10k 512e SAS ISE 12Gbps 2.5in Hot Plug CK R250,R350,R450,R550,R650,R750,</t>
  </si>
  <si>
    <t>server ADR/ANPR  power</t>
  </si>
  <si>
    <t xml:space="preserve"> Dell Power Supply 800W Mixed Mode customer install;pre R450;R550;R650,R6525,T550    </t>
  </si>
  <si>
    <t xml:space="preserve">DELL 480GB SSD SATA Read Intensive PM883a 6Gbps 512e 2.5in Hot-Plug CS Kit, R350,R450,R550,R650,R750,T550,R7515,R7525 </t>
  </si>
  <si>
    <t>server ADR/ANPR SW</t>
  </si>
  <si>
    <t xml:space="preserve">DELL_ROK_Microsoft Windows Server 2022 Standard (max.16 core / max. 2 VMs)                </t>
  </si>
  <si>
    <t>analyzačný software videodetekcie 1 licencia</t>
  </si>
  <si>
    <t>CITILOG</t>
  </si>
  <si>
    <t>Citilog CT-IM Analytics with CT-ADL Applied Deep Learning, per Video Input licence, Incident detection alarms, Traffic statistics, Technical alarms</t>
  </si>
  <si>
    <t>analyzačný software videodetekcie 1 licencia server analyzátor</t>
  </si>
  <si>
    <t>Citilog CT-IM Analytics - Incident Management, per Video Input licence, Incident detection alarms, Traffic statistics, Technical alarms</t>
  </si>
  <si>
    <t xml:space="preserve">analyzačný software videodetekcie 1 licencia server centrályn videodetekcie </t>
  </si>
  <si>
    <t>Citilog CT-Center license, per Video Input license, Citilog software suite for Incident Management: system management</t>
  </si>
  <si>
    <t xml:space="preserve">analyzačný software videodetekcie 1 licencia klient videodetekcie </t>
  </si>
  <si>
    <t>Citilog CT-Center client - software for workstation, per simultaneous connections license, Citilog software suite for system operation</t>
  </si>
  <si>
    <t xml:space="preserve">analyzačný software videodetekcie 1 licencia SDk prostredie pre  videodetekciu server  </t>
  </si>
  <si>
    <t>Citilog CT-SDK - Citilog standard communication protocol, per simultaneous connection license, Standard communication protocols: xml, TCP, OPC-UA, modbus</t>
  </si>
  <si>
    <t>centrálna jednotka VMS - centrálny modul rozhrania RS</t>
  </si>
  <si>
    <t>ioLogik E4200: I/O server ioLogik E4200 základný modul, Ethernet Modbus/TCP RJ45</t>
  </si>
  <si>
    <t>centrálna jednotka VMSprepojovacie pole doplnkový modul</t>
  </si>
  <si>
    <t>M-2601: I/O modul ioLogik M-2601 16DO source MOSFET 24VDC 0.3A 20pin</t>
  </si>
  <si>
    <t>M-1601: I/O modul ioLogik M-1601 16DI source 24VDC 20pin</t>
  </si>
  <si>
    <t>centrálna jednotka VMS prepojovacie prepojovacia zbernica</t>
  </si>
  <si>
    <t>20P To 20P Flat Cable-500mm:</t>
  </si>
  <si>
    <t>centrálna jednotkaVMS  prepojovacie prepojovacia svorkovnica</t>
  </si>
  <si>
    <t>TB1600: Svorkovnica TB1600, 20pin flat/svorky</t>
  </si>
  <si>
    <t>centrálna jednotkaVMS  zdroj</t>
  </si>
  <si>
    <t>Redundantný modul DRDN40-24</t>
  </si>
  <si>
    <t>centrálna jednotka analyzátor citilog  centrálny modul rozhrania RS</t>
  </si>
  <si>
    <t>Fieldbus Coupler EtherNet/IP; 4th generation; ECO</t>
  </si>
  <si>
    <t>centrálna jednotka analyzátor citilog  modul I/O</t>
  </si>
  <si>
    <t>8-channel digital output; 24 VDC; 0.5 A</t>
  </si>
  <si>
    <t>8-channel digital input; 24 VDC; 3 ms</t>
  </si>
  <si>
    <t>centrálna jednotka analyzátor citilog  zdroj</t>
  </si>
  <si>
    <t>Zdroj 24V/10A DC NDR-240-24</t>
  </si>
  <si>
    <t>podružný switch SOS</t>
  </si>
  <si>
    <t>AMG system ltd</t>
  </si>
  <si>
    <t>switch AMG650-8G-4XS</t>
  </si>
  <si>
    <t xml:space="preserve">SFP modul </t>
  </si>
  <si>
    <t>SFP LX4002 IDR zodolnené</t>
  </si>
  <si>
    <t>switch značka RSD</t>
  </si>
  <si>
    <t>switch AMG650-8G-4XS (1Gbps)</t>
  </si>
  <si>
    <t>Detekčná kamera tunelová KD</t>
  </si>
  <si>
    <t>kamera XCU-C M10 (detekčné)</t>
  </si>
  <si>
    <t>Detekčná kamera tunelová power connctor</t>
  </si>
  <si>
    <t>XCU IP67 Power connector straight, 3-pin 7/8”  XCU CNC-PWR01</t>
  </si>
  <si>
    <t>Detekčná kamera tunelová ethernet connector</t>
  </si>
  <si>
    <t>XCU IP67 Ethernet connector straight, RJ45 XCU CNC-RJ45</t>
  </si>
  <si>
    <t>Detekčná kamera tunelová konzola</t>
  </si>
  <si>
    <t>XCU 316L rugged ceiling mount for XCU</t>
  </si>
  <si>
    <t>Detekčná kamera tunelová</t>
  </si>
  <si>
    <t>JHservices</t>
  </si>
  <si>
    <t xml:space="preserve">konzola ku kamere </t>
  </si>
  <si>
    <t>konzola ku kamere dlhá</t>
  </si>
  <si>
    <t>Wurth</t>
  </si>
  <si>
    <t>kotva  ANC-W-FAZúHCR-HCR-10-30-M10X90</t>
  </si>
  <si>
    <t xml:space="preserve">Detekčná kamera tunelová komunikačný prevodník </t>
  </si>
  <si>
    <t>Prevodník ETH/FO CNMCSFP/M</t>
  </si>
  <si>
    <t>Detekčná kamera záliv</t>
  </si>
  <si>
    <t>kamera XCU-C M04 (detekčné)</t>
  </si>
  <si>
    <t>Detekčná kamera FLIR</t>
  </si>
  <si>
    <t>kamera XCU-F T13F6  (detekčné) pripojenie optickým káblom</t>
  </si>
  <si>
    <t>Detekčná kamera FLIR konzola</t>
  </si>
  <si>
    <t>konzola bočná XCUWM01</t>
  </si>
  <si>
    <t>Kamera otočná</t>
  </si>
  <si>
    <t>kamera PTZ UP36</t>
  </si>
  <si>
    <t>Kamera otočná portálová  IR podsvietenie</t>
  </si>
  <si>
    <t>IR illumination kit UP-IR2000</t>
  </si>
  <si>
    <t>Kamera otočná portálová montážny podstavec</t>
  </si>
  <si>
    <t>Pole top mount/junction box UP-JB</t>
  </si>
  <si>
    <t>Kamera otočná portálová montážne uchytenie</t>
  </si>
  <si>
    <t>Wall mount bracket</t>
  </si>
  <si>
    <t>Kamera otočná portálová nádržka na ostrekovanie kamery s čerpadlom a príslušenstvom</t>
  </si>
  <si>
    <t xml:space="preserve">  10l washer tank, pump 10m WP10</t>
  </si>
  <si>
    <t>Kamera ADR/ANPR</t>
  </si>
  <si>
    <t>Tattile</t>
  </si>
  <si>
    <t>WEGA 2 Integrated automatic system, ADR/ANPR on board, Web server on board, Detection up to 250 km/h, 5 Mpx context camera, IR illuminator, 75 fps, IP68, 24V DC</t>
  </si>
  <si>
    <t>Kamera ADR/ANPR držiak</t>
  </si>
  <si>
    <t>T19648 (držák na stěnu)</t>
  </si>
  <si>
    <t>Kamera ADR/ANPR držiak uchytenia</t>
  </si>
  <si>
    <t>Tattile pole adaptor for mounting on horizontal pipe  (adaptér k držáku pro montáž na horizontální sloup)</t>
  </si>
  <si>
    <t>kamera prehľadová ADR</t>
  </si>
  <si>
    <t>kamera  BL2002v2M 2MP Network Bullet Camera, 2.7-13.5mmmotorized</t>
  </si>
  <si>
    <t>kamera prehľadová ADR uchytná podložka</t>
  </si>
  <si>
    <t>Podložka inštalačná PM-10</t>
  </si>
  <si>
    <t>Sw licencia ADR, ANPR 1 licencia</t>
  </si>
  <si>
    <t>SW Inspector – video-kanálová licence</t>
  </si>
  <si>
    <t>kamera prehľadová PTO samotná kamera</t>
  </si>
  <si>
    <t>kamera 5MP BL2005v2M</t>
  </si>
  <si>
    <t>kamera prehladova detekčná PTO samotná kamera</t>
  </si>
  <si>
    <t>Axis</t>
  </si>
  <si>
    <t>Kamera AXIS Q1615 MKIII</t>
  </si>
  <si>
    <t>SW videodetekcie smoke 1 licencia</t>
  </si>
  <si>
    <t>Araani</t>
  </si>
  <si>
    <t xml:space="preserve">Araani Fire Guard </t>
  </si>
  <si>
    <t>Inteligentny firewall</t>
  </si>
  <si>
    <t>SG6K-E2800-IN36</t>
  </si>
  <si>
    <t>Optický transceiver</t>
  </si>
  <si>
    <t>Linktel</t>
  </si>
  <si>
    <t>LX4002IDR</t>
  </si>
  <si>
    <t>Opticky kabel - 1 m</t>
  </si>
  <si>
    <t>OFA</t>
  </si>
  <si>
    <t>AccuBreeze FX, 8vl. AW FLEX</t>
  </si>
  <si>
    <t>Kábel STP 4x2xAWG23 - 1 m</t>
  </si>
  <si>
    <t>KRUGEL EXIM</t>
  </si>
  <si>
    <t>STP 4x2xAWG23, Cat. 6A, 550 MHz, LSOH, B2 ca - s1, d1, a1</t>
  </si>
  <si>
    <t>Optický kábel - 1 m</t>
  </si>
  <si>
    <t>Mikrokabel_Feather_Blow_FU_12_G.657A1</t>
  </si>
  <si>
    <t>VUKI</t>
  </si>
  <si>
    <t>CHKE-V</t>
  </si>
  <si>
    <t>Opticky Box</t>
  </si>
  <si>
    <t>Huiyuan Technologies</t>
  </si>
  <si>
    <t>FGM-96_IP65</t>
  </si>
  <si>
    <t>Multirúra</t>
  </si>
  <si>
    <t>DURA-LINE CT</t>
  </si>
  <si>
    <t>DB 12 x 7/4mm multirúra DuraMulti DB LSHF</t>
  </si>
  <si>
    <t>Kryt na kameru</t>
  </si>
  <si>
    <t>XCUCM01</t>
  </si>
  <si>
    <t>XCUWM01</t>
  </si>
  <si>
    <t>Držiak na stĺp</t>
  </si>
  <si>
    <t>PM10</t>
  </si>
  <si>
    <t>Príloha č. 6: Cena za náhradné diely tunela Bikoš - 6.13</t>
  </si>
  <si>
    <t>401-11-07</t>
  </si>
  <si>
    <t>Detektor dymu</t>
  </si>
  <si>
    <t>Sigrist-Photometer AG</t>
  </si>
  <si>
    <t>SIGRIST FIREGUARD 2</t>
  </si>
  <si>
    <t>Senzor hmly</t>
  </si>
  <si>
    <t>SICK AG</t>
  </si>
  <si>
    <t>Senzor merania koncentrácie CO a opacity K</t>
  </si>
  <si>
    <t>VICOTEC410</t>
  </si>
  <si>
    <t>Senzory merania rýchlosti prúdenia vzduchu</t>
  </si>
  <si>
    <t>FLOWSIC 200</t>
  </si>
  <si>
    <t>Odporový snímač teploty</t>
  </si>
  <si>
    <t>JSP s.r.o.</t>
  </si>
  <si>
    <t>T1010-1 02 1 075 S21  H7 S1 P3</t>
  </si>
  <si>
    <t>Príloha č. 6: Cena za náhradné diely tunela Bikoš - 6.14</t>
  </si>
  <si>
    <t>401-11-08</t>
  </si>
  <si>
    <t>Osvetlenie orientačné a hlavné SOS kabína</t>
  </si>
  <si>
    <t>AMI spol. s.r.o.</t>
  </si>
  <si>
    <t>PRIMA T5 A1147PRI-PM</t>
  </si>
  <si>
    <t>ČERVINKA – CZECH REPUBLIC</t>
  </si>
  <si>
    <t>CO2, 5kg, 70B,</t>
  </si>
  <si>
    <t>Prenosný hasiaci prístroj práškový</t>
  </si>
  <si>
    <t>ABC, 6kg,34A a 183B</t>
  </si>
  <si>
    <t>Cooper</t>
  </si>
  <si>
    <t>Cooper Safety 462-M</t>
  </si>
  <si>
    <t>Zásuvková skriňa</t>
  </si>
  <si>
    <t>SCAME-SK</t>
  </si>
  <si>
    <t>Elektrická zásuvka - 230/400V – zásuvková skriňa D141.1001</t>
  </si>
  <si>
    <t>Tunelová SOS hláska so slúchadlom</t>
  </si>
  <si>
    <t>DS-Y-10144</t>
  </si>
  <si>
    <t>STV hláska vonkajšia</t>
  </si>
  <si>
    <t>Photon Meissener Technologies</t>
  </si>
  <si>
    <t>DS-TNV-Y-NRSv02</t>
  </si>
  <si>
    <t>Komunikačný a riadiaci IP modul</t>
  </si>
  <si>
    <t>TNV-ET908H</t>
  </si>
  <si>
    <t>IP komunikačný server</t>
  </si>
  <si>
    <t>DS-GE800</t>
  </si>
  <si>
    <t>Riadiaci a operátorský pult</t>
  </si>
  <si>
    <t>DS-CD800</t>
  </si>
  <si>
    <t>Bezhalogénové elektroinštalačné rúrky HFIRM Turbo - 350 m</t>
  </si>
  <si>
    <t>DIETZEL</t>
  </si>
  <si>
    <t>HFX ohybná rúra, HFCL príchytka, HFSM   nasúvacia spojka</t>
  </si>
  <si>
    <t>Mikrokabel Feather Blow FU 12xG.657A1</t>
  </si>
  <si>
    <t>Uzemňovacia prípojnica</t>
  </si>
  <si>
    <t>PAS I 6AP M10 V2A</t>
  </si>
  <si>
    <t>Krabica pre spájanie mikrotrubičky</t>
  </si>
  <si>
    <t>Ensto Finland</t>
  </si>
  <si>
    <t>FPT2222FE416.4</t>
  </si>
  <si>
    <t xml:space="preserve">Žlté výstražné prerušované svetlo obojstranné </t>
  </si>
  <si>
    <t>FUTURLED6 LED žlté výstražné prerušované svetlo obojstranné Ø220LED</t>
  </si>
  <si>
    <t>SEC, s.r.o.</t>
  </si>
  <si>
    <t>II1 a obojstranná 500x500mm</t>
  </si>
  <si>
    <t>Optická a akustická signalizačná jednotka</t>
  </si>
  <si>
    <t>X-C100R</t>
  </si>
  <si>
    <t>Príloha č. 6: Cena za náhradné diely tunela Bikoš - 6.15</t>
  </si>
  <si>
    <t>401-11-09</t>
  </si>
  <si>
    <t>Antena 160MHz</t>
  </si>
  <si>
    <t>RCD Radiokomunikace</t>
  </si>
  <si>
    <t>BD165</t>
  </si>
  <si>
    <t>Antena 300MHz</t>
  </si>
  <si>
    <t>BD311</t>
  </si>
  <si>
    <t>Antena 400MHz</t>
  </si>
  <si>
    <t>BD404</t>
  </si>
  <si>
    <t>Antena 80MHz</t>
  </si>
  <si>
    <t>BO80</t>
  </si>
  <si>
    <t>Splittre a Combiner-i</t>
  </si>
  <si>
    <t>ZA2CS-500/600, ZA3CS-400, ZB4PD- 52, ZFSC4-1</t>
  </si>
  <si>
    <t>BPF filtre a VF Duplexer-i</t>
  </si>
  <si>
    <t>BPF-2_4, BPF2_6, BPF-70_4, DPF- 70_6</t>
  </si>
  <si>
    <t>Koaxiálny kábel - 1 m</t>
  </si>
  <si>
    <t>CommScope</t>
  </si>
  <si>
    <t>RCR TC 6T6-WBW CBC-1X1X-RNA</t>
  </si>
  <si>
    <t>AVA5RK -50FX</t>
  </si>
  <si>
    <t>RCT6-LTC-5A-RNA</t>
  </si>
  <si>
    <t>Príloha č. 6: Cena za náhradné diely tunela Bikoš - 6.16</t>
  </si>
  <si>
    <t>401-11-10</t>
  </si>
  <si>
    <t>Tlakový reproduktor 35W/100V</t>
  </si>
  <si>
    <t>LBC 3483/00</t>
  </si>
  <si>
    <t>Tlakový reproduktor 10W/100V</t>
  </si>
  <si>
    <t>LH1_10M10E</t>
  </si>
  <si>
    <t>Zosilňovač</t>
  </si>
  <si>
    <t>PRA-AD608, 8kanálový</t>
  </si>
  <si>
    <t>CXKH-V</t>
  </si>
  <si>
    <t>Elkond</t>
  </si>
  <si>
    <t>Príloha č. 6: Cena za náhradné diely tunela Bikoš - 6.17</t>
  </si>
  <si>
    <t>Popis náhradného dielu/
Technologické zariadenie/Konštrukčný celok/prvok</t>
  </si>
  <si>
    <t>Strojnotechnologická časť</t>
  </si>
  <si>
    <t>401-11-11</t>
  </si>
  <si>
    <t>Kladkostroj</t>
  </si>
  <si>
    <t>BRANO a.s.</t>
  </si>
  <si>
    <t>Pojazdný kladkostroj Z220/ 0,5t</t>
  </si>
  <si>
    <t>Automatická tlaková stanica – blok VDH</t>
  </si>
  <si>
    <t>Pumpenfabrik 
ERNST VOGEL</t>
  </si>
  <si>
    <t>NA21-55342 VDH 3.40-80/8-400-2 Hydrovar</t>
  </si>
  <si>
    <t>Čerpadlá</t>
  </si>
  <si>
    <t>LOWARA</t>
  </si>
  <si>
    <t>Celonerezové odstredivé vertikálne čerpadlo Lowara SVH 6604 - Č.1/A (hlavné), Č.1/B (rezervné)</t>
  </si>
  <si>
    <t>Riadenie</t>
  </si>
  <si>
    <t>XYLEM</t>
  </si>
  <si>
    <t>Frekvenčný menič Hydrovar HVL
4.220 k čerpadlu Č.1/A, Č.1/B</t>
  </si>
  <si>
    <t>Celonerezové odstredivé
vertikálne čerpadlo Lowara SVH 3305 - Č.1/C</t>
  </si>
  <si>
    <t>Frekvenčný menič Hydrovar HVL
4.110 k čerpadlu Č.1/C</t>
  </si>
  <si>
    <t>Tlaková nádoba 300l</t>
  </si>
  <si>
    <t>VAREM S.p.a.</t>
  </si>
  <si>
    <t>PV300</t>
  </si>
  <si>
    <t>Priemyselný vodomer na studenú vodu</t>
  </si>
  <si>
    <t>Sensus Slovensko a.s.</t>
  </si>
  <si>
    <t>MeiStream DN50,DN150</t>
  </si>
  <si>
    <t>Tesnenia</t>
  </si>
  <si>
    <t>Kroll &amp; Ziller CZ s.r.o.</t>
  </si>
  <si>
    <t>Medziprirubove tesnenie - NBR DOU- EL</t>
  </si>
  <si>
    <t>Kompenzátor gumový</t>
  </si>
  <si>
    <t>KOHAFLES spol s.r.o.</t>
  </si>
  <si>
    <t>TYP GKA-C5 DN80, DN150</t>
  </si>
  <si>
    <t>Mäkkotesniace šupátko</t>
  </si>
  <si>
    <t>VAG s.r.o.</t>
  </si>
  <si>
    <t>EKOplus 14,15, DN 50, 80, 150</t>
  </si>
  <si>
    <t>Montážna vložka</t>
  </si>
  <si>
    <t>VARIplus, DN 50, 150</t>
  </si>
  <si>
    <t>Odvzdušňovací a zavzdušňovací ventil</t>
  </si>
  <si>
    <t>DUOJET DN 50</t>
  </si>
  <si>
    <t>Spätná klapka</t>
  </si>
  <si>
    <t>RETA DN 80</t>
  </si>
  <si>
    <t>Príruby, Lemovy nakružok</t>
  </si>
  <si>
    <t>Vodohospodárske stavby a.s.</t>
  </si>
  <si>
    <t>Oblúk 90</t>
  </si>
  <si>
    <t>Redukcie</t>
  </si>
  <si>
    <t>Tvarovka T</t>
  </si>
  <si>
    <t>Potrubie</t>
  </si>
  <si>
    <t>Plechy</t>
  </si>
  <si>
    <t>Profily</t>
  </si>
  <si>
    <t>Guľový ventil DN20, DN25</t>
  </si>
  <si>
    <t>Manometer 100mm</t>
  </si>
  <si>
    <t>ARMAT</t>
  </si>
  <si>
    <t>Elektrotechnická časť</t>
  </si>
  <si>
    <t>Rozvádzače</t>
  </si>
  <si>
    <t>PPA ENERGO</t>
  </si>
  <si>
    <t>Rozvádzač R-ATS v PTO JP pre technológiu PV (vonkajšie krytie - IP 54, napäťová sieť 3NPE ~ 50 Hz, 230 V / TN-S; 2-24V, SELV), pre monitorovanie chodu ATS, In=125A</t>
  </si>
  <si>
    <t>Monitorovacie zariadenia</t>
  </si>
  <si>
    <t>Ponorná sonda pre meranie výšky hladiny typ LMP 307 451 4000 1 1 1 1 5T 2 999 (5m)  - Z100527, T materiál nerez rozsah 0 až 4m, s kalibračným listomvýstup 4 až 20mA, dvojvodič, UN = 8 - 32V DC PVC kábel dĺžky 5m krytie IP68 svorka pre zavesenie sondy, nerezová</t>
  </si>
  <si>
    <t>NIVELCO</t>
  </si>
  <si>
    <t>Plavákový spínač hladiny NIVOFLOAT
typ NLP-105-1 NMW-100
materiál kábla PVC
dĺžka kábla 5m, so závažím
kontakt 250V AC, 10A
teplota média 0 až +50°C
krytie IP68</t>
  </si>
  <si>
    <t>Snímač zaplavenia typ DZ4
napájanie 24V DC/AC prevedenie na DIN lištu, krytie IP20 výstup prepínací kontakt max. 250V AC, 8A. Združená dvojelektródová hladinová sonda typ DS</t>
  </si>
  <si>
    <t>Snímač relatívneho tlaku 
typ DMP331 110 1602 1 5T 880 400 1 000 rozsah 0-16bar výstup 4-20mA, dvojvodičový, UN = 8 - 32V DC procesné pripojenie G 1/4" EN 837 elektrické pripojenie polné púzdro nerez s vývodkou M20x1,5 PA, krytie IP67</t>
  </si>
  <si>
    <t>Vysielač impulzov pre skrutkový vodomer MeiStream typ HRI-Mei/B4/D10/T500/50 °C Hodnota pulzu 100 l/imp.Dĺžka pulzu 500msTeplota meraného média 50°C</t>
  </si>
  <si>
    <t>Snímač relatívneho tlaku 
typ DMP331 110 1602 1 5T E00 TR1 1 000 rozsah 0-16bar výstup 4-20mA, dvojvodičový, UN = 8 - 32V DC procesné pripojenie G 1/4" EN 837 káblový vástup, kábel s ventilačnou rúrkou + PUR kábel 1m, krytie IP68</t>
  </si>
  <si>
    <t>Hladinový spínač 
HRH-5 napájanie 24-240V AC/DC prevedenie na DIN lištu, krytie IP20 výstup prepínací kontakt max. 250V AC, 8A</t>
  </si>
  <si>
    <t>MAVE Nymburk</t>
  </si>
  <si>
    <t>Tlaková vodivostná sonda
typ TVS materiál elektródy nerez 316L vývodka PG9 procesné pripojenie G3/4"</t>
  </si>
  <si>
    <t>Koncový spínač polohy
typ 3SE5212-0BB01 kovové púzdro 31mm podľa EN 50047 vstup pre pripojenie kábla 1x M20x1,5 kontakty 1NO/1NC 240V AC, 6A, 24V DC, 3A, krytie IP66, IP67</t>
  </si>
  <si>
    <t>HENSEL</t>
  </si>
  <si>
    <t>Skrinka FP 0140 na prepäťové ochrany 8ks prepäťová ochrana, 24V DC, krytie IP54</t>
  </si>
  <si>
    <t>Žeriavy</t>
  </si>
  <si>
    <t>BRANO</t>
  </si>
  <si>
    <t>Pojazdný kladkostroj s integrovaným pojazdom s nosnosťou do 0,5t a zdvihom 3m</t>
  </si>
  <si>
    <t>Tlakové nádrže</t>
  </si>
  <si>
    <t>VAREM</t>
  </si>
  <si>
    <t>Vertikálna (stojatá) tlaková nádoba, objem V=300l, maximálny pretlak p=1,6MPa, priemer 750mm, výška 1350mm</t>
  </si>
  <si>
    <t>Príloha č. 6: Cena za náhradné diely tunela Bikoš - 6.18</t>
  </si>
  <si>
    <t>1-CXKH-V P30-R-P90-R P750(90)-M B2ca</t>
  </si>
  <si>
    <t>Výzbroj rozvádzačov AN11, AN12</t>
  </si>
  <si>
    <t>401-11-12</t>
  </si>
  <si>
    <t xml:space="preserve">ROTEX </t>
  </si>
  <si>
    <t>ASK81.4, 1600/5A; 10VA; 0,5%</t>
  </si>
  <si>
    <t>Vypínač, In=1600A, 690V</t>
  </si>
  <si>
    <t>NS1600H 3P, +MICROLOGIC 5.0, + MN 33671</t>
  </si>
  <si>
    <t xml:space="preserve">Istič, In=1600A, 690V, </t>
  </si>
  <si>
    <t>NS1600H 3P, +MICROLOGIC 5.0</t>
  </si>
  <si>
    <t>Odpínač, In=1600A, 690V</t>
  </si>
  <si>
    <t>NS1600NA 3P</t>
  </si>
  <si>
    <t xml:space="preserve">Istič, In=800A, 690V, </t>
  </si>
  <si>
    <t>NS800H 3P, +MICROLOGIC 2.0</t>
  </si>
  <si>
    <t xml:space="preserve">Prepäťová ochrana ( B+C )  </t>
  </si>
  <si>
    <t>PO I 4 R LCF, 100kA, 280V/ 25kA</t>
  </si>
  <si>
    <t>FLP-B+C MAXI VS/4,  A03571</t>
  </si>
  <si>
    <t>3NP1123-1CA22</t>
  </si>
  <si>
    <t>PNA000, 25A, gG</t>
  </si>
  <si>
    <t>OPVP10/1</t>
  </si>
  <si>
    <t>PVA10, 10A, gG</t>
  </si>
  <si>
    <t>Trubičková patrona</t>
  </si>
  <si>
    <t>T35 1A 5x20</t>
  </si>
  <si>
    <t>Poistka vložka na polovodiče</t>
  </si>
  <si>
    <t>P51R06 80A aR</t>
  </si>
  <si>
    <t>ACTI9 iC60N, 1P, 1A C</t>
  </si>
  <si>
    <t>ACTI9 iC60N, 2P, 2A C</t>
  </si>
  <si>
    <t>ACTI9 iC60H, 3P, 25A B</t>
  </si>
  <si>
    <t>ACTI9 iC60H, 3P, 63A C</t>
  </si>
  <si>
    <t>C60H-DC 500VDC 0,5A 2P C</t>
  </si>
  <si>
    <t xml:space="preserve">ACTI9 ISW, 3P 20A 415V </t>
  </si>
  <si>
    <t>A9N26924,  C60 C120 OF</t>
  </si>
  <si>
    <t>Pomocné kontakty čelné</t>
  </si>
  <si>
    <t>LADN22,  2NO+2NC</t>
  </si>
  <si>
    <t>LC1D80P7,   80A 1NO+1NC 230V AC</t>
  </si>
  <si>
    <t>Prevodník prúdu</t>
  </si>
  <si>
    <t>I538; 0-5A/4-20mA</t>
  </si>
  <si>
    <t>Prevodník napätia</t>
  </si>
  <si>
    <t>U539; 0-250V/4-20mA</t>
  </si>
  <si>
    <t xml:space="preserve">Prevodník </t>
  </si>
  <si>
    <t>NMLS.U07 4-20mA 24VDC</t>
  </si>
  <si>
    <t xml:space="preserve">Zdroj s usmerňovačom </t>
  </si>
  <si>
    <t>ABL8FEQ24040,  1P 24V 4A</t>
  </si>
  <si>
    <t>LA4DA2U</t>
  </si>
  <si>
    <t>RE17RHMU, onesk. zopn., 0,1-100h, 24-240 VAC, 24 VDC</t>
  </si>
  <si>
    <t xml:space="preserve">Kompenzačný kondenzátor  </t>
  </si>
  <si>
    <t>MKPg,CSADG-0,44/12,5-HD 10,33kvar 400V</t>
  </si>
  <si>
    <t xml:space="preserve">Multifunkčný displej </t>
  </si>
  <si>
    <t>Sineax A210,  149783</t>
  </si>
  <si>
    <t>575M3/H 230V</t>
  </si>
  <si>
    <t xml:space="preserve">Frekvenčný menič s filtrom  </t>
  </si>
  <si>
    <t>VOMS</t>
  </si>
  <si>
    <t>37kW 400V, montáž a zapojenie, 400/4282/2</t>
  </si>
  <si>
    <t>Soklová zásuvka</t>
  </si>
  <si>
    <t xml:space="preserve">Signálka, 230V AC  </t>
  </si>
  <si>
    <t>HIS-95 W/60V DC biela</t>
  </si>
  <si>
    <t xml:space="preserve">Signálka </t>
  </si>
  <si>
    <t>HIS-95 Y/60V DC žltá</t>
  </si>
  <si>
    <t>XA2EVEE8LC, 60V DC ŽLTA</t>
  </si>
  <si>
    <t>XB5AVM3, ZELENÁ</t>
  </si>
  <si>
    <t>ZB5AA334, BIELA</t>
  </si>
  <si>
    <t>ZB5AT84, ČERVENÁ</t>
  </si>
  <si>
    <t>Vačkový spínač komplet</t>
  </si>
  <si>
    <t>K1F027MLH</t>
  </si>
  <si>
    <t>S16 JDG 1102 A4</t>
  </si>
  <si>
    <t>S16 JDG 2252 A4</t>
  </si>
  <si>
    <t>S16 JDG 2254 A4</t>
  </si>
  <si>
    <t>Spínacia jednotka Z</t>
  </si>
  <si>
    <t>ZBE101</t>
  </si>
  <si>
    <t>Spínacia jednotka V</t>
  </si>
  <si>
    <t>ZBE102</t>
  </si>
  <si>
    <t>Spínacia jednotka 2Z</t>
  </si>
  <si>
    <t>ZBE203</t>
  </si>
  <si>
    <t>Kruhový štítok žltý bez popisu</t>
  </si>
  <si>
    <t>ZBY9101</t>
  </si>
  <si>
    <t xml:space="preserve">Univerzálna radová svorka  </t>
  </si>
  <si>
    <t>Morek</t>
  </si>
  <si>
    <t>MAA1095A10,   OTL 95 šedá</t>
  </si>
  <si>
    <r>
      <t>LV429259,(1X120-185mm</t>
    </r>
    <r>
      <rPr>
        <vertAlign val="superscript"/>
        <sz val="10"/>
        <color rgb="FF000000"/>
        <rFont val="Calibri"/>
        <family val="2"/>
        <charset val="238"/>
      </rPr>
      <t>2</t>
    </r>
    <r>
      <rPr>
        <sz val="10"/>
        <color rgb="FF000000"/>
        <rFont val="Calibri"/>
        <family val="2"/>
        <charset val="238"/>
      </rPr>
      <t>) DO250A 100-250</t>
    </r>
  </si>
  <si>
    <t>Výzbroj rozvádzačov AN221, AN222</t>
  </si>
  <si>
    <t>Istič bez spúšte</t>
  </si>
  <si>
    <t>C25F3, ComPacT NSX250F, 250 A</t>
  </si>
  <si>
    <t>Spúšť Mikrologic</t>
  </si>
  <si>
    <t>C25F32D250, 3P3D MI 2.2 250A NSX250F</t>
  </si>
  <si>
    <t>Odpínač</t>
  </si>
  <si>
    <t>C253250S, NSX250NA AC, 3P, 250A</t>
  </si>
  <si>
    <t>Vypínacia cievka</t>
  </si>
  <si>
    <t>LV429387, MX200,  220-240VAC, NSX100-630</t>
  </si>
  <si>
    <t>C2535E250, MI 5.2 E 250A 3P3D PRE NSX160/25</t>
  </si>
  <si>
    <t xml:space="preserve">Prepäťová ochrana (T1+T2 )  </t>
  </si>
  <si>
    <t>PO I 3R 280V/12,5kA</t>
  </si>
  <si>
    <t>LADN22, 2NO+2NC</t>
  </si>
  <si>
    <t>LC1D80P7, 80A 1NO+1NC 230V AC</t>
  </si>
  <si>
    <t>Transformátor na DIN lištu</t>
  </si>
  <si>
    <t>TR9409DIN 400/230V 400VA</t>
  </si>
  <si>
    <t>Autotransformátor</t>
  </si>
  <si>
    <t>ELPRO-ENERGO SK</t>
  </si>
  <si>
    <t>ECO 160kVA</t>
  </si>
  <si>
    <t>Tepelná ochrana trafa</t>
  </si>
  <si>
    <t>TECSYSTEM T154</t>
  </si>
  <si>
    <t>Varistorový modul</t>
  </si>
  <si>
    <t>RUW242P7,  240 V</t>
  </si>
  <si>
    <t>RXM021BN,  24 - 60 V</t>
  </si>
  <si>
    <t>RXM021RB,  6 - 24 V</t>
  </si>
  <si>
    <t xml:space="preserve">Univerzálne zásuvné relé </t>
  </si>
  <si>
    <t>RUMC31ND, 3P pin, 10 A, 60 V DC, test. tlačidlo</t>
  </si>
  <si>
    <t>RXM4AB1BD, 4 CO 24 V DC</t>
  </si>
  <si>
    <t>Pätica oddelené svorky</t>
  </si>
  <si>
    <t>RUZSC3M</t>
  </si>
  <si>
    <t>MAA1095A10, OTL 95 šedá</t>
  </si>
  <si>
    <t>LV429517, NSX/CVS100-250</t>
  </si>
  <si>
    <t>Vetracia mriežka</t>
  </si>
  <si>
    <t>NSYCAG223LPF, 223x223 mm</t>
  </si>
  <si>
    <t>Výzbroj rozvádzača AN20</t>
  </si>
  <si>
    <t xml:space="preserve">Vypínač, In=1000A, 690V, </t>
  </si>
  <si>
    <t>NS1000H 3P, +MICROLOGIC 2.0</t>
  </si>
  <si>
    <t>K1D012ULH</t>
  </si>
  <si>
    <t>Výzbroj rozvádzača AN50</t>
  </si>
  <si>
    <t>Poistkový odpínač</t>
  </si>
  <si>
    <t xml:space="preserve">OEZ </t>
  </si>
  <si>
    <t>LTL4a-3x3/9/1250</t>
  </si>
  <si>
    <t>Diaľlková signalizáca polohy veka</t>
  </si>
  <si>
    <t>EMV-LTL4a</t>
  </si>
  <si>
    <t xml:space="preserve">PN4a 800A gG </t>
  </si>
  <si>
    <t>Výzbroj rovádzača AC11, AC12</t>
  </si>
  <si>
    <t>NH000, 32A</t>
  </si>
  <si>
    <t>NH000, 63A</t>
  </si>
  <si>
    <t>NH000, 125A</t>
  </si>
  <si>
    <t>XNH1, 200A</t>
  </si>
  <si>
    <t>10x38, 6A</t>
  </si>
  <si>
    <t>BENEDIKT &amp; JÄGER</t>
  </si>
  <si>
    <t>K3-18K10</t>
  </si>
  <si>
    <t>K3-32K00</t>
  </si>
  <si>
    <t>K3-74K00</t>
  </si>
  <si>
    <t xml:space="preserve">Poistkový držiak  </t>
  </si>
  <si>
    <t>WOHNER</t>
  </si>
  <si>
    <t>3P</t>
  </si>
  <si>
    <t>1P</t>
  </si>
  <si>
    <t>3P  XNH1-A250</t>
  </si>
  <si>
    <t>Tlmivka</t>
  </si>
  <si>
    <t>Condensator Dominit</t>
  </si>
  <si>
    <t>12.5kVAr/400V, 7%</t>
  </si>
  <si>
    <t>25kVAr/400V, 7%</t>
  </si>
  <si>
    <t>50kVAr/400V, 7%</t>
  </si>
  <si>
    <t>Electronicon</t>
  </si>
  <si>
    <t>14,1kVAr/480V</t>
  </si>
  <si>
    <t>Power Grid</t>
  </si>
  <si>
    <t>28,2kVAr/480V</t>
  </si>
  <si>
    <t>Novar</t>
  </si>
  <si>
    <t>KMB</t>
  </si>
  <si>
    <t>Novar 1005</t>
  </si>
  <si>
    <t>Rubsamen&amp;Herr</t>
  </si>
  <si>
    <t>TRO 60 NC</t>
  </si>
  <si>
    <t>SK 3241.100</t>
  </si>
  <si>
    <t>Výzbroj rozvádzača ANG</t>
  </si>
  <si>
    <t>Výkonový istič In=1600A</t>
  </si>
  <si>
    <t>MC4N-AE1600</t>
  </si>
  <si>
    <t>MC4-XR208-240VAC</t>
  </si>
  <si>
    <t>Vypínacia spúšť</t>
  </si>
  <si>
    <t>MC4-XA24 AC/DC</t>
  </si>
  <si>
    <t>Výkonový istič In=1000A</t>
  </si>
  <si>
    <t>MC4N-4-AE1000</t>
  </si>
  <si>
    <t>Tunelové svorky</t>
  </si>
  <si>
    <t>MC4-XKA</t>
  </si>
  <si>
    <t xml:space="preserve">Prepäťová ochrana T1+T2/ B+C  </t>
  </si>
  <si>
    <t xml:space="preserve">PROTEC, TNS 25kA/275V  </t>
  </si>
  <si>
    <t>Výkonový istič In=800A</t>
  </si>
  <si>
    <t>MC4N-4-AE800</t>
  </si>
  <si>
    <t>MC4-4XKA</t>
  </si>
  <si>
    <t>ISA05226</t>
  </si>
  <si>
    <t>Výkonový istič In=400A</t>
  </si>
  <si>
    <t>MC3N-AE400</t>
  </si>
  <si>
    <t>MC3-XKA</t>
  </si>
  <si>
    <t>MC3N-4-AE400</t>
  </si>
  <si>
    <t>MC3-4-XKA2</t>
  </si>
  <si>
    <t>IS50101</t>
  </si>
  <si>
    <t>IS506102</t>
  </si>
  <si>
    <t>IS506103</t>
  </si>
  <si>
    <t xml:space="preserve">Relé </t>
  </si>
  <si>
    <t>MT321024, + pätica YMR78700</t>
  </si>
  <si>
    <t xml:space="preserve">PT570024, pätica YRS50004   </t>
  </si>
  <si>
    <t>Signálka</t>
  </si>
  <si>
    <t>BZ501218-B, ZELENÁ, 230V</t>
  </si>
  <si>
    <t>BZ501213-B, ZELENÁ, 230V</t>
  </si>
  <si>
    <t>Spínací kontakt</t>
  </si>
  <si>
    <t>MM216376</t>
  </si>
  <si>
    <t>Transformátor prúdu 2000A/5A</t>
  </si>
  <si>
    <t>MG959200-A</t>
  </si>
  <si>
    <t>Mechanické blokovanie ističov</t>
  </si>
  <si>
    <t xml:space="preserve">MC4X-MXRL  </t>
  </si>
  <si>
    <t>BEZ</t>
  </si>
  <si>
    <t>aTSE 797/22, 1000kVA</t>
  </si>
  <si>
    <t>Zdroj UPS a batérie v TC</t>
  </si>
  <si>
    <t>DTW</t>
  </si>
  <si>
    <t>RB1(2) statický zdroj 500 kVA/ 400 kW/ 8 min, 2x NN skriňa MPW300PWC, 0,415 kV, In=700A,                                                                            GB1(2,3) batéria 3x 480 V/ 112 Ah v skrini, VRLA články</t>
  </si>
  <si>
    <t>Príloha č. 6: Cena za náhradné diely tunela Bikoš - 6.19</t>
  </si>
  <si>
    <t>SO 401-11-13 Elektrická požiarna signalizácia a Stabilné hasiace zariadenie</t>
  </si>
  <si>
    <t>401-11-13</t>
  </si>
  <si>
    <t>EPS Ústredňa</t>
  </si>
  <si>
    <t>FC2040-AA</t>
  </si>
  <si>
    <t>Tlačidlový hlásič</t>
  </si>
  <si>
    <t>FDME223</t>
  </si>
  <si>
    <t>Kom. hlásič požiaru, multisenzorový, IP44</t>
  </si>
  <si>
    <t>FDOOT241-A9</t>
  </si>
  <si>
    <t>Infračervený plamenný hlásič, IP67</t>
  </si>
  <si>
    <t>FDF241-9</t>
  </si>
  <si>
    <t>Optický indikátor</t>
  </si>
  <si>
    <t>FDAI91</t>
  </si>
  <si>
    <t>Nasávací dymový hlásič</t>
  </si>
  <si>
    <t>FDA221</t>
  </si>
  <si>
    <t>LED displej (EN54-4) 27,6 V/3,8A - EN54C-5A28</t>
  </si>
  <si>
    <t>Tepelný hlásič líniového</t>
  </si>
  <si>
    <t>OTS3004</t>
  </si>
  <si>
    <t>Siréna (EN54-3) s majákom (EN54-23)</t>
  </si>
  <si>
    <t>ROLP-LX-RW</t>
  </si>
  <si>
    <t>Klúčový trezor požiarnej ochrany</t>
  </si>
  <si>
    <t>KTPO</t>
  </si>
  <si>
    <t>Rozvádzačová skriňa R-EPS v TC JP</t>
  </si>
  <si>
    <t>19"rám, rozmer (800x800x2000mm)</t>
  </si>
  <si>
    <t>Príchytka senzorového kábla</t>
  </si>
  <si>
    <t>Clipex, antikorová</t>
  </si>
  <si>
    <t>Senzorový kábel - 1 m</t>
  </si>
  <si>
    <t>SC-MFLT4-FRNC</t>
  </si>
  <si>
    <t>Obslužné pole požiarnej ochrany</t>
  </si>
  <si>
    <t>LITES</t>
  </si>
  <si>
    <t>(OPPO) MHY 912</t>
  </si>
  <si>
    <t>OPC server v TC</t>
  </si>
  <si>
    <t>POWER EDGE R440</t>
  </si>
  <si>
    <t>Nadstavbový systém EPS</t>
  </si>
  <si>
    <t>Fujitsu Technology Solutions</t>
  </si>
  <si>
    <t>ESPRIMO D7012</t>
  </si>
  <si>
    <t>B24-9</t>
  </si>
  <si>
    <t>JE-H(St)H FE180/PS60 B2ca -s1, d1, a1 - 1 m</t>
  </si>
  <si>
    <t>ELKOND</t>
  </si>
  <si>
    <t>JE-H(St)H FE180/PS60 B2ca -s1, d1, a1</t>
  </si>
  <si>
    <t>Stabilné hasiace zariadenie</t>
  </si>
  <si>
    <t>CONTROL EQUIPMENT LIMITED</t>
  </si>
  <si>
    <t>SHZ MZX-E</t>
  </si>
  <si>
    <t>Tlačidlové hlásiče</t>
  </si>
  <si>
    <t>THORN SECURITY</t>
  </si>
  <si>
    <t>DIN820</t>
  </si>
  <si>
    <t>Optický detektor dymu a tepla</t>
  </si>
  <si>
    <t>601PH</t>
  </si>
  <si>
    <t>Hlásič požiaru</t>
  </si>
  <si>
    <t>RoLP (Roshni Low Profile)</t>
  </si>
  <si>
    <t>Xenónový maják požiarneho poplachu</t>
  </si>
  <si>
    <t>Flashni</t>
  </si>
  <si>
    <t>Kábel- 1 m</t>
  </si>
  <si>
    <t>JEHSTH PS30-90_SSKFH-V P30_90-R</t>
  </si>
  <si>
    <t>Inštalačná rúrka - 1 m</t>
  </si>
  <si>
    <t>Pevná bezhalogenova LSFOH elektro. Inštalačná rúrka HFIR/HFIRM Turbo 16-50</t>
  </si>
  <si>
    <t>Ohybná elektro. rúrka HFX X 20-25</t>
  </si>
  <si>
    <t>Príchytky pre elektroinštalačne rúrky</t>
  </si>
  <si>
    <t>Kovové káblové systémy so zachovaním funkčnosti</t>
  </si>
  <si>
    <t>Hasiace médium</t>
  </si>
  <si>
    <t>Electronics Materials Solutions Division 3M Center</t>
  </si>
  <si>
    <t>NOVEC 1230, 101kg</t>
  </si>
  <si>
    <t>Príloha č. 6: Cena za náhradné diely tunela Bikoš - 6.20</t>
  </si>
  <si>
    <t>401-11-14</t>
  </si>
  <si>
    <t>Klávesnica EZS</t>
  </si>
  <si>
    <t>Komunikačný modul</t>
  </si>
  <si>
    <t>Rozširujúce moduly</t>
  </si>
  <si>
    <t>TSS Group a. s.</t>
  </si>
  <si>
    <t>Akumulator_TP 12-18</t>
  </si>
  <si>
    <t>Pohybový spínač</t>
  </si>
  <si>
    <t>Magnetický spínač dverí</t>
  </si>
  <si>
    <t>Hangzhou Hikvision Digital Technology Co., Ltd.,</t>
  </si>
  <si>
    <t>Siréna zálohovaná vonkajšia</t>
  </si>
  <si>
    <t>BENTEL SECURITY S.R.L.</t>
  </si>
  <si>
    <t>NEKA</t>
  </si>
  <si>
    <t>Kábel Cu tienený- 1 m</t>
  </si>
  <si>
    <t>SYKFY 5x2x0,5</t>
  </si>
  <si>
    <t>Kábel silový- 1 m</t>
  </si>
  <si>
    <t>ELKOND HHK a.s.</t>
  </si>
  <si>
    <t>1-CHKE-V 3x2,5</t>
  </si>
  <si>
    <t>Krabica pre pripojenie magnetických spinačov</t>
  </si>
  <si>
    <t>CQR Security Ltd,</t>
  </si>
  <si>
    <t>JB730WH</t>
  </si>
  <si>
    <t>Lišta bezhalogénová - 1 m</t>
  </si>
  <si>
    <t>KOPOS KOLÍN a.s.</t>
  </si>
  <si>
    <t>lhd40x20hf</t>
  </si>
  <si>
    <t>Príloha č. 6: Cena za náhradné diely tunela Bikoš - 6.21</t>
  </si>
  <si>
    <t>Tunel Bikoš - SO 401-11-15 Uzemňovacia sústava a ochrana pred účinkami bludných prúdov</t>
  </si>
  <si>
    <t>Popis náhradného dielu/
Technologické zariadenie/
Konštrukčný celok/Prvok</t>
  </si>
  <si>
    <t>SO 401-11-15 Uzemňovacia sústava a ochrana pred účinkami bludných prúdov</t>
  </si>
  <si>
    <t>401-11-15</t>
  </si>
  <si>
    <t>Ochrana pred vplyvom bludných prúdov</t>
  </si>
  <si>
    <t>JEKU s.r.o.</t>
  </si>
  <si>
    <t>Kábel CYKY 4(J)x1.5 mm2 - 1 m</t>
  </si>
  <si>
    <t>Kábel CYKY 5(J)x1.5 mm2 - 1 m</t>
  </si>
  <si>
    <t>Kábel CPMP - CYKY 12(J)x1,5 mm - 1 m</t>
  </si>
  <si>
    <t>HAGARD:HAL Elektroinštalačný material</t>
  </si>
  <si>
    <t>Skriňa typ ABOX, skrine nehorľavé 300x300x100 mm vrátane príslušenstva</t>
  </si>
  <si>
    <t>SOS electronic s.r.o.</t>
  </si>
  <si>
    <t>Svorky Wago</t>
  </si>
  <si>
    <t>MURAT, s.r.o</t>
  </si>
  <si>
    <t>Kábel CYA- N2XH-J 1x50 mm2 - 1 m</t>
  </si>
  <si>
    <t>Kábel CYA- N2XH-J 1x120 mm2 - 1 m</t>
  </si>
  <si>
    <t>Ochrana proti blesku</t>
  </si>
  <si>
    <t>PPA CONTROLL, a.s.</t>
  </si>
  <si>
    <t>Súčasti systému ochrany proti bleskom (pripájacie prvky, vodiče, uzemňovače (FeZn10, a.d.), príchytky vodičov, ostatné príslušenstvo -svorky, bleskozvodný drôt, zachytávače, zemniace tyče, vodiče pre hromozvody, podpery pre hromozvody)</t>
  </si>
  <si>
    <t>Prechodky cez stenu so zameniteľnou svorkou</t>
  </si>
  <si>
    <t>DEHN Priechodky EDW MVK8.10 M 10 L 300 500 V4A, spojka KS B11.11 FL 30x4 V2A</t>
  </si>
  <si>
    <t>Držiak zemniaceho vedenia
kotveného na stenu</t>
  </si>
  <si>
    <t>Držiak kruhového/páskového vedenia s prítlačným mechanizmom FHR 11 6.10 WA11 B7 STTZN</t>
  </si>
  <si>
    <t>Poklop pre šachty pred TC</t>
  </si>
  <si>
    <t>Šachtovy poklop D400 KDL71B, DN600</t>
  </si>
  <si>
    <t>Príloha č. 7 - Cena za plnenie povinností Zmluvy KB</t>
  </si>
  <si>
    <t>Špecifikácia ceny za plnenie povinností vyplývajúcich zo Zmluvy KB</t>
  </si>
  <si>
    <t>harmonogram činností vyplývyjúcich zo Zmluvy KB</t>
  </si>
  <si>
    <t>číslo 
položky</t>
  </si>
  <si>
    <t>činnosť</t>
  </si>
  <si>
    <t>merná
jednotka</t>
  </si>
  <si>
    <t>hodinová zúčtovacia
sadzba</t>
  </si>
  <si>
    <t>denne
(24x7)</t>
  </si>
  <si>
    <t>týždenne</t>
  </si>
  <si>
    <t>mesačne</t>
  </si>
  <si>
    <t>každé 3
mesiace</t>
  </si>
  <si>
    <t>jarná
uzávera</t>
  </si>
  <si>
    <t>jesenná
uzávera</t>
  </si>
  <si>
    <t>poznámka</t>
  </si>
  <si>
    <t>hod</t>
  </si>
  <si>
    <t>2</t>
  </si>
  <si>
    <t>v prípade vzniku závažných incidentov</t>
  </si>
  <si>
    <t>Ostatné plnenia vyplývajúce z prílohy č.2 zmluvy o KB</t>
  </si>
  <si>
    <t>spolu € (bez DPH)</t>
  </si>
  <si>
    <t>Celková cena bez DPH v € za 1 kalendárny rok:</t>
  </si>
  <si>
    <t>DPH 23%</t>
  </si>
  <si>
    <t>...............................................</t>
  </si>
  <si>
    <t>Pečiatka a podpis
oprávnenej osoby uchádzača</t>
  </si>
  <si>
    <t>Príloha č. 8: Cena za opravy</t>
  </si>
  <si>
    <t>Cena za opravy</t>
  </si>
  <si>
    <t>Tunela Prešov a priľahlého Informačného systému diaľnice D1 (ISD), a 
Tunela Bikoš a priľahlého Informačného systému rýchlostnej cesty R4 (ISRC)</t>
  </si>
  <si>
    <t>(v € bez DPH)</t>
  </si>
  <si>
    <t>Cena za opravy tunela Prešov a ISD, tunela Bikoš a ISRC za celé obdobie účinnosti Rámcovej dohody</t>
  </si>
  <si>
    <t>Profesia</t>
  </si>
  <si>
    <r>
      <rPr>
        <b/>
        <sz val="11"/>
        <color rgb="FF000000"/>
        <rFont val="Calibri"/>
        <family val="2"/>
        <charset val="238"/>
      </rPr>
      <t>Hodinová sadzba</t>
    </r>
    <r>
      <rPr>
        <sz val="11"/>
        <color rgb="FF000000"/>
        <rFont val="Calibri"/>
        <family val="2"/>
        <charset val="238"/>
      </rPr>
      <t xml:space="preserve"> za 
opravu v EUR/hod</t>
    </r>
  </si>
  <si>
    <r>
      <t xml:space="preserve">Predpokladaný počet 
hodín opráv </t>
    </r>
    <r>
      <rPr>
        <b/>
        <sz val="11"/>
        <color rgb="FF000000"/>
        <rFont val="Calibri"/>
        <family val="2"/>
        <charset val="238"/>
      </rPr>
      <t>za celé obdobie účinnosti Rámcovej dohody</t>
    </r>
  </si>
  <si>
    <t>Cena za opravy 
vykonané jednotlivými profesiami</t>
  </si>
  <si>
    <t>Elektro a montážne práce</t>
  </si>
  <si>
    <t>Softvérové a programátorské práce</t>
  </si>
  <si>
    <t>Stavebné práce</t>
  </si>
  <si>
    <t>Projekčné práce</t>
  </si>
  <si>
    <t>Funkčné skúšky, testy a zaškolenie 
obsluhy</t>
  </si>
  <si>
    <t>Cena za prenájom strojov s obsluhou (neposkytované objednávateľom) pre opravy tunela Prešov a ISD, tunela Bikoš a ISRC za celé obdobie účinnosti Rámcovej dohody</t>
  </si>
  <si>
    <t>Stroj</t>
  </si>
  <si>
    <t>Cena za prenájom</t>
  </si>
  <si>
    <t>Plošina</t>
  </si>
  <si>
    <t>Celková cena bez DPH v € za 4 kalendárne roky:</t>
  </si>
  <si>
    <t>Celková cena s DPH v € za 4 kalendárne roky:</t>
  </si>
  <si>
    <t>Príloha č. 9: Cena za mesačné a ročné správy o zhodnotení technologického vybavenia a správy o stave kybernetickej bezpečnosti</t>
  </si>
  <si>
    <t>Cena za mesačné a ročné správy o zhodnotení technologického vybavenia a správy o stave kybernetickej bezpečnosti</t>
  </si>
  <si>
    <t>P.č.</t>
  </si>
  <si>
    <t>položka</t>
  </si>
  <si>
    <t>počet úkonov za rok</t>
  </si>
  <si>
    <t>množstvo</t>
  </si>
  <si>
    <t>harmonogram</t>
  </si>
  <si>
    <t>jednotková cena za 1 úkon
(v € bez DPH)</t>
  </si>
  <si>
    <t>Cena za 1 rok
(v € bez DPH)</t>
  </si>
  <si>
    <t>1 x mesačne
(najneskôr do 10 kal. dní)</t>
  </si>
  <si>
    <t>1 x ročne
(najneskôr do 28.02.)</t>
  </si>
  <si>
    <t>Hodnotiace správy</t>
  </si>
  <si>
    <t>Technologické vybavenie tunela Prešov</t>
  </si>
  <si>
    <t>Správy o vykonávaní činnosti za príslušný kalendárny mesiac v elektronickej forme</t>
  </si>
  <si>
    <t xml:space="preserve">Technologické vybavenie diaľnice v úseku D1 (ISD) Svinia - Prešov Západ - Prešov Juh - Budimír </t>
  </si>
  <si>
    <t>3</t>
  </si>
  <si>
    <t>Podrobná správa o zhodnotení stavu technologického vybavenia tunela Prešov</t>
  </si>
  <si>
    <t>4</t>
  </si>
  <si>
    <t xml:space="preserve">Podrobná správa o zhodnotení stavu technologického vybavenia D1 (ISD) Svinia - Prešov Západ - Prešov Juh - Budimír </t>
  </si>
  <si>
    <t>Technologické vybavenie diaľnice v úseku D1 (ISD) privádzač Nová Polhora</t>
  </si>
  <si>
    <t>6</t>
  </si>
  <si>
    <t>Podrobná správa o zhodnotení stavu technologického vybavenia D1 (ISD) privádzač Nová Polhora</t>
  </si>
  <si>
    <t>Celková cena bez DPH v € za 3 kalendárne roky:</t>
  </si>
  <si>
    <t>7</t>
  </si>
  <si>
    <t>Technologické vybavenie 
tunela Bikoš</t>
  </si>
  <si>
    <t>8</t>
  </si>
  <si>
    <t>Technologické vybavenie rýchlostnej cesty R4 (ISRC) v úseku Prešov Západ - Prešov Sever</t>
  </si>
  <si>
    <t>Podrobná správa o zhodnotení technologické vybavenie rýchlostnej cesty R4 (ISRC) v úseku Prešov Západ - Prešov Sever</t>
  </si>
  <si>
    <t>9</t>
  </si>
  <si>
    <t>Celková cena bez DPH v € za 2 kalendárne roky:</t>
  </si>
  <si>
    <t>11</t>
  </si>
  <si>
    <t>Kybernetická bezpečnosť</t>
  </si>
  <si>
    <t>Podrobná správa o stave kybernetickej bezpečnosti a o zabezpečovaní 
povinností vyplývajúcich zo Zmluvy KB</t>
  </si>
  <si>
    <t xml:space="preserve">Príloha č. 1 k časti A.2 - 
Návrh na plnenie kritéria </t>
  </si>
  <si>
    <t>„Výkon servisnej činnosti (údržby a technických prehliadok) o opráv technologickej časti tunelov Prešov a Bikoš, technologického vybavenia diaľnice v úsekoch D1 Svinia – Prešov Západ – Prešov Juh – diaľničný privádzač Nová Polhora – Budimír a technologického vybavenia rýchlostnej cesty v úseku R4 Prešov Západ – Prešov Sever“</t>
  </si>
  <si>
    <t>Návrh na plnenie kritéria</t>
  </si>
  <si>
    <t>Rekapitulácia</t>
  </si>
  <si>
    <t>Návrh uchádzača
(EUR bez DPH) 
za celé obdobie účinnosti Rámcovej dohody</t>
  </si>
  <si>
    <t>Príloha č. 1: Cena za servis a údržbu technologického vybavenia tunela Prešov</t>
  </si>
  <si>
    <t>Príloha č. 2: Cena za náhradné diely tunela Prešov</t>
  </si>
  <si>
    <t>Príloha č. 3: Cena za servis a údržbu technologického vybavenia informačného systému diaľnice v úsekoch D1 Svinia - Prešov Západ - Prešov Juh - diaľničný privádzač Nová Polhora - Budimír a informačného systému rýchlostnej cesty v úseku R4 Prešov Západ  Prešov Sever</t>
  </si>
  <si>
    <t>Príloha č. 4: Cena za náhradné diely technologického vybavenia informačného systému diaľnice v úsekoch D1 Svinia - Prešov Západ - Prešov Juh - diaľničný privádzač Nová Polhora - Budimír a informačného systému rýchlostnej cesty v úseku R4 Prešov Západ  Prešov Sever</t>
  </si>
  <si>
    <t>Príloha č. 5: Cena za servis a údržbu technologického vybavenia tunela Bikoš</t>
  </si>
  <si>
    <t>Príloha č. 6: Cena za náhradné diely tunela Bikoš</t>
  </si>
  <si>
    <t>Príloha č. 7: Cena za plnenie povinností Zmluvy KB</t>
  </si>
  <si>
    <t xml:space="preserve"> Cena za celé obdobie účinnosti Rámcovej dohody bez DPH (v EUR):</t>
  </si>
  <si>
    <t xml:space="preserve"> DPH 23% (v EUR):</t>
  </si>
  <si>
    <t xml:space="preserve"> Cena za celé obdobie účinnosti Rámcovej dohody vrátane DPH (v EUR):</t>
  </si>
  <si>
    <t>Uchádzač uvedie skutočnosť, či je/nie je platiteľom DPH: "Som - Nie som platiteľom DPH"</t>
  </si>
  <si>
    <t>V .................................... dňa ..............................</t>
  </si>
  <si>
    <t>.....................................................</t>
  </si>
  <si>
    <t>podpis oprávnenej
osoby uchádzača</t>
  </si>
  <si>
    <t xml:space="preserve">Vizualizačný SCADA server 1 - BERGAUER - celok </t>
  </si>
  <si>
    <t>Vizualizačný SCADA server 2 - BERGAUER - celok</t>
  </si>
  <si>
    <t>Vizualizačný SCADA server -trenažér - BERGAUER - celok</t>
  </si>
  <si>
    <t>Pracovná stanica PC-CRS/TC VP a TC ZP - BERGAUER  - celok</t>
  </si>
  <si>
    <t>Pracovná stanica PC - BERGAUER - trenažér</t>
  </si>
  <si>
    <t>DG, UPS, RUPS</t>
  </si>
  <si>
    <t>Tunel Prešov, tunel Bikoš, odpočívadlo Malý Šariš, SSÚD 11 Prešov
DG; UPS; RUPS - celok</t>
  </si>
  <si>
    <t>635-00 Osvetlenie na moste 201-00 diaľnice D1 (iluminácia mosta)</t>
  </si>
  <si>
    <t>iPro - reflektorové exteriérové LED svietidlo 24W, 2000lm, RGBW, Optika SPOT 10°,
ovládanie DMX-RDM, Hliníkové telo svietidla, farba šedá, IP66, IK07.</t>
  </si>
  <si>
    <t>LineaLuce compact 47 - Líniové exteriérové LED svietidlo 57W, 3550lm, RGBW
optika Wall grazing wide flood, ovládannie DMX-RDM, Hliníkovételo svietidla,
farbašedá, dĺžka línie 1502mm, IK06, IP66.</t>
  </si>
  <si>
    <t>Master PRO DMX Touch 512 Možnosť uložiť viacero scén, možnosť miešania farieb priamo cez panel, maximálny počet DMX adries 512, Riadenie RGB a RGB W svietidiel</t>
  </si>
  <si>
    <t>Rail Split RDM
6-portový DMX512 splitter na DIN lištu
Vin 9-48V DC, IP20</t>
  </si>
  <si>
    <t>Napájací zdroj na DIN lištu pre DMX-RDM splitter
24W, 24VDC±2% (SELV), Imax 1A,
rozmery: 36x94x68 mm</t>
  </si>
  <si>
    <t>Záslepka konektora so 120ohm záťažou</t>
  </si>
  <si>
    <t>Digitálné spínacie hodiny Minia MAA-D16-001-A230</t>
  </si>
  <si>
    <t xml:space="preserve">Modul vetrania </t>
  </si>
  <si>
    <t>Prúdový chránic s ističom IDPN N VIGI 10A B 30mA</t>
  </si>
  <si>
    <t>Zásuvka modulárna iPC A9A15306 16A/250VAC kolík</t>
  </si>
  <si>
    <t>Istič IC60N A9F04102 2A/1P C 6kA</t>
  </si>
  <si>
    <t>Istič IC60N A9F03102 2A/1P B 6kA</t>
  </si>
  <si>
    <t>Istič IC60N A9F04110 10A/1P C 6kA</t>
  </si>
  <si>
    <t>Istič IC60N A9F03106 6A/1P B 6kA</t>
  </si>
  <si>
    <t>Istič IC60N A9F03110 10A/1P B 6kA</t>
  </si>
  <si>
    <t>Chránič prúdový iID A9Z11425 25A/4P/30mA 10kA AC</t>
  </si>
  <si>
    <t>Stýkač inštalačný ICT A9C20731 25A/240VAC 1M 1Z</t>
  </si>
  <si>
    <t>Poistkový odpojovač SBI 3P 14X51 690V</t>
  </si>
  <si>
    <t>Prepäťová ochrana iPRD40r, typ 2, 3P + N,</t>
  </si>
  <si>
    <t>Climasys termostat 0...60°C, 1"Z" + 1"V"
NSYCCOTHD</t>
  </si>
  <si>
    <t>635-00</t>
  </si>
  <si>
    <t>iGuzzini</t>
  </si>
  <si>
    <t xml:space="preserve">iGuzzini </t>
  </si>
  <si>
    <t>X294.004</t>
  </si>
  <si>
    <t>MT87.000</t>
  </si>
  <si>
    <t>9909.000</t>
  </si>
  <si>
    <t>BZQ7.000</t>
  </si>
  <si>
    <t>MAA-D16-001-A230</t>
  </si>
  <si>
    <t>NSYCVF38M230PF</t>
  </si>
  <si>
    <t>NSYCR20WU2</t>
  </si>
  <si>
    <t xml:space="preserve">
A9D56610</t>
  </si>
  <si>
    <t>A9A15306</t>
  </si>
  <si>
    <t>A9F04102</t>
  </si>
  <si>
    <t>A9F04103</t>
  </si>
  <si>
    <t>A9F04110</t>
  </si>
  <si>
    <t>A9F03106</t>
  </si>
  <si>
    <t>A9F03110</t>
  </si>
  <si>
    <t>A9Z11425</t>
  </si>
  <si>
    <t>A9C20731</t>
  </si>
  <si>
    <t>MGN15711</t>
  </si>
  <si>
    <t>A9L40601</t>
  </si>
  <si>
    <t>NSYCCOTHD</t>
  </si>
  <si>
    <t>SPOLU:</t>
  </si>
  <si>
    <t>iPro DUO - reflektorové exteriérové LED svietidlo 48W, 4000lm, RGBW, Optika SPOT 10°,
ovládanie DMX-RDM, Hliníkové telo svietidla, farba šedá, IP66, IK07.</t>
  </si>
  <si>
    <t>JNN1S.15</t>
  </si>
  <si>
    <t>Jednostranná usmerňujúca clona pre svietidlo</t>
  </si>
  <si>
    <t>Rámček pre svietidlo, pre inštaláciu príslušenstva</t>
  </si>
  <si>
    <t>BZ87.04</t>
  </si>
  <si>
    <t>BZ77.15</t>
  </si>
  <si>
    <t>JNN1.15</t>
  </si>
  <si>
    <t>Refraktor pre eliptickú distribúciu svetla</t>
  </si>
  <si>
    <t>BZ80</t>
  </si>
  <si>
    <t>EY90.15</t>
  </si>
  <si>
    <t>Asymetrická mriežka pre RGBW proti oslneniu</t>
  </si>
  <si>
    <t>Konzoly pre uchytenie svietidla</t>
  </si>
  <si>
    <t>5 pólové, 3 vývodové IP spojky káblov DMX</t>
  </si>
  <si>
    <t>IP Konektor DMX na prívodný kábel k svietidlu</t>
  </si>
  <si>
    <t>X386</t>
  </si>
  <si>
    <t>X392</t>
  </si>
  <si>
    <t>X567</t>
  </si>
  <si>
    <t>X566</t>
  </si>
  <si>
    <t>X564</t>
  </si>
  <si>
    <t>Osvetlenie na moste 201-00 diaľnice D1 (iluminácia mosta)</t>
  </si>
  <si>
    <t>......................................................</t>
  </si>
  <si>
    <r>
      <rPr>
        <b/>
        <sz val="10"/>
        <color rgb="FF000000"/>
        <rFont val="Calibri"/>
        <family val="2"/>
        <charset val="238"/>
      </rPr>
      <t>Servisný program pre UPS denne počas celého roka: tunel Prešov, tunel Bikoš, odpočívadlo Malý Šariš, SSÚD 11 Prešov</t>
    </r>
    <r>
      <rPr>
        <sz val="10"/>
        <color rgb="FF000000"/>
        <rFont val="Calibri"/>
        <family val="2"/>
        <charset val="238"/>
      </rPr>
      <t xml:space="preserve">
- stála služba,
- nepretržitá servisná pohotovosť pre nástup technika 24 hod. denne,
- nepretržitá servisná pohotovosť pre nástup technika 7 dní v týždni,
- nepretržitá prevádzka servisnej linky (Hot - Line),
- nástup k servisnému zásahu do 3 hodín od nahlásenia poruchy,
- trvalé zaistenie prevádzkyschopnosti systému.</t>
    </r>
  </si>
  <si>
    <t>Pravidelný SW update sieťových prvkov, kontrola a vyhodnotenie updatov, pravidelná kontrola záplat, pri kritickej zraniteľnosti mimoriadna inštalácia, otestovanie na testovacích pracoviskách.</t>
  </si>
  <si>
    <r>
      <t xml:space="preserve">Kontrola dostupnosti aktualizácií softvérov a inštalácia 
dostupných aktualizácií, kontrola platnosti licencií a prípadná obnova licencií, kontrola a aktualizácia bezpečnostných certifikátov - </t>
    </r>
    <r>
      <rPr>
        <b/>
        <sz val="10"/>
        <color rgb="FF000000"/>
        <rFont val="Calibri"/>
        <family val="2"/>
        <charset val="238"/>
      </rPr>
      <t>pre všetky zariadenia</t>
    </r>
  </si>
  <si>
    <t>Systémy, licencie a 
certifikáty - celok</t>
  </si>
  <si>
    <r>
      <t xml:space="preserve">predpokladaný
počet hodín
za </t>
    </r>
    <r>
      <rPr>
        <b/>
        <sz val="10"/>
        <color rgb="FFFF0000"/>
        <rFont val="Aptos Narrow"/>
        <family val="2"/>
        <charset val="238"/>
        <scheme val="minor"/>
      </rPr>
      <t>1 rok</t>
    </r>
  </si>
  <si>
    <r>
      <t xml:space="preserve">cena </t>
    </r>
    <r>
      <rPr>
        <b/>
        <sz val="10"/>
        <color indexed="10"/>
        <rFont val="Calibri"/>
        <family val="2"/>
        <charset val="238"/>
      </rPr>
      <t xml:space="preserve">za 1 rok
</t>
    </r>
    <r>
      <rPr>
        <b/>
        <sz val="10"/>
        <color indexed="8"/>
        <rFont val="Calibri"/>
        <family val="2"/>
        <charset val="238"/>
      </rPr>
      <t>(€ bez DPH)</t>
    </r>
  </si>
  <si>
    <t>1 x za  RD</t>
  </si>
  <si>
    <t>Podľa potreby Objednávateľa</t>
  </si>
  <si>
    <t>v prípade vzniku incidentu</t>
  </si>
  <si>
    <t>Plánovanie a testovanie riešenia kybernetických incidentov</t>
  </si>
  <si>
    <t>Testovanie pravidiel pre izoláciu kritických komponentov</t>
  </si>
  <si>
    <t>Testovanie záložných kópií dát, softvéru a konfigurácií</t>
  </si>
  <si>
    <t>Kontrola funkčnosti záloh (min. dvoch systémov)</t>
  </si>
  <si>
    <t>Kontrola a aktualizácia konfigurácie komponentov</t>
  </si>
  <si>
    <t>Identifikácia a  hodnotenie zraniteľností nad sledovanými aktívami a prvkami IS automatizovaným nástrojom, ich hlásenie Objednávateľovi a vedenie evidencie zraniteľností</t>
  </si>
  <si>
    <t>Viesť evidenciu záplat vykonaných Zhotoviteľom</t>
  </si>
  <si>
    <t>DPH 23 %</t>
  </si>
  <si>
    <r>
      <t xml:space="preserve">Celková cena </t>
    </r>
    <r>
      <rPr>
        <b/>
        <sz val="11"/>
        <color indexed="8"/>
        <rFont val="Calibri"/>
        <family val="2"/>
        <charset val="238"/>
      </rPr>
      <t>bez DPH v €</t>
    </r>
    <r>
      <rPr>
        <b/>
        <sz val="11"/>
        <color theme="1"/>
        <rFont val="Aptos Narrow"/>
        <family val="2"/>
        <charset val="238"/>
        <scheme val="minor"/>
      </rPr>
      <t xml:space="preserve"> za 4 kalendárne roky:</t>
    </r>
  </si>
  <si>
    <r>
      <t xml:space="preserve">Celková cena </t>
    </r>
    <r>
      <rPr>
        <b/>
        <sz val="11"/>
        <color rgb="FF000000"/>
        <rFont val="Aptos Narrow"/>
        <family val="2"/>
      </rPr>
      <t>s DPH v € za 4 kalendárne roky:</t>
    </r>
  </si>
  <si>
    <t>Zabezpečiť bezpečnostné povedomie svojich zamestnancov</t>
  </si>
  <si>
    <t>Analyzovať  a vyhodnocovať informácie s Objednávateľom o incidentoch (iba v prípade vzniku závažného incidentu)</t>
  </si>
  <si>
    <t>Prijímať varovania od Objednávateľa, zasielať včasné varovania (v prípade vzniku incidentu)</t>
  </si>
  <si>
    <t xml:space="preserve">Nastavenie integrácie  relevantných bezpečnostných udalostí do centrálneho systému pre správu bezpečnostných incidentov PZS (napr. SIEM/SOC) na základe požiadavky Objednávateľa </t>
  </si>
  <si>
    <t>Súčinnosť pri analýze výstupov z OT detekčného monitorovacieho nástroja</t>
  </si>
  <si>
    <t>Riešiť bezpečnostné incidenty v súčinnosti s Objednávateľom (na základe požiadavky Objednávateľom) v systémoch,v správe a prevádzke Zhotoviteľa</t>
  </si>
  <si>
    <t>Pravidelná aktualizácia existujúceho zoznamu funkčných členov - ekvivalent identifikácia aktív</t>
  </si>
  <si>
    <t>Poskytnutie súčinnosti pri analýze rizík v IT/OT</t>
  </si>
  <si>
    <t>Mimoriadny bezpečnostný patch manažment  a update</t>
  </si>
  <si>
    <t>Súčinnosť pri audite bezpečnosti Poskytovateľa a subdodávateľov v zmysle Zmluvy o KB</t>
  </si>
  <si>
    <t>Poskytnutie súčinnosti pri penetračných testoch</t>
  </si>
  <si>
    <t>Zabezpečenie súčinnosti pri vypracovaní aktuálnych BCM plánov (plány obnovy) systémov v správe a prevádzke Poskytovateľa</t>
  </si>
  <si>
    <t>Podrobná správa o zhodnotení stavu technologického vybavenia tunela Bikoš</t>
  </si>
  <si>
    <t xml:space="preserve">* kategória hodinovej sadzby na projektový manažment sa bude uplatňovať len pri koordinácii veľkých zložitejších projektov </t>
  </si>
  <si>
    <t>Projektový manažment *</t>
  </si>
  <si>
    <t>Predchádzať vzniku incidentov (aplikovanie preventívnych a  nápravných opatrení, ak sú potrebné na základe požiadavky Objednávateľa)</t>
  </si>
  <si>
    <t xml:space="preserve">Vytvorenie technických podmienok pre inštaláciu zariadenia NDS na zabezpečenie bezpečnostného monitorovania, monitorovania prieniku škodlivého kódu do prostredia sietí na IS, spadajúce pod predmet zákazky,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 </t>
  </si>
  <si>
    <t>REV_1</t>
  </si>
  <si>
    <r>
      <t xml:space="preserve">Zabezpečenie bezpečnostného monitorovania, monitorovania prieniku škodlivého kódu do prostredia sietí na IS, spadajúce pod predmet zákazky,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  </t>
    </r>
    <r>
      <rPr>
        <sz val="10"/>
        <color rgb="FFFF0000"/>
        <rFont val="Calibri"/>
        <family val="2"/>
        <charset val="238"/>
      </rPr>
      <t>a analýza výstúpov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</si>
</sst>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quot;_-;\-* #,##0.00\ &quot;€&quot;_-;_-* &quot;-&quot;??\ &quot;€&quot;_-;_-@_-"/>
    <numFmt numFmtId="164" formatCode="#,##0.00&quot; &quot;[$€-41B]"/>
    <numFmt numFmtId="165" formatCode="d&quot;.&quot;mmm"/>
    <numFmt numFmtId="166" formatCode="d&quot;.&quot;m&quot;.&quot;yyyy"/>
    <numFmt numFmtId="167" formatCode="#\ ?/?"/>
    <numFmt numFmtId="168" formatCode="&quot; &quot;* #,##0.00&quot; &quot;[$€-41B]&quot; &quot;;&quot;-&quot;* #,##0.00&quot; &quot;[$€-41B]&quot; &quot;;&quot; &quot;* &quot;-&quot;#&quot; &quot;[$€-41B]&quot; &quot;;&quot; &quot;@&quot; &quot;"/>
    <numFmt numFmtId="169" formatCode="#,##0.00&quot;  &quot;"/>
    <numFmt numFmtId="170" formatCode="&quot; &quot;* #,##0.00&quot; &quot;[$€]&quot; &quot;;&quot;-&quot;* #,##0.00&quot; &quot;[$€]&quot; &quot;;&quot; &quot;* &quot;-&quot;#&quot; &quot;[$€]&quot; &quot;;&quot; &quot;@&quot; &quot;"/>
    <numFmt numFmtId="171" formatCode="mmm&quot;.&quot;yy"/>
    <numFmt numFmtId="172" formatCode="#,##0.00\ &quot;€&quot;"/>
    <numFmt numFmtId="173" formatCode="_-* #,##0.00\ &quot;Kč&quot;_-;\-* #,##0.00\ &quot;Kč&quot;_-;_-* &quot;-&quot;??\ &quot;Kč&quot;_-;_-@_-"/>
    <numFmt numFmtId="174" formatCode="General_)"/>
  </numFmts>
  <fonts count="46" x14ac:knownFonts="1">
    <font>
      <sz val="11"/>
      <color rgb="FF000000"/>
      <name val="Aptos Narrow"/>
      <family val="2"/>
    </font>
    <font>
      <sz val="11"/>
      <color theme="1"/>
      <name val="Aptos Narrow"/>
      <family val="2"/>
      <charset val="238"/>
      <scheme val="minor"/>
    </font>
    <font>
      <sz val="11"/>
      <color rgb="FF000000"/>
      <name val="Aptos Narrow"/>
      <family val="2"/>
    </font>
    <font>
      <sz val="11"/>
      <color rgb="FF9C0006"/>
      <name val="Aptos Narrow"/>
      <family val="2"/>
    </font>
    <font>
      <u/>
      <sz val="11"/>
      <color rgb="FF467886"/>
      <name val="Aptos Narrow"/>
      <family val="2"/>
    </font>
    <font>
      <sz val="10"/>
      <color rgb="FF000000"/>
      <name val="Arial"/>
      <family val="2"/>
      <charset val="238"/>
    </font>
    <font>
      <i/>
      <sz val="11"/>
      <color rgb="FF7F7F7F"/>
      <name val="Aptos Narrow"/>
      <family val="2"/>
    </font>
    <font>
      <sz val="11"/>
      <color rgb="FF000000"/>
      <name val="Calibri"/>
      <family val="2"/>
      <charset val="238"/>
    </font>
    <font>
      <b/>
      <sz val="11"/>
      <color rgb="FF000000"/>
      <name val="Calibri"/>
      <family val="2"/>
      <charset val="238"/>
    </font>
    <font>
      <b/>
      <sz val="14"/>
      <color rgb="FF000000"/>
      <name val="Calibri"/>
      <family val="2"/>
      <charset val="238"/>
    </font>
    <font>
      <u/>
      <sz val="11"/>
      <color rgb="FF000000"/>
      <name val="Calibri"/>
      <family val="2"/>
      <charset val="238"/>
    </font>
    <font>
      <b/>
      <sz val="10"/>
      <color rgb="FF000000"/>
      <name val="Calibri"/>
      <family val="2"/>
      <charset val="238"/>
    </font>
    <font>
      <b/>
      <sz val="11"/>
      <color rgb="FF000000"/>
      <name val="Aptos Narrow"/>
      <family val="2"/>
    </font>
    <font>
      <sz val="10"/>
      <color rgb="FF000000"/>
      <name val="Calibri"/>
      <family val="2"/>
      <charset val="238"/>
    </font>
    <font>
      <u/>
      <sz val="10"/>
      <color rgb="FF000000"/>
      <name val="Calibri"/>
      <family val="2"/>
      <charset val="238"/>
    </font>
    <font>
      <sz val="10"/>
      <color rgb="FFFF0000"/>
      <name val="Calibri"/>
      <family val="2"/>
      <charset val="238"/>
    </font>
    <font>
      <i/>
      <sz val="10"/>
      <color rgb="FF000000"/>
      <name val="Calibri"/>
      <family val="2"/>
      <charset val="238"/>
    </font>
    <font>
      <b/>
      <u/>
      <sz val="10"/>
      <color rgb="FF000000"/>
      <name val="Calibri"/>
      <family val="2"/>
      <charset val="238"/>
    </font>
    <font>
      <sz val="11"/>
      <color rgb="FF000000"/>
      <name val="Arial"/>
      <family val="2"/>
      <charset val="238"/>
    </font>
    <font>
      <b/>
      <u/>
      <sz val="11"/>
      <color rgb="FF000000"/>
      <name val="Calibri"/>
      <family val="2"/>
      <charset val="238"/>
    </font>
    <font>
      <i/>
      <sz val="11"/>
      <color rgb="FF000000"/>
      <name val="Calibri"/>
      <family val="2"/>
      <charset val="238"/>
    </font>
    <font>
      <sz val="9"/>
      <color rgb="FF000000"/>
      <name val="Arial"/>
      <family val="2"/>
      <charset val="238"/>
    </font>
    <font>
      <sz val="9"/>
      <color rgb="FF000000"/>
      <name val="Calibri"/>
      <family val="2"/>
      <charset val="238"/>
    </font>
    <font>
      <sz val="10"/>
      <color rgb="FF000000"/>
      <name val="Aptos Narrow"/>
      <family val="2"/>
    </font>
    <font>
      <b/>
      <sz val="10"/>
      <color rgb="FF000000"/>
      <name val="Aptos Narrow"/>
      <family val="2"/>
    </font>
    <font>
      <vertAlign val="superscript"/>
      <sz val="10"/>
      <color rgb="FF000000"/>
      <name val="Calibri"/>
      <family val="2"/>
      <charset val="238"/>
    </font>
    <font>
      <b/>
      <sz val="12"/>
      <color rgb="FF000000"/>
      <name val="Calibri"/>
      <family val="2"/>
      <charset val="238"/>
    </font>
    <font>
      <sz val="12"/>
      <color rgb="FF000000"/>
      <name val="Calibri"/>
      <family val="2"/>
      <charset val="238"/>
    </font>
    <font>
      <sz val="14"/>
      <color rgb="FF000000"/>
      <name val="Calibri"/>
      <family val="2"/>
      <charset val="238"/>
    </font>
    <font>
      <b/>
      <sz val="11"/>
      <color theme="1"/>
      <name val="Aptos Narrow"/>
      <family val="2"/>
      <charset val="238"/>
      <scheme val="minor"/>
    </font>
    <font>
      <b/>
      <sz val="12"/>
      <color theme="1"/>
      <name val="Aptos Narrow"/>
      <family val="2"/>
      <charset val="238"/>
      <scheme val="minor"/>
    </font>
    <font>
      <sz val="10"/>
      <color theme="1"/>
      <name val="Aptos Narrow"/>
      <family val="2"/>
      <charset val="238"/>
      <scheme val="minor"/>
    </font>
    <font>
      <b/>
      <sz val="10"/>
      <color theme="1"/>
      <name val="Aptos Narrow"/>
      <family val="2"/>
      <charset val="238"/>
      <scheme val="minor"/>
    </font>
    <font>
      <b/>
      <sz val="10"/>
      <color rgb="FFFF0000"/>
      <name val="Aptos Narrow"/>
      <family val="2"/>
      <charset val="238"/>
      <scheme val="minor"/>
    </font>
    <font>
      <b/>
      <sz val="10"/>
      <color indexed="10"/>
      <name val="Calibri"/>
      <family val="2"/>
      <charset val="238"/>
    </font>
    <font>
      <b/>
      <sz val="10"/>
      <color indexed="8"/>
      <name val="Calibri"/>
      <family val="2"/>
      <charset val="238"/>
    </font>
    <font>
      <sz val="10"/>
      <color theme="1"/>
      <name val="Calibri"/>
      <family val="2"/>
      <charset val="238"/>
    </font>
    <font>
      <b/>
      <sz val="10"/>
      <color theme="1"/>
      <name val="Calibri"/>
      <family val="2"/>
      <charset val="238"/>
    </font>
    <font>
      <sz val="10"/>
      <name val="Calibri"/>
      <family val="2"/>
      <charset val="238"/>
    </font>
    <font>
      <b/>
      <sz val="11"/>
      <color indexed="8"/>
      <name val="Calibri"/>
      <family val="2"/>
      <charset val="238"/>
    </font>
    <font>
      <sz val="10"/>
      <name val="Arial"/>
      <family val="2"/>
      <charset val="238"/>
    </font>
    <font>
      <sz val="10"/>
      <name val="Arial CE"/>
      <charset val="238"/>
    </font>
    <font>
      <sz val="11"/>
      <color indexed="8"/>
      <name val="Calibri"/>
      <family val="2"/>
      <charset val="238"/>
    </font>
    <font>
      <sz val="10"/>
      <name val="Helv"/>
    </font>
    <font>
      <sz val="10"/>
      <name val="Courier"/>
      <family val="1"/>
      <charset val="238"/>
    </font>
    <font>
      <b/>
      <sz val="10"/>
      <color rgb="FFFF0000"/>
      <name val="Aptos Narrow"/>
      <charset val="238"/>
      <scheme val="minor"/>
    </font>
  </fonts>
  <fills count="35">
    <fill>
      <patternFill patternType="none"/>
    </fill>
    <fill>
      <patternFill patternType="gray125"/>
    </fill>
    <fill>
      <patternFill patternType="solid">
        <fgColor rgb="FFFBE2D5"/>
        <bgColor rgb="FFFBE2D5"/>
      </patternFill>
    </fill>
    <fill>
      <patternFill patternType="solid">
        <fgColor rgb="FFFFC7CE"/>
        <bgColor rgb="FFFFC7CE"/>
      </patternFill>
    </fill>
    <fill>
      <patternFill patternType="solid">
        <fgColor rgb="FFFFFFFF"/>
        <bgColor rgb="FFFFFFFF"/>
      </patternFill>
    </fill>
    <fill>
      <patternFill patternType="solid">
        <fgColor rgb="FFD9D9D9"/>
        <bgColor rgb="FFD9D9D9"/>
      </patternFill>
    </fill>
    <fill>
      <patternFill patternType="solid">
        <fgColor rgb="FFFFFF00"/>
        <bgColor rgb="FFFFFF00"/>
      </patternFill>
    </fill>
    <fill>
      <patternFill patternType="solid">
        <fgColor rgb="FFF1A983"/>
        <bgColor rgb="FFF1A983"/>
      </patternFill>
    </fill>
    <fill>
      <patternFill patternType="solid">
        <fgColor rgb="FF00B050"/>
        <bgColor rgb="FF00B050"/>
      </patternFill>
    </fill>
    <fill>
      <patternFill patternType="solid">
        <fgColor rgb="FFFFC000"/>
        <bgColor rgb="FFFFC000"/>
      </patternFill>
    </fill>
    <fill>
      <patternFill patternType="solid">
        <fgColor rgb="FFD0D0D0"/>
        <bgColor rgb="FFD0D0D0"/>
      </patternFill>
    </fill>
    <fill>
      <patternFill patternType="solid">
        <fgColor rgb="FFA6C9EC"/>
        <bgColor rgb="FFA6C9EC"/>
      </patternFill>
    </fill>
    <fill>
      <patternFill patternType="solid">
        <fgColor rgb="FFC1F0C8"/>
        <bgColor rgb="FFC1F0C8"/>
      </patternFill>
    </fill>
    <fill>
      <patternFill patternType="solid">
        <fgColor rgb="FFFF0000"/>
        <bgColor rgb="FFFF0000"/>
      </patternFill>
    </fill>
    <fill>
      <patternFill patternType="solid">
        <fgColor rgb="FFF7C7AC"/>
        <bgColor rgb="FFF7C7AC"/>
      </patternFill>
    </fill>
    <fill>
      <patternFill patternType="solid">
        <fgColor rgb="FFCAEDFB"/>
        <bgColor rgb="FFCAEDFB"/>
      </patternFill>
    </fill>
    <fill>
      <patternFill patternType="solid">
        <fgColor rgb="FFF2CEEF"/>
        <bgColor rgb="FFF2CEEF"/>
      </patternFill>
    </fill>
    <fill>
      <patternFill patternType="solid">
        <fgColor rgb="FFFFCC66"/>
        <bgColor rgb="FFFFCC66"/>
      </patternFill>
    </fill>
    <fill>
      <patternFill patternType="solid">
        <fgColor rgb="FFFF7C80"/>
        <bgColor rgb="FFFF7C80"/>
      </patternFill>
    </fill>
    <fill>
      <patternFill patternType="solid">
        <fgColor rgb="FF83E28E"/>
        <bgColor rgb="FF83E28E"/>
      </patternFill>
    </fill>
    <fill>
      <patternFill patternType="solid">
        <fgColor rgb="FF94DCF8"/>
        <bgColor rgb="FF94DCF8"/>
      </patternFill>
    </fill>
    <fill>
      <patternFill patternType="solid">
        <fgColor rgb="FF66FFCC"/>
        <bgColor rgb="FF66FFCC"/>
      </patternFill>
    </fill>
    <fill>
      <patternFill patternType="solid">
        <fgColor rgb="FF99FF99"/>
        <bgColor rgb="FF99FF99"/>
      </patternFill>
    </fill>
    <fill>
      <patternFill patternType="solid">
        <fgColor rgb="FFFF9900"/>
        <bgColor rgb="FFFF9900"/>
      </patternFill>
    </fill>
    <fill>
      <patternFill patternType="solid">
        <fgColor rgb="FF92D050"/>
        <bgColor rgb="FF92D050"/>
      </patternFill>
    </fill>
    <fill>
      <patternFill patternType="solid">
        <fgColor rgb="FFC0E6F5"/>
        <bgColor rgb="FFC0E6F5"/>
      </patternFill>
    </fill>
    <fill>
      <patternFill patternType="solid">
        <fgColor rgb="FF000000"/>
        <bgColor rgb="FF000000"/>
      </patternFill>
    </fill>
    <fill>
      <patternFill patternType="solid">
        <fgColor rgb="FFE8E8E8"/>
        <bgColor rgb="FFE8E8E8"/>
      </patternFill>
    </fill>
    <fill>
      <patternFill patternType="solid">
        <fgColor rgb="FFFFC000"/>
        <bgColor rgb="FFFFFFFF"/>
      </patternFill>
    </fill>
    <fill>
      <patternFill patternType="solid">
        <fgColor rgb="FFFFFF00"/>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indexed="64"/>
      </patternFill>
    </fill>
  </fills>
  <borders count="155">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style="medium">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top/>
      <bottom style="thin">
        <color rgb="FF000000"/>
      </bottom>
      <diagonal/>
    </border>
    <border>
      <left/>
      <right/>
      <top style="thin">
        <color rgb="FF000000"/>
      </top>
      <bottom style="medium">
        <color rgb="FF000000"/>
      </bottom>
      <diagonal/>
    </border>
    <border>
      <left/>
      <right/>
      <top/>
      <bottom style="double">
        <color rgb="FF000000"/>
      </bottom>
      <diagonal/>
    </border>
    <border>
      <left/>
      <right/>
      <top style="double">
        <color rgb="FF000000"/>
      </top>
      <bottom/>
      <diagonal/>
    </border>
    <border>
      <left style="medium">
        <color rgb="FF000000"/>
      </left>
      <right style="medium">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rgb="FF000000"/>
      </left>
      <right style="medium">
        <color rgb="FF000000"/>
      </right>
      <top/>
      <bottom/>
      <diagonal/>
    </border>
    <border>
      <left/>
      <right/>
      <top style="thin">
        <color indexed="64"/>
      </top>
      <bottom/>
      <diagonal/>
    </border>
    <border>
      <left/>
      <right/>
      <top/>
      <bottom style="medium">
        <color indexed="64"/>
      </bottom>
      <diagonal/>
    </border>
    <border>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rgb="FF000000"/>
      </left>
      <right/>
      <top style="thin">
        <color indexed="64"/>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rgb="FF000000"/>
      </left>
      <right/>
      <top style="medium">
        <color indexed="64"/>
      </top>
      <bottom style="thin">
        <color indexed="64"/>
      </bottom>
      <diagonal/>
    </border>
    <border>
      <left/>
      <right style="thin">
        <color indexed="64"/>
      </right>
      <top style="medium">
        <color indexed="64"/>
      </top>
      <bottom style="thin">
        <color indexed="64"/>
      </bottom>
      <diagonal/>
    </border>
  </borders>
  <cellStyleXfs count="61">
    <xf numFmtId="0" fontId="0" fillId="0" borderId="0"/>
    <xf numFmtId="170" fontId="2" fillId="0" borderId="0" applyFont="0" applyFill="0" applyBorder="0" applyAlignment="0" applyProtection="0"/>
    <xf numFmtId="0" fontId="6" fillId="0" borderId="0" applyNumberFormat="0" applyFill="0" applyBorder="0" applyAlignment="0" applyProtection="0"/>
    <xf numFmtId="0" fontId="2" fillId="2" borderId="0" applyNumberFormat="0" applyFon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0" applyNumberFormat="0" applyFon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5"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173" fontId="41" fillId="0" borderId="0" applyFont="0" applyFill="0" applyBorder="0" applyAlignment="0" applyProtection="0"/>
    <xf numFmtId="0" fontId="41" fillId="0" borderId="0"/>
    <xf numFmtId="0" fontId="40" fillId="0" borderId="0"/>
    <xf numFmtId="0" fontId="42" fillId="0" borderId="0"/>
    <xf numFmtId="0" fontId="40" fillId="0" borderId="0"/>
    <xf numFmtId="174" fontId="44" fillId="0" borderId="0"/>
    <xf numFmtId="0" fontId="43" fillId="0" borderId="0"/>
    <xf numFmtId="0" fontId="40" fillId="0" borderId="0"/>
    <xf numFmtId="0" fontId="1" fillId="0" borderId="0"/>
    <xf numFmtId="44" fontId="1" fillId="0" borderId="0" applyFont="0" applyFill="0" applyBorder="0" applyAlignment="0" applyProtection="0"/>
  </cellStyleXfs>
  <cellXfs count="2199">
    <xf numFmtId="0" fontId="0" fillId="0" borderId="0" xfId="0"/>
    <xf numFmtId="0" fontId="7" fillId="4" borderId="0" xfId="41" applyFont="1" applyFill="1" applyAlignment="1" applyProtection="1">
      <alignment horizontal="center" vertical="center"/>
      <protection locked="0"/>
    </xf>
    <xf numFmtId="0" fontId="7" fillId="4" borderId="0" xfId="41" applyFont="1" applyFill="1" applyAlignment="1" applyProtection="1">
      <alignment horizontal="left" vertical="center"/>
      <protection locked="0"/>
    </xf>
    <xf numFmtId="0" fontId="7" fillId="4" borderId="0" xfId="37" applyFont="1" applyFill="1" applyAlignment="1" applyProtection="1">
      <alignment horizontal="left"/>
      <protection locked="0"/>
    </xf>
    <xf numFmtId="0" fontId="7" fillId="4" borderId="0" xfId="37" applyFont="1" applyFill="1" applyAlignment="1" applyProtection="1">
      <alignment horizontal="left" vertical="center"/>
      <protection locked="0"/>
    </xf>
    <xf numFmtId="0" fontId="7" fillId="4" borderId="0" xfId="37" applyFont="1" applyFill="1" applyAlignment="1" applyProtection="1">
      <alignment horizontal="center" vertical="center"/>
      <protection locked="0"/>
    </xf>
    <xf numFmtId="0" fontId="0" fillId="4" borderId="0" xfId="0" applyFill="1"/>
    <xf numFmtId="0" fontId="7" fillId="4" borderId="0" xfId="0" applyFont="1" applyFill="1" applyAlignment="1">
      <alignment horizontal="center" vertical="center"/>
    </xf>
    <xf numFmtId="0" fontId="7" fillId="4" borderId="0" xfId="0" applyFont="1" applyFill="1" applyAlignment="1">
      <alignment vertical="center"/>
    </xf>
    <xf numFmtId="0" fontId="0" fillId="4" borderId="0" xfId="0" applyFill="1" applyAlignment="1">
      <alignment vertical="center"/>
    </xf>
    <xf numFmtId="4" fontId="7" fillId="4" borderId="0" xfId="0" applyNumberFormat="1" applyFont="1" applyFill="1" applyAlignment="1">
      <alignment vertical="center" wrapText="1"/>
    </xf>
    <xf numFmtId="4" fontId="7" fillId="4" borderId="0" xfId="0" applyNumberFormat="1" applyFont="1" applyFill="1" applyAlignment="1">
      <alignment vertical="center"/>
    </xf>
    <xf numFmtId="0" fontId="8" fillId="4" borderId="0" xfId="0" applyFont="1" applyFill="1" applyAlignment="1">
      <alignment horizontal="left" vertical="center"/>
    </xf>
    <xf numFmtId="0" fontId="8" fillId="4" borderId="0" xfId="0" applyFont="1" applyFill="1" applyAlignment="1">
      <alignment vertical="center"/>
    </xf>
    <xf numFmtId="0" fontId="10" fillId="4" borderId="0" xfId="29" applyFont="1" applyFill="1" applyAlignment="1">
      <alignment horizontal="center" vertical="center"/>
    </xf>
    <xf numFmtId="0" fontId="12" fillId="4" borderId="0" xfId="0" applyFont="1" applyFill="1" applyAlignment="1">
      <alignment vertical="center"/>
    </xf>
    <xf numFmtId="0" fontId="11" fillId="5" borderId="15" xfId="0" applyFont="1" applyFill="1" applyBorder="1" applyAlignment="1">
      <alignment horizontal="center" textRotation="90"/>
    </xf>
    <xf numFmtId="0" fontId="11" fillId="5" borderId="16" xfId="0" applyFont="1" applyFill="1" applyBorder="1" applyAlignment="1">
      <alignment horizontal="center" textRotation="90"/>
    </xf>
    <xf numFmtId="0" fontId="11" fillId="5" borderId="17" xfId="0" applyFont="1" applyFill="1" applyBorder="1" applyAlignment="1">
      <alignment horizontal="center" textRotation="90"/>
    </xf>
    <xf numFmtId="0" fontId="11" fillId="5" borderId="18" xfId="0" applyFont="1" applyFill="1" applyBorder="1" applyAlignment="1">
      <alignment horizontal="center" textRotation="90" wrapText="1"/>
    </xf>
    <xf numFmtId="0" fontId="13" fillId="4" borderId="20" xfId="0" applyFont="1" applyFill="1" applyBorder="1" applyAlignment="1">
      <alignment horizontal="center" vertical="center"/>
    </xf>
    <xf numFmtId="0" fontId="13" fillId="0" borderId="16" xfId="0" applyFont="1" applyBorder="1" applyAlignment="1">
      <alignment horizontal="center" vertical="center" wrapText="1"/>
    </xf>
    <xf numFmtId="0" fontId="13" fillId="0" borderId="21" xfId="0" applyFont="1" applyBorder="1" applyAlignment="1">
      <alignment horizontal="center" vertical="center"/>
    </xf>
    <xf numFmtId="0" fontId="13" fillId="0" borderId="23" xfId="0" applyFont="1" applyBorder="1" applyAlignment="1">
      <alignment vertical="center" wrapText="1"/>
    </xf>
    <xf numFmtId="0" fontId="13" fillId="4" borderId="21"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0" xfId="0" applyFont="1" applyFill="1" applyBorder="1" applyAlignment="1">
      <alignment horizontal="center"/>
    </xf>
    <xf numFmtId="0" fontId="13" fillId="4" borderId="21" xfId="0" applyFont="1" applyFill="1" applyBorder="1" applyAlignment="1">
      <alignment horizontal="center"/>
    </xf>
    <xf numFmtId="0" fontId="13" fillId="4" borderId="22" xfId="0" applyFont="1" applyFill="1" applyBorder="1" applyAlignment="1">
      <alignment horizontal="center"/>
    </xf>
    <xf numFmtId="164" fontId="13" fillId="4" borderId="23" xfId="0" applyNumberFormat="1" applyFont="1" applyFill="1" applyBorder="1"/>
    <xf numFmtId="0" fontId="13" fillId="4" borderId="24" xfId="0" applyFont="1" applyFill="1" applyBorder="1" applyAlignment="1">
      <alignment horizontal="center" vertical="center"/>
    </xf>
    <xf numFmtId="0" fontId="13" fillId="0" borderId="9" xfId="0" applyFont="1" applyBorder="1" applyAlignment="1">
      <alignment horizontal="center"/>
    </xf>
    <xf numFmtId="0" fontId="13" fillId="0" borderId="26" xfId="0" applyFont="1" applyBorder="1"/>
    <xf numFmtId="0" fontId="13" fillId="4" borderId="9"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24" xfId="0" applyFont="1" applyFill="1" applyBorder="1" applyAlignment="1">
      <alignment horizontal="center"/>
    </xf>
    <xf numFmtId="0" fontId="13" fillId="4" borderId="9" xfId="0" applyFont="1" applyFill="1" applyBorder="1" applyAlignment="1">
      <alignment horizontal="center"/>
    </xf>
    <xf numFmtId="0" fontId="13" fillId="4" borderId="25" xfId="0" applyFont="1" applyFill="1" applyBorder="1" applyAlignment="1">
      <alignment horizontal="center"/>
    </xf>
    <xf numFmtId="164" fontId="13" fillId="4" borderId="36" xfId="0" applyNumberFormat="1" applyFont="1" applyFill="1" applyBorder="1"/>
    <xf numFmtId="0" fontId="13" fillId="0" borderId="9" xfId="0" applyFont="1" applyBorder="1" applyAlignment="1">
      <alignment horizontal="center" vertical="center"/>
    </xf>
    <xf numFmtId="0" fontId="13" fillId="0" borderId="9" xfId="0" applyFont="1" applyBorder="1" applyAlignment="1">
      <alignment horizontal="center" vertical="center" wrapText="1"/>
    </xf>
    <xf numFmtId="0" fontId="13" fillId="4" borderId="28" xfId="0" applyFont="1" applyFill="1" applyBorder="1" applyAlignment="1">
      <alignment horizontal="center" vertical="center"/>
    </xf>
    <xf numFmtId="0" fontId="13" fillId="0" borderId="37" xfId="0" applyFont="1" applyBorder="1" applyAlignment="1">
      <alignment horizontal="center" vertical="center" wrapText="1"/>
    </xf>
    <xf numFmtId="0" fontId="13" fillId="0" borderId="38" xfId="0" applyFont="1" applyBorder="1"/>
    <xf numFmtId="0" fontId="13" fillId="4" borderId="29" xfId="0" applyFont="1" applyFill="1" applyBorder="1" applyAlignment="1">
      <alignment horizontal="center" vertical="center"/>
    </xf>
    <xf numFmtId="0" fontId="13" fillId="4" borderId="30" xfId="0" applyFont="1" applyFill="1" applyBorder="1" applyAlignment="1">
      <alignment horizontal="center" vertical="center"/>
    </xf>
    <xf numFmtId="0" fontId="13" fillId="4" borderId="29" xfId="0" applyFont="1" applyFill="1" applyBorder="1" applyAlignment="1">
      <alignment horizontal="center"/>
    </xf>
    <xf numFmtId="0" fontId="13" fillId="4" borderId="30" xfId="0" applyFont="1" applyFill="1" applyBorder="1" applyAlignment="1">
      <alignment horizontal="center"/>
    </xf>
    <xf numFmtId="0" fontId="13" fillId="4" borderId="39" xfId="0" applyFont="1" applyFill="1" applyBorder="1" applyAlignment="1">
      <alignment horizontal="center" vertical="center"/>
    </xf>
    <xf numFmtId="0" fontId="13" fillId="0" borderId="37" xfId="0" applyFont="1" applyBorder="1"/>
    <xf numFmtId="0" fontId="13" fillId="4" borderId="37" xfId="0" applyFont="1" applyFill="1" applyBorder="1" applyAlignment="1">
      <alignment horizontal="center" vertical="center"/>
    </xf>
    <xf numFmtId="0" fontId="13" fillId="4" borderId="40" xfId="0" applyFont="1" applyFill="1" applyBorder="1" applyAlignment="1">
      <alignment horizontal="center" vertical="center"/>
    </xf>
    <xf numFmtId="0" fontId="13" fillId="4" borderId="39" xfId="0" applyFont="1" applyFill="1" applyBorder="1" applyAlignment="1">
      <alignment horizontal="center"/>
    </xf>
    <xf numFmtId="0" fontId="13" fillId="4" borderId="37" xfId="0" applyFont="1" applyFill="1" applyBorder="1" applyAlignment="1">
      <alignment horizontal="center"/>
    </xf>
    <xf numFmtId="0" fontId="13" fillId="4" borderId="40" xfId="0" applyFont="1" applyFill="1" applyBorder="1" applyAlignment="1">
      <alignment horizontal="center"/>
    </xf>
    <xf numFmtId="0" fontId="13" fillId="4" borderId="18" xfId="0" applyFont="1" applyFill="1" applyBorder="1" applyAlignment="1">
      <alignment horizontal="center"/>
    </xf>
    <xf numFmtId="0" fontId="13" fillId="4" borderId="16" xfId="0" applyFont="1" applyFill="1" applyBorder="1" applyAlignment="1">
      <alignment horizontal="center"/>
    </xf>
    <xf numFmtId="164" fontId="13" fillId="4" borderId="17" xfId="0" applyNumberFormat="1" applyFont="1" applyFill="1" applyBorder="1"/>
    <xf numFmtId="164" fontId="11" fillId="4" borderId="14" xfId="0" applyNumberFormat="1" applyFont="1" applyFill="1" applyBorder="1"/>
    <xf numFmtId="0" fontId="11" fillId="5" borderId="10" xfId="0" applyFont="1" applyFill="1" applyBorder="1"/>
    <xf numFmtId="0" fontId="11" fillId="5" borderId="11" xfId="0" applyFont="1" applyFill="1" applyBorder="1"/>
    <xf numFmtId="0" fontId="11" fillId="5" borderId="12" xfId="0" applyFont="1" applyFill="1" applyBorder="1"/>
    <xf numFmtId="0" fontId="0" fillId="4" borderId="0" xfId="0" applyFill="1" applyAlignment="1">
      <alignment horizontal="center"/>
    </xf>
    <xf numFmtId="0" fontId="13" fillId="8" borderId="0" xfId="0" applyFont="1" applyFill="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vertical="center"/>
    </xf>
    <xf numFmtId="4" fontId="13" fillId="4" borderId="0" xfId="0" applyNumberFormat="1" applyFont="1" applyFill="1" applyAlignment="1">
      <alignment vertical="center" wrapText="1"/>
    </xf>
    <xf numFmtId="4" fontId="13" fillId="4" borderId="0" xfId="0" applyNumberFormat="1" applyFont="1" applyFill="1" applyAlignment="1">
      <alignment vertical="center"/>
    </xf>
    <xf numFmtId="0" fontId="11" fillId="4" borderId="0" xfId="0" applyFont="1" applyFill="1" applyAlignment="1">
      <alignment horizontal="left" vertical="center"/>
    </xf>
    <xf numFmtId="0" fontId="11" fillId="4" borderId="0" xfId="0" applyFont="1" applyFill="1" applyAlignment="1">
      <alignment vertical="center"/>
    </xf>
    <xf numFmtId="0" fontId="14" fillId="4" borderId="0" xfId="29" applyFont="1" applyFill="1" applyAlignment="1">
      <alignment horizontal="center" vertical="center"/>
    </xf>
    <xf numFmtId="0" fontId="13" fillId="0" borderId="0" xfId="0" applyFont="1"/>
    <xf numFmtId="0" fontId="13" fillId="4" borderId="18" xfId="0" applyFont="1" applyFill="1" applyBorder="1" applyAlignment="1">
      <alignment horizontal="center" vertical="center"/>
    </xf>
    <xf numFmtId="0" fontId="13" fillId="0" borderId="16" xfId="0" applyFont="1" applyBorder="1" applyAlignment="1">
      <alignment horizontal="left" vertical="center" wrapText="1"/>
    </xf>
    <xf numFmtId="0" fontId="13" fillId="4" borderId="16"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41" xfId="0" applyFont="1" applyFill="1" applyBorder="1" applyAlignment="1">
      <alignment horizontal="center"/>
    </xf>
    <xf numFmtId="0" fontId="13" fillId="4" borderId="42" xfId="0" applyFont="1" applyFill="1" applyBorder="1" applyAlignment="1">
      <alignment horizontal="center"/>
    </xf>
    <xf numFmtId="0" fontId="13" fillId="4" borderId="43" xfId="0" applyFont="1" applyFill="1" applyBorder="1" applyAlignment="1">
      <alignment horizontal="center"/>
    </xf>
    <xf numFmtId="0" fontId="13" fillId="4" borderId="44" xfId="0" applyFont="1" applyFill="1" applyBorder="1" applyAlignment="1">
      <alignment horizontal="center" vertical="center"/>
    </xf>
    <xf numFmtId="0" fontId="13" fillId="0" borderId="21" xfId="0" applyFont="1" applyBorder="1" applyAlignment="1">
      <alignment vertical="center" wrapText="1"/>
    </xf>
    <xf numFmtId="0" fontId="13" fillId="0" borderId="22" xfId="0" applyFont="1" applyBorder="1" applyAlignment="1">
      <alignment horizontal="center" vertical="center"/>
    </xf>
    <xf numFmtId="0" fontId="13" fillId="0" borderId="20" xfId="34" applyFont="1" applyBorder="1" applyAlignment="1">
      <alignment horizontal="center" vertical="center"/>
    </xf>
    <xf numFmtId="0" fontId="13" fillId="0" borderId="21" xfId="34" applyFont="1" applyBorder="1" applyAlignment="1">
      <alignment horizontal="center" vertical="center"/>
    </xf>
    <xf numFmtId="0" fontId="13" fillId="0" borderId="23" xfId="34" applyFont="1" applyBorder="1" applyAlignment="1">
      <alignment horizontal="center" vertical="center"/>
    </xf>
    <xf numFmtId="0" fontId="13" fillId="0" borderId="23" xfId="0" applyFont="1" applyBorder="1" applyAlignment="1">
      <alignment horizontal="center" vertical="center"/>
    </xf>
    <xf numFmtId="0" fontId="13" fillId="4" borderId="9" xfId="0" applyFont="1" applyFill="1" applyBorder="1"/>
    <xf numFmtId="0" fontId="13" fillId="0" borderId="25" xfId="0" applyFont="1" applyBorder="1" applyAlignment="1">
      <alignment horizontal="center" vertical="center"/>
    </xf>
    <xf numFmtId="0" fontId="13" fillId="0" borderId="24" xfId="0" applyFont="1" applyBorder="1" applyAlignment="1">
      <alignment horizontal="center" vertical="center"/>
    </xf>
    <xf numFmtId="0" fontId="13" fillId="0" borderId="26" xfId="0" applyFont="1" applyBorder="1" applyAlignment="1">
      <alignment vertical="center"/>
    </xf>
    <xf numFmtId="0" fontId="13" fillId="0" borderId="26" xfId="0" applyFont="1" applyBorder="1" applyAlignment="1">
      <alignment horizontal="center" vertical="center"/>
    </xf>
    <xf numFmtId="164" fontId="13" fillId="4" borderId="26" xfId="0" applyNumberFormat="1" applyFont="1" applyFill="1" applyBorder="1"/>
    <xf numFmtId="0" fontId="13" fillId="0" borderId="9" xfId="0" applyFont="1" applyBorder="1"/>
    <xf numFmtId="0" fontId="13" fillId="0" borderId="24" xfId="34" applyFont="1" applyBorder="1" applyAlignment="1">
      <alignment horizontal="center" vertical="center"/>
    </xf>
    <xf numFmtId="0" fontId="13" fillId="0" borderId="9" xfId="34" applyFont="1" applyBorder="1" applyAlignment="1">
      <alignment horizontal="center" vertical="center"/>
    </xf>
    <xf numFmtId="0" fontId="13" fillId="0" borderId="26" xfId="34"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29" xfId="0" applyFont="1" applyBorder="1"/>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28" xfId="34" applyFont="1" applyBorder="1" applyAlignment="1">
      <alignment horizontal="center" vertical="center"/>
    </xf>
    <xf numFmtId="0" fontId="13" fillId="0" borderId="29" xfId="34" applyFont="1" applyBorder="1" applyAlignment="1">
      <alignment horizontal="center" vertical="center"/>
    </xf>
    <xf numFmtId="0" fontId="13" fillId="0" borderId="31" xfId="34" applyFont="1" applyBorder="1" applyAlignment="1">
      <alignment horizontal="center" vertical="center"/>
    </xf>
    <xf numFmtId="0" fontId="13" fillId="4" borderId="28" xfId="0" applyFont="1" applyFill="1" applyBorder="1" applyAlignment="1">
      <alignment horizontal="center"/>
    </xf>
    <xf numFmtId="164" fontId="13" fillId="4" borderId="31" xfId="0" applyNumberFormat="1" applyFont="1" applyFill="1" applyBorder="1"/>
    <xf numFmtId="0" fontId="13" fillId="4" borderId="21" xfId="0" applyFont="1" applyFill="1" applyBorder="1" applyAlignment="1">
      <alignment vertical="center" wrapText="1"/>
    </xf>
    <xf numFmtId="0" fontId="13" fillId="0" borderId="9" xfId="34" applyFont="1" applyBorder="1" applyAlignment="1">
      <alignment vertical="center"/>
    </xf>
    <xf numFmtId="0" fontId="13" fillId="0" borderId="26" xfId="34" applyFont="1" applyBorder="1" applyAlignment="1">
      <alignment vertical="center"/>
    </xf>
    <xf numFmtId="0" fontId="13" fillId="0" borderId="31" xfId="34" applyFont="1" applyBorder="1" applyAlignment="1">
      <alignment vertical="center"/>
    </xf>
    <xf numFmtId="0" fontId="13" fillId="0" borderId="23" xfId="34" applyFont="1" applyBorder="1" applyAlignment="1">
      <alignment vertical="center"/>
    </xf>
    <xf numFmtId="0" fontId="13" fillId="0" borderId="29" xfId="34" applyFont="1" applyBorder="1" applyAlignment="1">
      <alignment vertical="center"/>
    </xf>
    <xf numFmtId="0" fontId="13" fillId="0" borderId="21" xfId="34" applyFont="1" applyBorder="1" applyAlignment="1">
      <alignment vertical="center"/>
    </xf>
    <xf numFmtId="0" fontId="13" fillId="0" borderId="9" xfId="0" applyFont="1" applyBorder="1" applyAlignment="1">
      <alignment vertical="center" wrapText="1"/>
    </xf>
    <xf numFmtId="0" fontId="13" fillId="0" borderId="29" xfId="0" applyFont="1" applyBorder="1" applyAlignment="1">
      <alignment vertical="center" wrapText="1"/>
    </xf>
    <xf numFmtId="0" fontId="13" fillId="0" borderId="24" xfId="34" applyFont="1" applyBorder="1" applyAlignment="1">
      <alignment horizontal="center" vertical="center" textRotation="180"/>
    </xf>
    <xf numFmtId="0" fontId="13" fillId="0" borderId="9" xfId="34" applyFont="1" applyBorder="1" applyAlignment="1">
      <alignment horizontal="center" vertical="center" textRotation="180"/>
    </xf>
    <xf numFmtId="0" fontId="13" fillId="0" borderId="26" xfId="34" applyFont="1" applyBorder="1" applyAlignment="1">
      <alignment horizontal="center" vertical="center" textRotation="180"/>
    </xf>
    <xf numFmtId="49" fontId="13" fillId="0" borderId="16" xfId="0" applyNumberFormat="1" applyFont="1" applyBorder="1" applyAlignment="1">
      <alignment horizontal="center" vertical="center"/>
    </xf>
    <xf numFmtId="0" fontId="13" fillId="4" borderId="9" xfId="0" applyFont="1" applyFill="1" applyBorder="1" applyAlignment="1">
      <alignment vertical="center" wrapText="1"/>
    </xf>
    <xf numFmtId="0" fontId="13" fillId="4" borderId="44" xfId="0" applyFont="1" applyFill="1" applyBorder="1" applyAlignment="1">
      <alignment vertical="center" wrapText="1"/>
    </xf>
    <xf numFmtId="164" fontId="13" fillId="4" borderId="44" xfId="0" applyNumberFormat="1" applyFont="1" applyFill="1" applyBorder="1"/>
    <xf numFmtId="164" fontId="13" fillId="4" borderId="9" xfId="0" applyNumberFormat="1" applyFont="1" applyFill="1" applyBorder="1"/>
    <xf numFmtId="0" fontId="13" fillId="0" borderId="45" xfId="0" applyFont="1" applyBorder="1" applyAlignment="1">
      <alignment vertical="center" wrapText="1"/>
    </xf>
    <xf numFmtId="164" fontId="13" fillId="4" borderId="45" xfId="0" applyNumberFormat="1" applyFont="1" applyFill="1" applyBorder="1"/>
    <xf numFmtId="0" fontId="13" fillId="4" borderId="29" xfId="0" applyFont="1" applyFill="1" applyBorder="1" applyAlignment="1">
      <alignment vertical="center" wrapText="1"/>
    </xf>
    <xf numFmtId="0" fontId="13" fillId="0" borderId="49" xfId="34" applyFont="1" applyBorder="1" applyAlignment="1">
      <alignment horizontal="center" vertical="center"/>
    </xf>
    <xf numFmtId="0" fontId="13" fillId="0" borderId="50" xfId="34" applyFont="1" applyBorder="1" applyAlignment="1">
      <alignment horizontal="center" vertical="center"/>
    </xf>
    <xf numFmtId="0" fontId="13" fillId="0" borderId="51" xfId="34" applyFont="1" applyBorder="1" applyAlignment="1">
      <alignment horizontal="center" vertical="center"/>
    </xf>
    <xf numFmtId="0" fontId="13" fillId="0" borderId="45" xfId="34" applyFont="1" applyBorder="1" applyAlignment="1">
      <alignment horizontal="center" vertical="center"/>
    </xf>
    <xf numFmtId="0" fontId="13" fillId="0" borderId="52" xfId="34" applyFont="1" applyBorder="1" applyAlignment="1">
      <alignment horizontal="center" vertical="center"/>
    </xf>
    <xf numFmtId="0" fontId="13" fillId="4" borderId="51" xfId="0" applyFont="1" applyFill="1" applyBorder="1" applyAlignment="1">
      <alignment horizontal="center"/>
    </xf>
    <xf numFmtId="0" fontId="13" fillId="4" borderId="45" xfId="0" applyFont="1" applyFill="1" applyBorder="1" applyAlignment="1">
      <alignment horizontal="center"/>
    </xf>
    <xf numFmtId="0" fontId="13" fillId="0" borderId="53" xfId="34" applyFont="1" applyBorder="1" applyAlignment="1">
      <alignment horizontal="center" vertical="center"/>
    </xf>
    <xf numFmtId="0" fontId="13" fillId="4" borderId="45" xfId="0" applyFont="1" applyFill="1" applyBorder="1" applyAlignment="1">
      <alignment horizontal="center" vertical="center"/>
    </xf>
    <xf numFmtId="0" fontId="13" fillId="4" borderId="45" xfId="0" applyFont="1" applyFill="1" applyBorder="1" applyAlignment="1">
      <alignment vertical="center" wrapText="1"/>
    </xf>
    <xf numFmtId="0" fontId="13" fillId="4" borderId="46" xfId="0" applyFont="1" applyFill="1" applyBorder="1" applyAlignment="1">
      <alignment horizontal="center" vertical="center"/>
    </xf>
    <xf numFmtId="164" fontId="13" fillId="4" borderId="52" xfId="0" applyNumberFormat="1" applyFont="1" applyFill="1" applyBorder="1"/>
    <xf numFmtId="0" fontId="13" fillId="4" borderId="21" xfId="0" applyFont="1" applyFill="1" applyBorder="1" applyAlignment="1">
      <alignment horizontal="left" vertical="center" wrapText="1"/>
    </xf>
    <xf numFmtId="0" fontId="13" fillId="4" borderId="29" xfId="0" applyFont="1" applyFill="1" applyBorder="1"/>
    <xf numFmtId="0" fontId="13" fillId="0" borderId="16" xfId="0" applyFont="1" applyBorder="1"/>
    <xf numFmtId="0" fontId="13" fillId="4" borderId="38" xfId="0" applyFont="1" applyFill="1" applyBorder="1" applyAlignment="1">
      <alignment horizontal="center"/>
    </xf>
    <xf numFmtId="0" fontId="13" fillId="4" borderId="0" xfId="0" applyFont="1" applyFill="1"/>
    <xf numFmtId="0" fontId="13" fillId="4" borderId="0" xfId="0" applyFont="1" applyFill="1" applyAlignment="1">
      <alignment horizontal="center"/>
    </xf>
    <xf numFmtId="0" fontId="13" fillId="4" borderId="21" xfId="0" applyFont="1" applyFill="1" applyBorder="1" applyAlignment="1">
      <alignment horizontal="left" vertical="center"/>
    </xf>
    <xf numFmtId="0" fontId="13" fillId="4" borderId="33" xfId="0" applyFont="1" applyFill="1" applyBorder="1" applyAlignment="1">
      <alignment horizontal="center"/>
    </xf>
    <xf numFmtId="0" fontId="13" fillId="4" borderId="27" xfId="0" applyFont="1" applyFill="1" applyBorder="1" applyAlignment="1">
      <alignment horizontal="center"/>
    </xf>
    <xf numFmtId="0" fontId="13" fillId="0" borderId="29" xfId="0" applyFont="1" applyBorder="1" applyAlignment="1">
      <alignment wrapText="1"/>
    </xf>
    <xf numFmtId="0" fontId="13" fillId="4" borderId="32" xfId="0" applyFont="1" applyFill="1" applyBorder="1" applyAlignment="1">
      <alignment horizontal="center"/>
    </xf>
    <xf numFmtId="0" fontId="13" fillId="4" borderId="9" xfId="0" applyFont="1" applyFill="1" applyBorder="1" applyAlignment="1">
      <alignment horizontal="left" vertical="center" wrapText="1"/>
    </xf>
    <xf numFmtId="0" fontId="13" fillId="0" borderId="29" xfId="0" applyFont="1" applyBorder="1" applyAlignment="1">
      <alignment horizontal="left" vertical="center" wrapText="1"/>
    </xf>
    <xf numFmtId="0" fontId="13" fillId="4" borderId="29" xfId="0" applyFont="1" applyFill="1" applyBorder="1" applyAlignment="1">
      <alignment horizontal="left" vertical="center" wrapText="1"/>
    </xf>
    <xf numFmtId="0" fontId="13" fillId="4" borderId="51" xfId="0" applyFont="1" applyFill="1" applyBorder="1" applyAlignment="1">
      <alignment horizontal="center" vertical="center"/>
    </xf>
    <xf numFmtId="0" fontId="13" fillId="0" borderId="45" xfId="0" applyFont="1" applyBorder="1" applyAlignment="1">
      <alignment wrapText="1"/>
    </xf>
    <xf numFmtId="0" fontId="13" fillId="0" borderId="45" xfId="34" applyFont="1" applyBorder="1" applyAlignment="1">
      <alignment vertical="center"/>
    </xf>
    <xf numFmtId="0" fontId="13" fillId="0" borderId="52" xfId="34" applyFont="1" applyBorder="1" applyAlignment="1">
      <alignment vertical="center"/>
    </xf>
    <xf numFmtId="0" fontId="13" fillId="4" borderId="48" xfId="0" applyFont="1" applyFill="1" applyBorder="1" applyAlignment="1">
      <alignment horizontal="center"/>
    </xf>
    <xf numFmtId="0" fontId="13" fillId="4" borderId="17" xfId="0" applyFont="1" applyFill="1" applyBorder="1" applyAlignment="1">
      <alignment horizontal="center"/>
    </xf>
    <xf numFmtId="0" fontId="13" fillId="4" borderId="15" xfId="0" applyFont="1" applyFill="1" applyBorder="1" applyAlignment="1">
      <alignment horizontal="center"/>
    </xf>
    <xf numFmtId="0" fontId="13" fillId="4" borderId="16" xfId="0" applyFont="1" applyFill="1" applyBorder="1" applyAlignment="1">
      <alignment horizontal="center" vertical="center" wrapText="1"/>
    </xf>
    <xf numFmtId="0" fontId="13" fillId="4" borderId="16" xfId="34" applyFont="1" applyFill="1" applyBorder="1" applyAlignment="1">
      <alignment horizontal="center" vertical="center" wrapText="1"/>
    </xf>
    <xf numFmtId="0" fontId="13" fillId="4" borderId="16" xfId="0" applyFont="1" applyFill="1" applyBorder="1" applyAlignment="1">
      <alignment vertical="center"/>
    </xf>
    <xf numFmtId="0" fontId="13" fillId="4" borderId="18" xfId="34" applyFont="1" applyFill="1" applyBorder="1" applyAlignment="1">
      <alignment horizontal="center" vertical="center"/>
    </xf>
    <xf numFmtId="0" fontId="13" fillId="4" borderId="16" xfId="34" applyFont="1" applyFill="1" applyBorder="1" applyAlignment="1">
      <alignment horizontal="center" vertical="center"/>
    </xf>
    <xf numFmtId="0" fontId="13" fillId="4" borderId="17" xfId="34" applyFont="1" applyFill="1" applyBorder="1" applyAlignment="1">
      <alignment horizontal="center" vertical="center"/>
    </xf>
    <xf numFmtId="164" fontId="13" fillId="4" borderId="17" xfId="0" applyNumberFormat="1" applyFont="1" applyFill="1" applyBorder="1" applyAlignment="1">
      <alignment horizontal="right" vertical="center"/>
    </xf>
    <xf numFmtId="0" fontId="13" fillId="4" borderId="20" xfId="34" applyFont="1" applyFill="1" applyBorder="1" applyAlignment="1">
      <alignment horizontal="center" vertical="center"/>
    </xf>
    <xf numFmtId="0" fontId="13" fillId="4" borderId="21" xfId="34" applyFont="1" applyFill="1" applyBorder="1" applyAlignment="1">
      <alignment horizontal="center" vertical="center"/>
    </xf>
    <xf numFmtId="0" fontId="13" fillId="4" borderId="23" xfId="34" applyFont="1" applyFill="1" applyBorder="1" applyAlignment="1">
      <alignment horizontal="center" vertical="center"/>
    </xf>
    <xf numFmtId="0" fontId="13" fillId="4" borderId="9" xfId="0" applyFont="1" applyFill="1" applyBorder="1" applyAlignment="1">
      <alignment vertical="center"/>
    </xf>
    <xf numFmtId="0" fontId="13" fillId="4" borderId="24" xfId="34" applyFont="1" applyFill="1" applyBorder="1" applyAlignment="1">
      <alignment horizontal="center" vertical="center"/>
    </xf>
    <xf numFmtId="0" fontId="13" fillId="4" borderId="9" xfId="34" applyFont="1" applyFill="1" applyBorder="1" applyAlignment="1">
      <alignment horizontal="center" vertical="center"/>
    </xf>
    <xf numFmtId="0" fontId="13" fillId="4" borderId="26" xfId="34" applyFont="1" applyFill="1" applyBorder="1" applyAlignment="1">
      <alignment horizontal="center" vertical="center"/>
    </xf>
    <xf numFmtId="0" fontId="13" fillId="4" borderId="26" xfId="0" applyFont="1" applyFill="1" applyBorder="1" applyAlignment="1">
      <alignment vertical="center"/>
    </xf>
    <xf numFmtId="0" fontId="13" fillId="4" borderId="28" xfId="34" applyFont="1" applyFill="1" applyBorder="1" applyAlignment="1">
      <alignment horizontal="center" vertical="center"/>
    </xf>
    <xf numFmtId="0" fontId="13" fillId="4" borderId="29" xfId="34" applyFont="1" applyFill="1" applyBorder="1" applyAlignment="1">
      <alignment horizontal="center" vertical="center"/>
    </xf>
    <xf numFmtId="0" fontId="13" fillId="4" borderId="31" xfId="34" applyFont="1" applyFill="1" applyBorder="1" applyAlignment="1">
      <alignment horizontal="center" vertical="center"/>
    </xf>
    <xf numFmtId="0" fontId="13" fillId="4" borderId="21" xfId="0" applyFont="1" applyFill="1" applyBorder="1" applyAlignment="1">
      <alignment vertical="center"/>
    </xf>
    <xf numFmtId="0" fontId="13" fillId="4" borderId="9" xfId="34" applyFont="1" applyFill="1" applyBorder="1" applyAlignment="1">
      <alignment vertical="center"/>
    </xf>
    <xf numFmtId="0" fontId="13" fillId="4" borderId="26" xfId="34" applyFont="1" applyFill="1" applyBorder="1" applyAlignment="1">
      <alignment vertical="center"/>
    </xf>
    <xf numFmtId="0" fontId="13" fillId="4" borderId="29" xfId="34" applyFont="1" applyFill="1" applyBorder="1" applyAlignment="1">
      <alignment vertical="center"/>
    </xf>
    <xf numFmtId="0" fontId="13" fillId="4" borderId="31" xfId="34" applyFont="1" applyFill="1" applyBorder="1" applyAlignment="1">
      <alignment vertical="center"/>
    </xf>
    <xf numFmtId="0" fontId="13" fillId="4" borderId="21" xfId="34" applyFont="1" applyFill="1" applyBorder="1" applyAlignment="1">
      <alignment vertical="center"/>
    </xf>
    <xf numFmtId="0" fontId="13" fillId="4" borderId="23" xfId="34" applyFont="1" applyFill="1" applyBorder="1" applyAlignment="1">
      <alignment vertical="center"/>
    </xf>
    <xf numFmtId="0" fontId="13" fillId="4" borderId="24" xfId="34" applyFont="1" applyFill="1" applyBorder="1" applyAlignment="1">
      <alignment horizontal="center" vertical="center" textRotation="180"/>
    </xf>
    <xf numFmtId="0" fontId="13" fillId="4" borderId="9" xfId="34" applyFont="1" applyFill="1" applyBorder="1" applyAlignment="1">
      <alignment horizontal="center" vertical="center" textRotation="180"/>
    </xf>
    <xf numFmtId="0" fontId="13" fillId="4" borderId="26" xfId="34" applyFont="1" applyFill="1" applyBorder="1" applyAlignment="1">
      <alignment horizontal="center" vertical="center" textRotation="180"/>
    </xf>
    <xf numFmtId="0" fontId="13" fillId="4" borderId="9" xfId="34" applyFont="1" applyFill="1" applyBorder="1" applyAlignment="1">
      <alignment horizontal="center" vertical="center" wrapText="1"/>
    </xf>
    <xf numFmtId="0" fontId="13" fillId="4" borderId="29" xfId="0" applyFont="1" applyFill="1" applyBorder="1" applyAlignment="1">
      <alignment wrapText="1"/>
    </xf>
    <xf numFmtId="0" fontId="13" fillId="4" borderId="16" xfId="0" applyFont="1" applyFill="1" applyBorder="1"/>
    <xf numFmtId="0" fontId="8" fillId="5" borderId="15" xfId="0" applyFont="1" applyFill="1" applyBorder="1" applyAlignment="1">
      <alignment horizontal="center" textRotation="90"/>
    </xf>
    <xf numFmtId="0" fontId="8" fillId="5" borderId="16" xfId="0" applyFont="1" applyFill="1" applyBorder="1" applyAlignment="1">
      <alignment horizontal="center" textRotation="90"/>
    </xf>
    <xf numFmtId="0" fontId="8" fillId="5" borderId="17" xfId="0" applyFont="1" applyFill="1" applyBorder="1" applyAlignment="1">
      <alignment horizontal="center" textRotation="90"/>
    </xf>
    <xf numFmtId="0" fontId="8" fillId="5" borderId="18" xfId="0" applyFont="1" applyFill="1" applyBorder="1" applyAlignment="1">
      <alignment horizontal="center" textRotation="90" wrapText="1"/>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23" xfId="0" applyFont="1" applyFill="1" applyBorder="1" applyAlignment="1">
      <alignment vertical="center"/>
    </xf>
    <xf numFmtId="49" fontId="13" fillId="4" borderId="16" xfId="0" applyNumberFormat="1" applyFont="1" applyFill="1" applyBorder="1" applyAlignment="1">
      <alignment horizontal="center" vertical="center"/>
    </xf>
    <xf numFmtId="0" fontId="13" fillId="0" borderId="9" xfId="0" applyFont="1" applyBorder="1" applyAlignment="1">
      <alignment vertical="center"/>
    </xf>
    <xf numFmtId="0" fontId="13" fillId="4" borderId="54" xfId="0" applyFont="1" applyFill="1" applyBorder="1" applyAlignment="1">
      <alignment horizontal="center" vertical="center"/>
    </xf>
    <xf numFmtId="0" fontId="13" fillId="4" borderId="55" xfId="0" applyFont="1" applyFill="1" applyBorder="1" applyAlignment="1">
      <alignment horizontal="center" vertical="center"/>
    </xf>
    <xf numFmtId="0" fontId="13" fillId="4" borderId="36" xfId="0" applyFont="1" applyFill="1" applyBorder="1" applyAlignment="1">
      <alignment horizontal="center" vertical="center"/>
    </xf>
    <xf numFmtId="0" fontId="13" fillId="4" borderId="54" xfId="0" applyFont="1" applyFill="1" applyBorder="1" applyAlignment="1">
      <alignment horizontal="center"/>
    </xf>
    <xf numFmtId="0" fontId="13" fillId="4" borderId="44" xfId="0" applyFont="1" applyFill="1" applyBorder="1" applyAlignment="1">
      <alignment horizontal="center"/>
    </xf>
    <xf numFmtId="0" fontId="8" fillId="5" borderId="10" xfId="0" applyFont="1" applyFill="1" applyBorder="1"/>
    <xf numFmtId="0" fontId="8" fillId="5" borderId="11" xfId="0" applyFont="1" applyFill="1" applyBorder="1"/>
    <xf numFmtId="0" fontId="8" fillId="5" borderId="12" xfId="0" applyFont="1" applyFill="1" applyBorder="1"/>
    <xf numFmtId="164" fontId="13" fillId="4" borderId="23" xfId="0" applyNumberFormat="1" applyFont="1" applyFill="1" applyBorder="1" applyAlignment="1">
      <alignment horizontal="right" vertical="center"/>
    </xf>
    <xf numFmtId="164" fontId="13" fillId="4" borderId="26" xfId="0" applyNumberFormat="1" applyFont="1" applyFill="1" applyBorder="1" applyAlignment="1">
      <alignment horizontal="right" vertical="center"/>
    </xf>
    <xf numFmtId="0" fontId="13" fillId="4" borderId="31" xfId="0" applyFont="1" applyFill="1" applyBorder="1" applyAlignment="1">
      <alignment vertical="center"/>
    </xf>
    <xf numFmtId="164" fontId="13" fillId="4" borderId="31" xfId="0" applyNumberFormat="1" applyFont="1" applyFill="1" applyBorder="1" applyAlignment="1">
      <alignment horizontal="right" vertical="center"/>
    </xf>
    <xf numFmtId="0" fontId="13" fillId="0" borderId="21" xfId="0" applyFont="1" applyBorder="1" applyAlignment="1">
      <alignment horizontal="left" vertical="center" wrapText="1"/>
    </xf>
    <xf numFmtId="0" fontId="13" fillId="0" borderId="29" xfId="0" applyFont="1" applyBorder="1" applyAlignment="1">
      <alignment horizontal="center" vertical="center" wrapText="1"/>
    </xf>
    <xf numFmtId="0" fontId="13" fillId="4" borderId="26" xfId="34" applyFont="1" applyFill="1" applyBorder="1" applyAlignment="1">
      <alignment horizontal="center" vertical="center" wrapText="1"/>
    </xf>
    <xf numFmtId="0" fontId="13" fillId="0" borderId="21" xfId="0" applyFont="1" applyBorder="1"/>
    <xf numFmtId="0" fontId="13" fillId="0" borderId="9" xfId="0" applyFont="1" applyBorder="1" applyAlignment="1">
      <alignment wrapText="1"/>
    </xf>
    <xf numFmtId="0" fontId="13" fillId="4" borderId="21" xfId="0" applyFont="1" applyFill="1" applyBorder="1" applyAlignment="1">
      <alignment wrapText="1"/>
    </xf>
    <xf numFmtId="0" fontId="13" fillId="4" borderId="21" xfId="0" applyFont="1" applyFill="1" applyBorder="1"/>
    <xf numFmtId="0" fontId="13" fillId="4" borderId="23" xfId="0" applyFont="1" applyFill="1" applyBorder="1" applyAlignment="1">
      <alignment horizontal="center"/>
    </xf>
    <xf numFmtId="0" fontId="13" fillId="4" borderId="26" xfId="0" applyFont="1" applyFill="1" applyBorder="1" applyAlignment="1">
      <alignment horizontal="center"/>
    </xf>
    <xf numFmtId="0" fontId="13" fillId="4" borderId="29" xfId="0" applyFont="1" applyFill="1" applyBorder="1" applyAlignment="1">
      <alignment vertical="center"/>
    </xf>
    <xf numFmtId="0" fontId="13" fillId="4" borderId="31" xfId="0" applyFont="1" applyFill="1" applyBorder="1" applyAlignment="1">
      <alignment horizontal="center"/>
    </xf>
    <xf numFmtId="49" fontId="13" fillId="0" borderId="16" xfId="34" applyNumberFormat="1" applyFont="1" applyBorder="1" applyAlignment="1">
      <alignment horizontal="center" vertical="center" wrapText="1"/>
    </xf>
    <xf numFmtId="0" fontId="13" fillId="4" borderId="29" xfId="34" applyFont="1" applyFill="1" applyBorder="1" applyAlignment="1">
      <alignment vertical="center" wrapText="1"/>
    </xf>
    <xf numFmtId="0" fontId="13" fillId="4" borderId="16" xfId="0" applyFont="1" applyFill="1" applyBorder="1" applyAlignment="1">
      <alignment vertical="center" wrapText="1"/>
    </xf>
    <xf numFmtId="0" fontId="13" fillId="0" borderId="16" xfId="0" applyFont="1" applyBorder="1" applyAlignment="1">
      <alignment horizontal="center" vertical="center"/>
    </xf>
    <xf numFmtId="0" fontId="13" fillId="0" borderId="16" xfId="0" applyFont="1" applyBorder="1" applyAlignment="1">
      <alignment vertical="center"/>
    </xf>
    <xf numFmtId="0" fontId="11" fillId="5" borderId="34" xfId="0" applyFont="1" applyFill="1" applyBorder="1"/>
    <xf numFmtId="0" fontId="11" fillId="5" borderId="8" xfId="0" applyFont="1" applyFill="1" applyBorder="1"/>
    <xf numFmtId="0" fontId="11" fillId="5" borderId="35" xfId="0" applyFont="1" applyFill="1" applyBorder="1"/>
    <xf numFmtId="164" fontId="13" fillId="0" borderId="23" xfId="0" applyNumberFormat="1" applyFont="1" applyBorder="1"/>
    <xf numFmtId="0" fontId="13" fillId="4" borderId="9" xfId="0" applyFont="1" applyFill="1" applyBorder="1" applyAlignment="1">
      <alignment horizontal="left" vertical="center"/>
    </xf>
    <xf numFmtId="164" fontId="13" fillId="0" borderId="26" xfId="0" applyNumberFormat="1" applyFont="1" applyBorder="1"/>
    <xf numFmtId="0" fontId="13" fillId="4" borderId="9" xfId="0" applyFont="1" applyFill="1" applyBorder="1" applyAlignment="1">
      <alignment wrapText="1"/>
    </xf>
    <xf numFmtId="164" fontId="13" fillId="0" borderId="31" xfId="0" applyNumberFormat="1" applyFont="1" applyBorder="1"/>
    <xf numFmtId="164" fontId="13" fillId="0" borderId="17" xfId="0" applyNumberFormat="1" applyFont="1" applyBorder="1"/>
    <xf numFmtId="0" fontId="13" fillId="4" borderId="23" xfId="34" applyFont="1" applyFill="1" applyBorder="1" applyAlignment="1">
      <alignment vertical="center" wrapText="1"/>
    </xf>
    <xf numFmtId="0" fontId="13" fillId="4" borderId="55" xfId="34" applyFont="1" applyFill="1" applyBorder="1" applyAlignment="1">
      <alignment vertical="center" wrapText="1"/>
    </xf>
    <xf numFmtId="0" fontId="13" fillId="4" borderId="54" xfId="34" applyFont="1" applyFill="1" applyBorder="1" applyAlignment="1">
      <alignment horizontal="center" vertical="center"/>
    </xf>
    <xf numFmtId="0" fontId="13" fillId="4" borderId="44" xfId="34" applyFont="1" applyFill="1" applyBorder="1" applyAlignment="1">
      <alignment horizontal="center" vertical="center"/>
    </xf>
    <xf numFmtId="0" fontId="13" fillId="4" borderId="25" xfId="34" applyFont="1" applyFill="1" applyBorder="1" applyAlignment="1">
      <alignment vertical="center" wrapText="1"/>
    </xf>
    <xf numFmtId="0" fontId="13" fillId="4" borderId="25" xfId="0" applyFont="1" applyFill="1" applyBorder="1" applyAlignment="1">
      <alignment vertical="center" wrapText="1"/>
    </xf>
    <xf numFmtId="0" fontId="13" fillId="4" borderId="46" xfId="34" applyFont="1" applyFill="1" applyBorder="1" applyAlignment="1">
      <alignment vertical="center" wrapText="1"/>
    </xf>
    <xf numFmtId="0" fontId="13" fillId="4" borderId="52" xfId="0" applyFont="1" applyFill="1" applyBorder="1" applyAlignment="1">
      <alignment horizontal="center" vertical="center"/>
    </xf>
    <xf numFmtId="0" fontId="13" fillId="4" borderId="51" xfId="34" applyFont="1" applyFill="1" applyBorder="1" applyAlignment="1">
      <alignment horizontal="center" vertical="center"/>
    </xf>
    <xf numFmtId="0" fontId="13" fillId="4" borderId="45" xfId="34" applyFont="1" applyFill="1" applyBorder="1" applyAlignment="1">
      <alignment horizontal="center" vertical="center"/>
    </xf>
    <xf numFmtId="0" fontId="13" fillId="4" borderId="30" xfId="34" applyFont="1" applyFill="1" applyBorder="1" applyAlignment="1">
      <alignment vertical="center" wrapText="1"/>
    </xf>
    <xf numFmtId="49" fontId="13" fillId="4" borderId="16" xfId="34" applyNumberFormat="1" applyFont="1" applyFill="1" applyBorder="1" applyAlignment="1">
      <alignment horizontal="center" vertical="center" wrapText="1"/>
    </xf>
    <xf numFmtId="0" fontId="13" fillId="4" borderId="19" xfId="34" applyFont="1" applyFill="1" applyBorder="1" applyAlignment="1">
      <alignment vertical="center" wrapText="1"/>
    </xf>
    <xf numFmtId="0" fontId="13" fillId="4" borderId="17" xfId="0" applyFont="1" applyFill="1" applyBorder="1" applyAlignment="1">
      <alignment horizontal="center" vertical="center"/>
    </xf>
    <xf numFmtId="0" fontId="11" fillId="5" borderId="18" xfId="0" applyFont="1" applyFill="1" applyBorder="1" applyAlignment="1">
      <alignment horizontal="center" textRotation="90"/>
    </xf>
    <xf numFmtId="0" fontId="11" fillId="5" borderId="16" xfId="0" applyFont="1" applyFill="1" applyBorder="1" applyAlignment="1">
      <alignment horizontal="center" textRotation="90" wrapText="1"/>
    </xf>
    <xf numFmtId="0" fontId="13" fillId="4" borderId="56" xfId="0" applyFont="1" applyFill="1" applyBorder="1" applyAlignment="1">
      <alignment horizontal="center" vertical="center"/>
    </xf>
    <xf numFmtId="0" fontId="13" fillId="4" borderId="20" xfId="34" applyFont="1" applyFill="1" applyBorder="1" applyAlignment="1">
      <alignment horizontal="center" vertical="center" wrapText="1"/>
    </xf>
    <xf numFmtId="0" fontId="13" fillId="4" borderId="21" xfId="34" applyFont="1" applyFill="1" applyBorder="1" applyAlignment="1">
      <alignment horizontal="center" vertical="center" wrapText="1"/>
    </xf>
    <xf numFmtId="0" fontId="13" fillId="4" borderId="23" xfId="34" applyFont="1" applyFill="1" applyBorder="1" applyAlignment="1">
      <alignment horizontal="center" vertical="center" wrapText="1"/>
    </xf>
    <xf numFmtId="0" fontId="13" fillId="4" borderId="57" xfId="0" applyFont="1" applyFill="1" applyBorder="1" applyAlignment="1">
      <alignment horizontal="center" vertical="center"/>
    </xf>
    <xf numFmtId="0" fontId="13" fillId="4" borderId="24" xfId="34" applyFont="1" applyFill="1" applyBorder="1" applyAlignment="1">
      <alignment horizontal="center" vertical="center" wrapText="1"/>
    </xf>
    <xf numFmtId="0" fontId="15" fillId="4" borderId="24" xfId="34" applyFont="1" applyFill="1" applyBorder="1" applyAlignment="1">
      <alignment horizontal="center" vertical="center"/>
    </xf>
    <xf numFmtId="0" fontId="15" fillId="4" borderId="9" xfId="34" applyFont="1" applyFill="1" applyBorder="1" applyAlignment="1">
      <alignment horizontal="center" vertical="center"/>
    </xf>
    <xf numFmtId="0" fontId="15" fillId="4" borderId="26" xfId="34" applyFont="1" applyFill="1" applyBorder="1" applyAlignment="1">
      <alignment horizontal="center" vertical="center"/>
    </xf>
    <xf numFmtId="0" fontId="13" fillId="4" borderId="58" xfId="0" applyFont="1" applyFill="1" applyBorder="1" applyAlignment="1">
      <alignment horizontal="center" vertical="center"/>
    </xf>
    <xf numFmtId="0" fontId="13" fillId="4" borderId="42"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41" xfId="0" applyFont="1" applyFill="1" applyBorder="1" applyAlignment="1">
      <alignment horizontal="center" vertical="center"/>
    </xf>
    <xf numFmtId="0" fontId="13" fillId="4" borderId="41" xfId="34" applyFont="1" applyFill="1" applyBorder="1" applyAlignment="1">
      <alignment horizontal="center" vertical="center"/>
    </xf>
    <xf numFmtId="0" fontId="13" fillId="4" borderId="33" xfId="34" applyFont="1" applyFill="1" applyBorder="1" applyAlignment="1">
      <alignment horizontal="center" vertical="center" wrapText="1"/>
    </xf>
    <xf numFmtId="0" fontId="13" fillId="4" borderId="21" xfId="34" applyFont="1" applyFill="1" applyBorder="1" applyAlignment="1">
      <alignment vertical="center" wrapText="1"/>
    </xf>
    <xf numFmtId="0" fontId="13" fillId="4" borderId="27" xfId="34"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9" xfId="34" applyFont="1" applyFill="1" applyBorder="1" applyAlignment="1">
      <alignment vertical="center" wrapText="1"/>
    </xf>
    <xf numFmtId="0" fontId="13" fillId="4" borderId="9"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6" fillId="0" borderId="0" xfId="34" applyFont="1" applyAlignment="1">
      <alignment horizontal="left" vertical="center"/>
    </xf>
    <xf numFmtId="0" fontId="13" fillId="0" borderId="0" xfId="34" applyFont="1" applyAlignment="1">
      <alignment horizontal="center"/>
    </xf>
    <xf numFmtId="0" fontId="13" fillId="0" borderId="0" xfId="34" applyFont="1"/>
    <xf numFmtId="49" fontId="13" fillId="0" borderId="0" xfId="34" applyNumberFormat="1" applyFont="1"/>
    <xf numFmtId="0" fontId="13" fillId="0" borderId="21" xfId="0" applyFont="1" applyBorder="1" applyAlignment="1">
      <alignment horizontal="center" vertical="center" wrapText="1"/>
    </xf>
    <xf numFmtId="0" fontId="13" fillId="0" borderId="21" xfId="0" applyFont="1" applyBorder="1" applyAlignment="1">
      <alignment vertical="center"/>
    </xf>
    <xf numFmtId="0" fontId="13" fillId="0" borderId="9" xfId="0" applyFont="1" applyBorder="1" applyAlignment="1">
      <alignment horizontal="left" vertical="center" wrapText="1"/>
    </xf>
    <xf numFmtId="0" fontId="13" fillId="0" borderId="29" xfId="0" applyFont="1" applyBorder="1" applyAlignment="1">
      <alignment vertical="center"/>
    </xf>
    <xf numFmtId="0" fontId="13" fillId="0" borderId="16" xfId="34" applyFont="1" applyBorder="1" applyAlignment="1">
      <alignment horizontal="center" vertical="center" wrapText="1"/>
    </xf>
    <xf numFmtId="0" fontId="13" fillId="0" borderId="16" xfId="34" applyFont="1" applyBorder="1" applyAlignment="1">
      <alignment vertical="center" wrapText="1"/>
    </xf>
    <xf numFmtId="0" fontId="13" fillId="0" borderId="21" xfId="34" applyFont="1" applyBorder="1" applyAlignment="1">
      <alignment vertical="center" wrapText="1"/>
    </xf>
    <xf numFmtId="0" fontId="13" fillId="0" borderId="9" xfId="34" applyFont="1" applyBorder="1" applyAlignment="1">
      <alignment vertical="center" wrapText="1"/>
    </xf>
    <xf numFmtId="0" fontId="13" fillId="0" borderId="29" xfId="34" applyFont="1" applyBorder="1" applyAlignment="1">
      <alignment vertical="center" wrapText="1"/>
    </xf>
    <xf numFmtId="49" fontId="13" fillId="0" borderId="21" xfId="34" applyNumberFormat="1" applyFont="1" applyBorder="1" applyAlignment="1">
      <alignment horizontal="center" vertical="center" wrapText="1"/>
    </xf>
    <xf numFmtId="49" fontId="13" fillId="0" borderId="9" xfId="34" applyNumberFormat="1" applyFont="1" applyBorder="1" applyAlignment="1">
      <alignment horizontal="center" vertical="center" wrapText="1"/>
    </xf>
    <xf numFmtId="49" fontId="13" fillId="0" borderId="29" xfId="34" applyNumberFormat="1" applyFont="1" applyBorder="1" applyAlignment="1">
      <alignment horizontal="center" vertical="center" wrapText="1"/>
    </xf>
    <xf numFmtId="49" fontId="13" fillId="4" borderId="18" xfId="34" applyNumberFormat="1" applyFont="1" applyFill="1" applyBorder="1" applyAlignment="1">
      <alignment horizontal="center" vertical="center" wrapText="1"/>
    </xf>
    <xf numFmtId="0" fontId="13" fillId="4" borderId="21" xfId="34" applyFont="1" applyFill="1" applyBorder="1" applyAlignment="1">
      <alignment horizontal="left" vertical="center" wrapText="1"/>
    </xf>
    <xf numFmtId="0" fontId="13" fillId="4" borderId="9" xfId="34" applyFont="1" applyFill="1" applyBorder="1" applyAlignment="1">
      <alignment horizontal="left" vertical="center" wrapText="1"/>
    </xf>
    <xf numFmtId="0" fontId="13" fillId="4" borderId="29" xfId="34" applyFont="1" applyFill="1" applyBorder="1" applyAlignment="1">
      <alignment horizontal="left" vertical="center" wrapText="1"/>
    </xf>
    <xf numFmtId="0" fontId="13" fillId="0" borderId="21" xfId="34" applyFont="1" applyBorder="1" applyAlignment="1">
      <alignment horizontal="center" vertical="center" wrapText="1"/>
    </xf>
    <xf numFmtId="0" fontId="13" fillId="0" borderId="21" xfId="34" applyFont="1" applyBorder="1" applyAlignment="1">
      <alignment horizontal="left" vertical="center" wrapText="1"/>
    </xf>
    <xf numFmtId="0" fontId="13" fillId="4" borderId="27" xfId="34" applyFont="1" applyFill="1" applyBorder="1" applyAlignment="1">
      <alignment horizontal="center" vertical="center" wrapText="1"/>
    </xf>
    <xf numFmtId="0" fontId="13" fillId="4" borderId="27" xfId="0" applyFont="1" applyFill="1" applyBorder="1" applyAlignment="1">
      <alignment horizontal="center" vertical="center"/>
    </xf>
    <xf numFmtId="0" fontId="13" fillId="0" borderId="9" xfId="0" applyFont="1" applyBorder="1" applyAlignment="1">
      <alignment horizontal="left" wrapText="1"/>
    </xf>
    <xf numFmtId="0" fontId="13" fillId="0" borderId="9" xfId="0" applyFont="1" applyBorder="1" applyAlignment="1">
      <alignment vertical="top" wrapText="1"/>
    </xf>
    <xf numFmtId="0" fontId="13" fillId="0" borderId="9" xfId="0" applyFont="1" applyBorder="1" applyAlignment="1">
      <alignment horizontal="justify" vertical="center" wrapText="1"/>
    </xf>
    <xf numFmtId="0" fontId="13" fillId="4" borderId="29" xfId="0" applyFont="1" applyFill="1" applyBorder="1" applyAlignment="1">
      <alignment horizontal="center" vertical="center" wrapText="1"/>
    </xf>
    <xf numFmtId="49" fontId="13" fillId="4" borderId="42" xfId="0" applyNumberFormat="1" applyFont="1" applyFill="1" applyBorder="1" applyAlignment="1">
      <alignment horizontal="center" vertical="center"/>
    </xf>
    <xf numFmtId="0" fontId="13" fillId="4" borderId="42" xfId="0" applyFont="1" applyFill="1" applyBorder="1" applyAlignment="1">
      <alignment horizontal="center" vertical="center" wrapText="1"/>
    </xf>
    <xf numFmtId="0" fontId="13" fillId="4" borderId="42" xfId="0" applyFont="1" applyFill="1" applyBorder="1" applyAlignment="1">
      <alignment vertical="center" wrapText="1"/>
    </xf>
    <xf numFmtId="0" fontId="13" fillId="4" borderId="42" xfId="34" applyFont="1" applyFill="1" applyBorder="1" applyAlignment="1">
      <alignment horizontal="center" vertical="center"/>
    </xf>
    <xf numFmtId="0" fontId="13" fillId="4" borderId="43" xfId="34" applyFont="1" applyFill="1" applyBorder="1" applyAlignment="1">
      <alignment horizontal="center" vertical="center"/>
    </xf>
    <xf numFmtId="164" fontId="13" fillId="4" borderId="43" xfId="0" applyNumberFormat="1" applyFont="1" applyFill="1" applyBorder="1"/>
    <xf numFmtId="0" fontId="13" fillId="4" borderId="21" xfId="0" applyFont="1" applyFill="1" applyBorder="1" applyAlignment="1">
      <alignment horizontal="center" vertical="center" wrapText="1"/>
    </xf>
    <xf numFmtId="0" fontId="13" fillId="4" borderId="16" xfId="0" applyFont="1" applyFill="1" applyBorder="1" applyAlignment="1">
      <alignment horizontal="left" vertical="center" wrapText="1"/>
    </xf>
    <xf numFmtId="0" fontId="13" fillId="0" borderId="20" xfId="0" applyFont="1" applyBorder="1" applyAlignment="1">
      <alignment horizontal="center" vertical="center"/>
    </xf>
    <xf numFmtId="0" fontId="13" fillId="0" borderId="20" xfId="0" applyFont="1" applyBorder="1" applyAlignment="1">
      <alignment horizontal="center"/>
    </xf>
    <xf numFmtId="0" fontId="13" fillId="0" borderId="21" xfId="0" applyFont="1" applyBorder="1" applyAlignment="1">
      <alignment horizontal="center"/>
    </xf>
    <xf numFmtId="0" fontId="13" fillId="0" borderId="24" xfId="0" applyFont="1" applyBorder="1" applyAlignment="1">
      <alignment horizontal="center"/>
    </xf>
    <xf numFmtId="0" fontId="13" fillId="0" borderId="26" xfId="0" applyFont="1" applyBorder="1" applyAlignment="1">
      <alignment horizontal="center"/>
    </xf>
    <xf numFmtId="0" fontId="13" fillId="0" borderId="28" xfId="0" applyFont="1" applyBorder="1" applyAlignment="1">
      <alignment horizontal="center" vertical="center"/>
    </xf>
    <xf numFmtId="0" fontId="13" fillId="0" borderId="28" xfId="0" applyFont="1" applyBorder="1" applyAlignment="1">
      <alignment horizontal="center"/>
    </xf>
    <xf numFmtId="0" fontId="13" fillId="0" borderId="29" xfId="0" applyFont="1" applyBorder="1" applyAlignment="1">
      <alignment horizontal="center"/>
    </xf>
    <xf numFmtId="0" fontId="13" fillId="0" borderId="31" xfId="0" applyFont="1" applyBorder="1" applyAlignment="1">
      <alignment horizontal="center"/>
    </xf>
    <xf numFmtId="0" fontId="13" fillId="0" borderId="31" xfId="0" applyFont="1" applyBorder="1" applyAlignment="1">
      <alignment horizontal="center" vertical="center"/>
    </xf>
    <xf numFmtId="0" fontId="13" fillId="0" borderId="23" xfId="0" applyFont="1" applyBorder="1" applyAlignment="1">
      <alignment horizontal="center"/>
    </xf>
    <xf numFmtId="0" fontId="13" fillId="0" borderId="18" xfId="0" applyFont="1" applyBorder="1" applyAlignment="1">
      <alignment horizontal="center" vertical="center"/>
    </xf>
    <xf numFmtId="0" fontId="13" fillId="0" borderId="16" xfId="0" applyFont="1" applyBorder="1" applyAlignment="1">
      <alignment vertical="center" wrapText="1"/>
    </xf>
    <xf numFmtId="0" fontId="13" fillId="0" borderId="19" xfId="0" applyFont="1" applyBorder="1" applyAlignment="1">
      <alignment horizontal="center" vertical="center"/>
    </xf>
    <xf numFmtId="0" fontId="13" fillId="0" borderId="18" xfId="0" applyFont="1" applyBorder="1" applyAlignment="1">
      <alignment horizontal="center"/>
    </xf>
    <xf numFmtId="0" fontId="13" fillId="0" borderId="16" xfId="0" applyFont="1" applyBorder="1" applyAlignment="1">
      <alignment horizontal="center"/>
    </xf>
    <xf numFmtId="0" fontId="13" fillId="0" borderId="17" xfId="0" applyFont="1" applyBorder="1" applyAlignment="1">
      <alignment horizontal="center"/>
    </xf>
    <xf numFmtId="0" fontId="13" fillId="0" borderId="16" xfId="34" applyFont="1" applyBorder="1" applyAlignment="1">
      <alignment horizontal="center" vertical="center"/>
    </xf>
    <xf numFmtId="0" fontId="13" fillId="0" borderId="17" xfId="34" applyFont="1" applyBorder="1" applyAlignment="1">
      <alignment horizontal="center" vertical="center"/>
    </xf>
    <xf numFmtId="0" fontId="13" fillId="0" borderId="18" xfId="34" applyFont="1" applyBorder="1" applyAlignment="1">
      <alignment horizontal="center" vertical="center"/>
    </xf>
    <xf numFmtId="0" fontId="13" fillId="0" borderId="21" xfId="0" applyFont="1" applyBorder="1" applyAlignment="1">
      <alignment horizontal="left" vertical="center"/>
    </xf>
    <xf numFmtId="0" fontId="13" fillId="0" borderId="9" xfId="0" applyFont="1" applyBorder="1" applyAlignment="1">
      <alignment horizontal="left" vertical="center"/>
    </xf>
    <xf numFmtId="0" fontId="13" fillId="0" borderId="59"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60" xfId="0" applyFont="1" applyBorder="1" applyAlignment="1">
      <alignment vertical="center" wrapText="1"/>
    </xf>
    <xf numFmtId="0" fontId="13" fillId="0" borderId="23" xfId="0" applyFont="1" applyBorder="1" applyAlignment="1">
      <alignment vertical="center"/>
    </xf>
    <xf numFmtId="0" fontId="13" fillId="0" borderId="55" xfId="0" applyFont="1" applyBorder="1" applyAlignment="1">
      <alignment vertical="center"/>
    </xf>
    <xf numFmtId="0" fontId="13" fillId="0" borderId="25" xfId="0" applyFont="1" applyBorder="1" applyAlignment="1">
      <alignment vertical="center"/>
    </xf>
    <xf numFmtId="0" fontId="13" fillId="0" borderId="46" xfId="0" applyFont="1" applyBorder="1" applyAlignment="1">
      <alignment vertical="center"/>
    </xf>
    <xf numFmtId="0" fontId="13" fillId="0" borderId="30" xfId="0" applyFont="1" applyBorder="1" applyAlignment="1">
      <alignment vertical="center"/>
    </xf>
    <xf numFmtId="164" fontId="13" fillId="4" borderId="23" xfId="0" applyNumberFormat="1" applyFont="1" applyFill="1" applyBorder="1" applyAlignment="1">
      <alignment vertical="center"/>
    </xf>
    <xf numFmtId="164" fontId="13" fillId="4" borderId="26" xfId="0" applyNumberFormat="1" applyFont="1" applyFill="1" applyBorder="1" applyAlignment="1">
      <alignment vertical="center"/>
    </xf>
    <xf numFmtId="0" fontId="13" fillId="4" borderId="9" xfId="44" applyFont="1" applyFill="1" applyBorder="1" applyAlignment="1">
      <alignment horizontal="center" vertical="center"/>
    </xf>
    <xf numFmtId="0" fontId="13" fillId="0" borderId="0" xfId="44" applyFont="1" applyAlignment="1">
      <alignment vertical="center"/>
    </xf>
    <xf numFmtId="0" fontId="13" fillId="4" borderId="45" xfId="0" applyFont="1" applyFill="1" applyBorder="1" applyAlignment="1">
      <alignment horizontal="center" vertical="center" wrapText="1"/>
    </xf>
    <xf numFmtId="164" fontId="13" fillId="4" borderId="31" xfId="0" applyNumberFormat="1" applyFont="1" applyFill="1" applyBorder="1" applyAlignment="1">
      <alignment vertical="center"/>
    </xf>
    <xf numFmtId="0" fontId="13" fillId="4" borderId="16" xfId="34" applyFont="1" applyFill="1" applyBorder="1" applyAlignment="1">
      <alignment vertical="center"/>
    </xf>
    <xf numFmtId="0" fontId="13" fillId="4" borderId="17" xfId="34" applyFont="1" applyFill="1" applyBorder="1" applyAlignment="1">
      <alignment vertical="center"/>
    </xf>
    <xf numFmtId="0" fontId="13" fillId="4" borderId="21" xfId="34" applyFont="1" applyFill="1" applyBorder="1" applyAlignment="1">
      <alignment horizontal="left" vertical="center"/>
    </xf>
    <xf numFmtId="0" fontId="13" fillId="4" borderId="33" xfId="34" applyFont="1" applyFill="1" applyBorder="1" applyAlignment="1">
      <alignment horizontal="center" vertical="center"/>
    </xf>
    <xf numFmtId="0" fontId="13" fillId="4" borderId="32" xfId="34" applyFont="1" applyFill="1" applyBorder="1" applyAlignment="1">
      <alignment horizontal="center" vertical="center"/>
    </xf>
    <xf numFmtId="0" fontId="13" fillId="4" borderId="45" xfId="34" applyFont="1" applyFill="1" applyBorder="1" applyAlignment="1">
      <alignment horizontal="left" vertical="center" wrapText="1"/>
    </xf>
    <xf numFmtId="0" fontId="13" fillId="4" borderId="52" xfId="34" applyFont="1" applyFill="1" applyBorder="1" applyAlignment="1">
      <alignment horizontal="center" vertical="center"/>
    </xf>
    <xf numFmtId="0" fontId="13" fillId="4" borderId="48" xfId="34" applyFont="1" applyFill="1" applyBorder="1" applyAlignment="1">
      <alignment horizontal="center" vertical="center"/>
    </xf>
    <xf numFmtId="0" fontId="13" fillId="4" borderId="16" xfId="34" applyFont="1" applyFill="1" applyBorder="1" applyAlignment="1">
      <alignment horizontal="left" vertical="center" wrapText="1"/>
    </xf>
    <xf numFmtId="0" fontId="13" fillId="4" borderId="42" xfId="34" applyFont="1" applyFill="1" applyBorder="1" applyAlignment="1">
      <alignment vertical="center"/>
    </xf>
    <xf numFmtId="0" fontId="13" fillId="4" borderId="62" xfId="34" applyFont="1" applyFill="1" applyBorder="1" applyAlignment="1">
      <alignment horizontal="center" vertical="center"/>
    </xf>
    <xf numFmtId="164" fontId="13" fillId="4" borderId="43" xfId="0" applyNumberFormat="1" applyFont="1" applyFill="1" applyBorder="1" applyAlignment="1">
      <alignment horizontal="right" vertical="center"/>
    </xf>
    <xf numFmtId="0" fontId="13" fillId="4" borderId="11" xfId="34" applyFont="1" applyFill="1" applyBorder="1" applyAlignment="1">
      <alignment horizontal="center" vertical="center" wrapText="1"/>
    </xf>
    <xf numFmtId="49" fontId="13" fillId="4" borderId="10" xfId="34" applyNumberFormat="1" applyFont="1" applyFill="1" applyBorder="1" applyAlignment="1">
      <alignment horizontal="center" vertical="center" wrapText="1"/>
    </xf>
    <xf numFmtId="0" fontId="13" fillId="4" borderId="15" xfId="44" applyFont="1" applyFill="1" applyBorder="1" applyAlignment="1">
      <alignment horizontal="center" vertical="center"/>
    </xf>
    <xf numFmtId="0" fontId="13" fillId="4" borderId="19" xfId="44" applyFont="1" applyFill="1" applyBorder="1" applyAlignment="1">
      <alignment horizontal="center" vertical="center"/>
    </xf>
    <xf numFmtId="0" fontId="13" fillId="4" borderId="18" xfId="44" applyFont="1" applyFill="1" applyBorder="1" applyAlignment="1">
      <alignment horizontal="center" vertical="center"/>
    </xf>
    <xf numFmtId="0" fontId="13" fillId="4" borderId="16" xfId="44" applyFont="1" applyFill="1" applyBorder="1" applyAlignment="1">
      <alignment horizontal="center" vertical="center"/>
    </xf>
    <xf numFmtId="0" fontId="13" fillId="4" borderId="17" xfId="44" applyFont="1" applyFill="1" applyBorder="1" applyAlignment="1">
      <alignment horizontal="center" vertical="center"/>
    </xf>
    <xf numFmtId="0" fontId="13" fillId="4" borderId="12" xfId="44" applyFont="1" applyFill="1" applyBorder="1" applyAlignment="1">
      <alignment horizontal="center" vertical="center"/>
    </xf>
    <xf numFmtId="164" fontId="13" fillId="4" borderId="17" xfId="44" applyNumberFormat="1" applyFont="1" applyFill="1" applyBorder="1" applyAlignment="1">
      <alignment horizontal="right" vertical="center"/>
    </xf>
    <xf numFmtId="0" fontId="13" fillId="4" borderId="39" xfId="44" applyFont="1" applyFill="1" applyBorder="1" applyAlignment="1">
      <alignment horizontal="center" vertical="center"/>
    </xf>
    <xf numFmtId="0" fontId="13" fillId="4" borderId="37" xfId="44" applyFont="1" applyFill="1" applyBorder="1" applyAlignment="1">
      <alignment horizontal="center" vertical="center"/>
    </xf>
    <xf numFmtId="0" fontId="13" fillId="4" borderId="38" xfId="44" applyFont="1" applyFill="1" applyBorder="1" applyAlignment="1">
      <alignment horizontal="center" vertical="center"/>
    </xf>
    <xf numFmtId="164" fontId="13" fillId="4" borderId="38" xfId="44" applyNumberFormat="1" applyFont="1" applyFill="1" applyBorder="1" applyAlignment="1">
      <alignment horizontal="right" vertical="center"/>
    </xf>
    <xf numFmtId="0" fontId="11" fillId="5" borderId="59" xfId="0" applyFont="1" applyFill="1" applyBorder="1" applyAlignment="1">
      <alignment horizontal="center" textRotation="90"/>
    </xf>
    <xf numFmtId="0" fontId="11" fillId="5" borderId="42" xfId="0" applyFont="1" applyFill="1" applyBorder="1" applyAlignment="1">
      <alignment horizontal="center" textRotation="90"/>
    </xf>
    <xf numFmtId="0" fontId="11" fillId="5" borderId="43" xfId="0" applyFont="1" applyFill="1" applyBorder="1" applyAlignment="1">
      <alignment horizontal="center" textRotation="90"/>
    </xf>
    <xf numFmtId="0" fontId="11" fillId="5" borderId="41" xfId="0" applyFont="1" applyFill="1" applyBorder="1" applyAlignment="1">
      <alignment horizontal="center" textRotation="90" wrapText="1"/>
    </xf>
    <xf numFmtId="0" fontId="11" fillId="4" borderId="20" xfId="0" applyFont="1" applyFill="1" applyBorder="1" applyAlignment="1">
      <alignment horizontal="left"/>
    </xf>
    <xf numFmtId="0" fontId="11" fillId="4" borderId="21" xfId="0" applyFont="1" applyFill="1" applyBorder="1" applyAlignment="1">
      <alignment horizontal="left"/>
    </xf>
    <xf numFmtId="0" fontId="11" fillId="4" borderId="23" xfId="0" applyFont="1" applyFill="1" applyBorder="1" applyAlignment="1">
      <alignment horizontal="left"/>
    </xf>
    <xf numFmtId="0" fontId="11" fillId="4" borderId="24" xfId="0" applyFont="1" applyFill="1" applyBorder="1" applyAlignment="1">
      <alignment horizontal="left"/>
    </xf>
    <xf numFmtId="0" fontId="11" fillId="4" borderId="9" xfId="0" applyFont="1" applyFill="1" applyBorder="1" applyAlignment="1">
      <alignment horizontal="left"/>
    </xf>
    <xf numFmtId="0" fontId="11" fillId="4" borderId="26" xfId="0" applyFont="1" applyFill="1" applyBorder="1" applyAlignment="1">
      <alignment horizontal="left"/>
    </xf>
    <xf numFmtId="0" fontId="11" fillId="5" borderId="62" xfId="49" applyFont="1" applyFill="1" applyBorder="1" applyAlignment="1">
      <alignment horizontal="center" vertical="center" wrapText="1"/>
    </xf>
    <xf numFmtId="0" fontId="11" fillId="5" borderId="1" xfId="49" applyFont="1" applyFill="1" applyBorder="1" applyAlignment="1">
      <alignment horizontal="center" vertical="center" wrapText="1"/>
    </xf>
    <xf numFmtId="0" fontId="13" fillId="4" borderId="21" xfId="43" applyFont="1" applyFill="1" applyBorder="1" applyAlignment="1">
      <alignment horizontal="left" vertical="top"/>
    </xf>
    <xf numFmtId="0" fontId="13" fillId="0" borderId="21" xfId="43" applyFont="1" applyBorder="1" applyAlignment="1">
      <alignment horizontal="left" vertical="top" wrapText="1"/>
    </xf>
    <xf numFmtId="166" fontId="13" fillId="4" borderId="21" xfId="43" applyNumberFormat="1" applyFont="1" applyFill="1" applyBorder="1" applyAlignment="1">
      <alignment horizontal="center" vertical="center"/>
    </xf>
    <xf numFmtId="49" fontId="13" fillId="4" borderId="21" xfId="43" applyNumberFormat="1" applyFont="1" applyFill="1" applyBorder="1" applyAlignment="1">
      <alignment horizontal="center" vertical="center"/>
    </xf>
    <xf numFmtId="0" fontId="13" fillId="4" borderId="21" xfId="43" applyFont="1" applyFill="1" applyBorder="1" applyAlignment="1">
      <alignment horizontal="center" vertical="center"/>
    </xf>
    <xf numFmtId="164" fontId="13" fillId="4" borderId="23" xfId="43" applyNumberFormat="1" applyFont="1" applyFill="1" applyBorder="1" applyAlignment="1">
      <alignment horizontal="right" vertical="center"/>
    </xf>
    <xf numFmtId="0" fontId="13" fillId="4" borderId="9" xfId="43" applyFont="1" applyFill="1" applyBorder="1" applyAlignment="1">
      <alignment horizontal="left" vertical="top"/>
    </xf>
    <xf numFmtId="0" fontId="13" fillId="4" borderId="9" xfId="43" applyFont="1" applyFill="1" applyBorder="1" applyAlignment="1">
      <alignment horizontal="left" vertical="top" wrapText="1"/>
    </xf>
    <xf numFmtId="0" fontId="13" fillId="4" borderId="9" xfId="43" applyFont="1" applyFill="1" applyBorder="1" applyAlignment="1">
      <alignment horizontal="center" vertical="center" wrapText="1"/>
    </xf>
    <xf numFmtId="166" fontId="13" fillId="4" borderId="9" xfId="43" applyNumberFormat="1" applyFont="1" applyFill="1" applyBorder="1" applyAlignment="1">
      <alignment horizontal="center" vertical="center"/>
    </xf>
    <xf numFmtId="49" fontId="13" fillId="4" borderId="9" xfId="43" applyNumberFormat="1" applyFont="1" applyFill="1" applyBorder="1" applyAlignment="1">
      <alignment horizontal="center" vertical="center"/>
    </xf>
    <xf numFmtId="2" fontId="13" fillId="4" borderId="9" xfId="43" applyNumberFormat="1" applyFont="1" applyFill="1" applyBorder="1" applyAlignment="1">
      <alignment horizontal="center" vertical="center"/>
    </xf>
    <xf numFmtId="164" fontId="13" fillId="4" borderId="26" xfId="43" applyNumberFormat="1" applyFont="1" applyFill="1" applyBorder="1" applyAlignment="1">
      <alignment horizontal="center" vertical="center"/>
    </xf>
    <xf numFmtId="0" fontId="13" fillId="0" borderId="9" xfId="43" applyFont="1" applyBorder="1" applyAlignment="1">
      <alignment horizontal="left" vertical="top" wrapText="1"/>
    </xf>
    <xf numFmtId="0" fontId="13" fillId="4" borderId="9" xfId="43" applyFont="1" applyFill="1" applyBorder="1" applyAlignment="1">
      <alignment horizontal="center" vertical="center"/>
    </xf>
    <xf numFmtId="164" fontId="13" fillId="4" borderId="26" xfId="43" applyNumberFormat="1" applyFont="1" applyFill="1" applyBorder="1" applyAlignment="1">
      <alignment horizontal="right" vertical="center"/>
    </xf>
    <xf numFmtId="0" fontId="13" fillId="0" borderId="29" xfId="43" applyFont="1" applyBorder="1" applyAlignment="1">
      <alignment horizontal="left" vertical="top" wrapText="1"/>
    </xf>
    <xf numFmtId="0" fontId="13" fillId="4" borderId="29" xfId="43" applyFont="1" applyFill="1" applyBorder="1" applyAlignment="1">
      <alignment horizontal="left" vertical="top"/>
    </xf>
    <xf numFmtId="0" fontId="13" fillId="4" borderId="29" xfId="43" applyFont="1" applyFill="1" applyBorder="1" applyAlignment="1">
      <alignment horizontal="center" vertical="center" wrapText="1"/>
    </xf>
    <xf numFmtId="166" fontId="13" fillId="4" borderId="29" xfId="43" applyNumberFormat="1" applyFont="1" applyFill="1" applyBorder="1" applyAlignment="1">
      <alignment horizontal="center" vertical="center"/>
    </xf>
    <xf numFmtId="49" fontId="13" fillId="4" borderId="29" xfId="43" applyNumberFormat="1" applyFont="1" applyFill="1" applyBorder="1" applyAlignment="1">
      <alignment horizontal="center" vertical="center"/>
    </xf>
    <xf numFmtId="0" fontId="13" fillId="4" borderId="29" xfId="43" applyFont="1" applyFill="1" applyBorder="1" applyAlignment="1">
      <alignment horizontal="center" vertical="center"/>
    </xf>
    <xf numFmtId="164" fontId="13" fillId="4" borderId="31" xfId="43" applyNumberFormat="1" applyFont="1" applyFill="1" applyBorder="1" applyAlignment="1">
      <alignment horizontal="right" vertical="center"/>
    </xf>
    <xf numFmtId="0" fontId="13" fillId="0" borderId="20" xfId="43" applyFont="1" applyBorder="1" applyAlignment="1">
      <alignment horizontal="right" vertical="top"/>
    </xf>
    <xf numFmtId="0" fontId="13" fillId="0" borderId="21" xfId="43" applyFont="1" applyBorder="1" applyAlignment="1">
      <alignment horizontal="left" vertical="top"/>
    </xf>
    <xf numFmtId="0" fontId="11" fillId="4" borderId="21" xfId="43" applyFont="1" applyFill="1" applyBorder="1" applyAlignment="1">
      <alignment vertical="top" wrapText="1"/>
    </xf>
    <xf numFmtId="164" fontId="13" fillId="0" borderId="23" xfId="43" applyNumberFormat="1" applyFont="1" applyBorder="1" applyAlignment="1">
      <alignment horizontal="right" vertical="center"/>
    </xf>
    <xf numFmtId="0" fontId="13" fillId="0" borderId="24" xfId="43" applyFont="1" applyBorder="1" applyAlignment="1">
      <alignment horizontal="right" vertical="top"/>
    </xf>
    <xf numFmtId="0" fontId="13" fillId="0" borderId="9" xfId="43" applyFont="1" applyBorder="1" applyAlignment="1">
      <alignment horizontal="left" vertical="top"/>
    </xf>
    <xf numFmtId="0" fontId="13" fillId="0" borderId="9" xfId="43" applyFont="1" applyBorder="1" applyAlignment="1">
      <alignment vertical="top"/>
    </xf>
    <xf numFmtId="166" fontId="13" fillId="0" borderId="9" xfId="43" applyNumberFormat="1" applyFont="1" applyBorder="1" applyAlignment="1">
      <alignment horizontal="center" vertical="center"/>
    </xf>
    <xf numFmtId="0" fontId="13" fillId="0" borderId="9" xfId="43" applyFont="1" applyBorder="1" applyAlignment="1">
      <alignment horizontal="center" vertical="center"/>
    </xf>
    <xf numFmtId="164" fontId="13" fillId="0" borderId="26" xfId="43" applyNumberFormat="1" applyFont="1" applyBorder="1" applyAlignment="1">
      <alignment horizontal="right" vertical="center"/>
    </xf>
    <xf numFmtId="0" fontId="11" fillId="0" borderId="9" xfId="43" applyFont="1" applyBorder="1" applyAlignment="1">
      <alignment vertical="top" wrapText="1"/>
    </xf>
    <xf numFmtId="0" fontId="13" fillId="0" borderId="9" xfId="43" applyFont="1" applyBorder="1" applyAlignment="1">
      <alignment vertical="top" wrapText="1"/>
    </xf>
    <xf numFmtId="0" fontId="13" fillId="0" borderId="9" xfId="43" applyFont="1" applyBorder="1" applyAlignment="1">
      <alignment horizontal="center" vertical="top"/>
    </xf>
    <xf numFmtId="0" fontId="13" fillId="0" borderId="9" xfId="43" applyFont="1" applyBorder="1" applyAlignment="1">
      <alignment vertical="center" wrapText="1"/>
    </xf>
    <xf numFmtId="0" fontId="13" fillId="0" borderId="28" xfId="43" applyFont="1" applyBorder="1" applyAlignment="1">
      <alignment horizontal="right" vertical="top"/>
    </xf>
    <xf numFmtId="0" fontId="13" fillId="0" borderId="29" xfId="43" applyFont="1" applyBorder="1" applyAlignment="1">
      <alignment horizontal="left" vertical="top"/>
    </xf>
    <xf numFmtId="0" fontId="13" fillId="0" borderId="29" xfId="43" applyFont="1" applyBorder="1" applyAlignment="1">
      <alignment horizontal="center" vertical="top"/>
    </xf>
    <xf numFmtId="0" fontId="13" fillId="0" borderId="29" xfId="43" applyFont="1" applyBorder="1" applyAlignment="1">
      <alignment vertical="center" wrapText="1"/>
    </xf>
    <xf numFmtId="0" fontId="13" fillId="0" borderId="29" xfId="43" applyFont="1" applyBorder="1" applyAlignment="1">
      <alignment horizontal="center" vertical="center"/>
    </xf>
    <xf numFmtId="166" fontId="13" fillId="0" borderId="29" xfId="43" applyNumberFormat="1" applyFont="1" applyBorder="1" applyAlignment="1">
      <alignment horizontal="center" vertical="center"/>
    </xf>
    <xf numFmtId="164" fontId="13" fillId="0" borderId="31" xfId="43" applyNumberFormat="1" applyFont="1" applyBorder="1" applyAlignment="1">
      <alignment horizontal="right" vertical="center"/>
    </xf>
    <xf numFmtId="0" fontId="13" fillId="0" borderId="39" xfId="43" applyFont="1" applyBorder="1" applyAlignment="1">
      <alignment horizontal="right" vertical="top"/>
    </xf>
    <xf numFmtId="0" fontId="13" fillId="0" borderId="37" xfId="43" applyFont="1" applyBorder="1" applyAlignment="1">
      <alignment horizontal="left" vertical="top"/>
    </xf>
    <xf numFmtId="0" fontId="13" fillId="0" borderId="37" xfId="43" applyFont="1" applyBorder="1" applyAlignment="1">
      <alignment vertical="top"/>
    </xf>
    <xf numFmtId="0" fontId="13" fillId="0" borderId="37" xfId="43" applyFont="1" applyBorder="1" applyAlignment="1">
      <alignment horizontal="center" vertical="center"/>
    </xf>
    <xf numFmtId="166" fontId="13" fillId="0" borderId="37" xfId="43" applyNumberFormat="1" applyFont="1" applyBorder="1" applyAlignment="1">
      <alignment horizontal="center" vertical="center"/>
    </xf>
    <xf numFmtId="166" fontId="13" fillId="4" borderId="37" xfId="43" applyNumberFormat="1" applyFont="1" applyFill="1" applyBorder="1" applyAlignment="1">
      <alignment horizontal="center" vertical="center"/>
    </xf>
    <xf numFmtId="2" fontId="13" fillId="4" borderId="37" xfId="43" applyNumberFormat="1" applyFont="1" applyFill="1" applyBorder="1" applyAlignment="1">
      <alignment horizontal="center" vertical="center"/>
    </xf>
    <xf numFmtId="164" fontId="13" fillId="4" borderId="38" xfId="43" applyNumberFormat="1" applyFont="1" applyFill="1" applyBorder="1" applyAlignment="1">
      <alignment horizontal="center" vertical="center"/>
    </xf>
    <xf numFmtId="0" fontId="13" fillId="0" borderId="21" xfId="43" applyFont="1" applyBorder="1" applyAlignment="1">
      <alignment vertical="top"/>
    </xf>
    <xf numFmtId="0" fontId="13" fillId="0" borderId="21" xfId="43" applyFont="1" applyBorder="1" applyAlignment="1">
      <alignment vertical="top" wrapText="1"/>
    </xf>
    <xf numFmtId="0" fontId="13" fillId="0" borderId="21" xfId="43" applyFont="1" applyBorder="1" applyAlignment="1">
      <alignment horizontal="center" vertical="center"/>
    </xf>
    <xf numFmtId="166" fontId="13" fillId="0" borderId="21" xfId="43" applyNumberFormat="1" applyFont="1" applyBorder="1" applyAlignment="1">
      <alignment horizontal="center" vertical="center"/>
    </xf>
    <xf numFmtId="0" fontId="13" fillId="0" borderId="29" xfId="43" applyFont="1" applyBorder="1" applyAlignment="1">
      <alignment vertical="top"/>
    </xf>
    <xf numFmtId="2" fontId="13" fillId="4" borderId="29" xfId="43" applyNumberFormat="1" applyFont="1" applyFill="1" applyBorder="1" applyAlignment="1">
      <alignment horizontal="center" vertical="center"/>
    </xf>
    <xf numFmtId="164" fontId="13" fillId="4" borderId="31" xfId="43" applyNumberFormat="1" applyFont="1" applyFill="1" applyBorder="1" applyAlignment="1">
      <alignment horizontal="center" vertical="center"/>
    </xf>
    <xf numFmtId="0" fontId="13" fillId="0" borderId="9" xfId="43" applyFont="1" applyBorder="1" applyAlignment="1">
      <alignment horizontal="center" vertical="center" wrapText="1"/>
    </xf>
    <xf numFmtId="164" fontId="13" fillId="4" borderId="9" xfId="43" applyNumberFormat="1" applyFont="1" applyFill="1" applyBorder="1" applyAlignment="1">
      <alignment horizontal="center" vertical="center"/>
    </xf>
    <xf numFmtId="0" fontId="13" fillId="0" borderId="29" xfId="43" applyFont="1" applyBorder="1" applyAlignment="1">
      <alignment horizontal="center" vertical="center" wrapText="1"/>
    </xf>
    <xf numFmtId="0" fontId="13" fillId="0" borderId="21" xfId="43" applyFont="1" applyBorder="1" applyAlignment="1">
      <alignment vertical="center" wrapText="1"/>
    </xf>
    <xf numFmtId="0" fontId="13" fillId="0" borderId="0" xfId="43" applyFont="1"/>
    <xf numFmtId="0" fontId="13" fillId="4" borderId="26" xfId="43" applyFont="1" applyFill="1" applyBorder="1" applyAlignment="1">
      <alignment horizontal="center" vertical="center"/>
    </xf>
    <xf numFmtId="0" fontId="13" fillId="4" borderId="31" xfId="43" applyFont="1" applyFill="1" applyBorder="1" applyAlignment="1">
      <alignment horizontal="center" vertical="center"/>
    </xf>
    <xf numFmtId="0" fontId="11" fillId="0" borderId="0" xfId="43" applyFont="1"/>
    <xf numFmtId="0" fontId="13" fillId="0" borderId="51" xfId="43" applyFont="1" applyBorder="1" applyAlignment="1">
      <alignment horizontal="right" vertical="top"/>
    </xf>
    <xf numFmtId="0" fontId="13" fillId="0" borderId="45" xfId="43" applyFont="1" applyBorder="1" applyAlignment="1">
      <alignment horizontal="left" vertical="top"/>
    </xf>
    <xf numFmtId="0" fontId="13" fillId="0" borderId="45" xfId="43" applyFont="1" applyBorder="1" applyAlignment="1">
      <alignment vertical="top"/>
    </xf>
    <xf numFmtId="0" fontId="13" fillId="0" borderId="45" xfId="43" applyFont="1" applyBorder="1" applyAlignment="1">
      <alignment horizontal="center" vertical="center"/>
    </xf>
    <xf numFmtId="166" fontId="13" fillId="0" borderId="45" xfId="43" applyNumberFormat="1" applyFont="1" applyBorder="1" applyAlignment="1">
      <alignment horizontal="center" vertical="center"/>
    </xf>
    <xf numFmtId="166" fontId="13" fillId="4" borderId="45" xfId="43" applyNumberFormat="1" applyFont="1" applyFill="1" applyBorder="1" applyAlignment="1">
      <alignment horizontal="center" vertical="center"/>
    </xf>
    <xf numFmtId="2" fontId="13" fillId="4" borderId="45" xfId="43" applyNumberFormat="1" applyFont="1" applyFill="1" applyBorder="1" applyAlignment="1">
      <alignment horizontal="center" vertical="center"/>
    </xf>
    <xf numFmtId="164" fontId="13" fillId="4" borderId="52" xfId="43" applyNumberFormat="1" applyFont="1" applyFill="1" applyBorder="1" applyAlignment="1">
      <alignment horizontal="center" vertical="center"/>
    </xf>
    <xf numFmtId="0" fontId="13" fillId="4" borderId="21" xfId="43" applyFont="1" applyFill="1" applyBorder="1" applyAlignment="1">
      <alignment vertical="top"/>
    </xf>
    <xf numFmtId="0" fontId="13" fillId="4" borderId="21" xfId="43" applyFont="1" applyFill="1" applyBorder="1" applyAlignment="1">
      <alignment vertical="top" wrapText="1"/>
    </xf>
    <xf numFmtId="0" fontId="13" fillId="4" borderId="23" xfId="43" applyFont="1" applyFill="1" applyBorder="1" applyAlignment="1">
      <alignment horizontal="center" vertical="center"/>
    </xf>
    <xf numFmtId="0" fontId="13" fillId="4" borderId="9" xfId="43" applyFont="1" applyFill="1" applyBorder="1" applyAlignment="1">
      <alignment vertical="top"/>
    </xf>
    <xf numFmtId="0" fontId="13" fillId="4" borderId="9" xfId="43" applyFont="1" applyFill="1" applyBorder="1" applyAlignment="1">
      <alignment vertical="top" wrapText="1"/>
    </xf>
    <xf numFmtId="0" fontId="13" fillId="4" borderId="24" xfId="43" applyFont="1" applyFill="1" applyBorder="1" applyAlignment="1">
      <alignment horizontal="right" vertical="top"/>
    </xf>
    <xf numFmtId="49" fontId="13" fillId="0" borderId="9" xfId="43" applyNumberFormat="1" applyFont="1" applyBorder="1" applyAlignment="1">
      <alignment horizontal="center" vertical="center"/>
    </xf>
    <xf numFmtId="49" fontId="13" fillId="0" borderId="29" xfId="43" applyNumberFormat="1" applyFont="1" applyBorder="1" applyAlignment="1">
      <alignment horizontal="center" vertical="center"/>
    </xf>
    <xf numFmtId="0" fontId="13" fillId="0" borderId="28" xfId="43" applyFont="1" applyBorder="1" applyAlignment="1">
      <alignment horizontal="center" vertical="top"/>
    </xf>
    <xf numFmtId="0" fontId="13" fillId="0" borderId="18" xfId="43" applyFont="1" applyBorder="1" applyAlignment="1">
      <alignment horizontal="right" vertical="top"/>
    </xf>
    <xf numFmtId="0" fontId="13" fillId="4" borderId="9" xfId="43" applyFont="1" applyFill="1" applyBorder="1" applyAlignment="1">
      <alignment vertical="center"/>
    </xf>
    <xf numFmtId="0" fontId="13" fillId="4" borderId="29" xfId="43" applyFont="1" applyFill="1" applyBorder="1" applyAlignment="1">
      <alignment vertical="top"/>
    </xf>
    <xf numFmtId="0" fontId="13" fillId="4" borderId="29" xfId="43" applyFont="1" applyFill="1" applyBorder="1" applyAlignment="1">
      <alignment vertical="center"/>
    </xf>
    <xf numFmtId="0" fontId="13" fillId="0" borderId="16" xfId="43" applyFont="1" applyBorder="1" applyAlignment="1">
      <alignment horizontal="left" vertical="top"/>
    </xf>
    <xf numFmtId="0" fontId="13" fillId="0" borderId="16" xfId="43" applyFont="1" applyBorder="1" applyAlignment="1">
      <alignment vertical="top"/>
    </xf>
    <xf numFmtId="0" fontId="13" fillId="0" borderId="16" xfId="43" applyFont="1" applyBorder="1" applyAlignment="1">
      <alignment vertical="top" wrapText="1"/>
    </xf>
    <xf numFmtId="0" fontId="13" fillId="0" borderId="16" xfId="43" applyFont="1" applyBorder="1" applyAlignment="1">
      <alignment horizontal="center" vertical="center"/>
    </xf>
    <xf numFmtId="166" fontId="13" fillId="0" borderId="16" xfId="43" applyNumberFormat="1" applyFont="1" applyBorder="1" applyAlignment="1">
      <alignment horizontal="center" vertical="center"/>
    </xf>
    <xf numFmtId="166" fontId="13" fillId="4" borderId="16" xfId="43" applyNumberFormat="1" applyFont="1" applyFill="1" applyBorder="1" applyAlignment="1">
      <alignment horizontal="center" vertical="center"/>
    </xf>
    <xf numFmtId="164" fontId="13" fillId="0" borderId="17" xfId="43" applyNumberFormat="1" applyFont="1" applyBorder="1" applyAlignment="1">
      <alignment horizontal="right" vertical="center"/>
    </xf>
    <xf numFmtId="0" fontId="13" fillId="0" borderId="0" xfId="43" applyFont="1" applyAlignment="1">
      <alignment horizontal="right" vertical="top"/>
    </xf>
    <xf numFmtId="0" fontId="13" fillId="0" borderId="0" xfId="43" applyFont="1" applyAlignment="1">
      <alignment horizontal="left" vertical="top"/>
    </xf>
    <xf numFmtId="0" fontId="13" fillId="0" borderId="0" xfId="43" applyFont="1" applyAlignment="1">
      <alignment vertical="top"/>
    </xf>
    <xf numFmtId="0" fontId="13" fillId="0" borderId="0" xfId="43" applyFont="1" applyAlignment="1">
      <alignment horizontal="center" vertical="center"/>
    </xf>
    <xf numFmtId="0" fontId="13" fillId="0" borderId="0" xfId="43" applyFont="1" applyAlignment="1">
      <alignment vertical="center"/>
    </xf>
    <xf numFmtId="0" fontId="13" fillId="4" borderId="0" xfId="43" applyFont="1" applyFill="1" applyAlignment="1">
      <alignment vertical="top"/>
    </xf>
    <xf numFmtId="164" fontId="11" fillId="0" borderId="14" xfId="43" applyNumberFormat="1" applyFont="1" applyBorder="1" applyAlignment="1">
      <alignment vertical="top"/>
    </xf>
    <xf numFmtId="0" fontId="13" fillId="4" borderId="22" xfId="0" applyFont="1" applyFill="1" applyBorder="1" applyAlignment="1">
      <alignment vertical="center"/>
    </xf>
    <xf numFmtId="0" fontId="13" fillId="4" borderId="25" xfId="0" applyFont="1" applyFill="1" applyBorder="1" applyAlignment="1">
      <alignment vertical="center"/>
    </xf>
    <xf numFmtId="0" fontId="13" fillId="4" borderId="30" xfId="0" applyFont="1" applyFill="1" applyBorder="1" applyAlignment="1">
      <alignment vertical="center"/>
    </xf>
    <xf numFmtId="4" fontId="0" fillId="4" borderId="0" xfId="0" applyNumberFormat="1" applyFill="1" applyAlignment="1">
      <alignment vertical="center" wrapText="1"/>
    </xf>
    <xf numFmtId="0" fontId="13" fillId="0" borderId="29" xfId="0" applyFont="1" applyBorder="1" applyAlignment="1">
      <alignment horizontal="left" vertical="center"/>
    </xf>
    <xf numFmtId="0" fontId="13" fillId="0" borderId="45" xfId="0" applyFont="1" applyBorder="1" applyAlignment="1">
      <alignment horizontal="left" vertical="center"/>
    </xf>
    <xf numFmtId="0" fontId="13" fillId="0" borderId="45" xfId="0" applyFont="1" applyBorder="1" applyAlignment="1">
      <alignment horizontal="left" vertical="center" wrapText="1"/>
    </xf>
    <xf numFmtId="164" fontId="13" fillId="4" borderId="52" xfId="0" applyNumberFormat="1" applyFont="1" applyFill="1" applyBorder="1" applyAlignment="1">
      <alignment horizontal="right" vertical="center"/>
    </xf>
    <xf numFmtId="0" fontId="13" fillId="4" borderId="29" xfId="0" applyFont="1" applyFill="1" applyBorder="1" applyAlignment="1">
      <alignment horizontal="left" vertical="center"/>
    </xf>
    <xf numFmtId="164" fontId="11" fillId="4" borderId="7" xfId="0" applyNumberFormat="1" applyFont="1" applyFill="1" applyBorder="1"/>
    <xf numFmtId="0" fontId="7" fillId="4" borderId="0" xfId="0" applyFont="1" applyFill="1"/>
    <xf numFmtId="0" fontId="7" fillId="4" borderId="0" xfId="0" applyFont="1" applyFill="1" applyAlignment="1">
      <alignment horizontal="center"/>
    </xf>
    <xf numFmtId="0" fontId="7" fillId="4" borderId="54" xfId="0" applyFont="1" applyFill="1" applyBorder="1" applyAlignment="1">
      <alignment horizontal="center"/>
    </xf>
    <xf numFmtId="0" fontId="7" fillId="0" borderId="44" xfId="0" applyFont="1" applyBorder="1" applyAlignment="1">
      <alignment horizontal="left" vertical="center"/>
    </xf>
    <xf numFmtId="0" fontId="18" fillId="0" borderId="44" xfId="0" applyFont="1" applyBorder="1" applyAlignment="1">
      <alignment horizontal="left" vertical="center" wrapText="1"/>
    </xf>
    <xf numFmtId="0" fontId="7" fillId="0" borderId="44" xfId="0" applyFont="1" applyBorder="1" applyAlignment="1">
      <alignment horizontal="center" vertical="center"/>
    </xf>
    <xf numFmtId="164" fontId="7" fillId="4" borderId="36" xfId="0" applyNumberFormat="1" applyFont="1" applyFill="1" applyBorder="1" applyAlignment="1">
      <alignment horizontal="right" vertical="center"/>
    </xf>
    <xf numFmtId="0" fontId="7" fillId="4" borderId="24" xfId="0" applyFont="1" applyFill="1" applyBorder="1" applyAlignment="1">
      <alignment horizontal="center"/>
    </xf>
    <xf numFmtId="0" fontId="7" fillId="0" borderId="9" xfId="0" applyFont="1" applyBorder="1" applyAlignment="1">
      <alignment horizontal="left" vertical="center"/>
    </xf>
    <xf numFmtId="0" fontId="18" fillId="0" borderId="9" xfId="0" applyFont="1" applyBorder="1" applyAlignment="1">
      <alignment horizontal="left" vertical="center" wrapText="1"/>
    </xf>
    <xf numFmtId="0" fontId="7" fillId="0" borderId="9" xfId="0" applyFont="1" applyBorder="1" applyAlignment="1">
      <alignment horizontal="center" vertical="center"/>
    </xf>
    <xf numFmtId="164" fontId="7" fillId="4" borderId="26" xfId="0" applyNumberFormat="1" applyFont="1" applyFill="1" applyBorder="1" applyAlignment="1">
      <alignment horizontal="right" vertical="center"/>
    </xf>
    <xf numFmtId="0" fontId="7" fillId="4" borderId="9" xfId="0" applyFont="1" applyFill="1" applyBorder="1" applyAlignment="1">
      <alignment horizontal="left" vertical="center"/>
    </xf>
    <xf numFmtId="0" fontId="7" fillId="4" borderId="9" xfId="0" applyFont="1" applyFill="1" applyBorder="1" applyAlignment="1">
      <alignment horizontal="left" vertical="center" wrapText="1"/>
    </xf>
    <xf numFmtId="0" fontId="7" fillId="4" borderId="9" xfId="0" applyFont="1" applyFill="1" applyBorder="1" applyAlignment="1">
      <alignment horizontal="center" vertical="center"/>
    </xf>
    <xf numFmtId="0" fontId="7" fillId="4" borderId="9" xfId="0" applyFont="1" applyFill="1" applyBorder="1" applyAlignment="1">
      <alignment horizontal="left" wrapText="1"/>
    </xf>
    <xf numFmtId="0" fontId="7" fillId="4" borderId="45" xfId="0" applyFont="1" applyFill="1" applyBorder="1" applyAlignment="1">
      <alignment horizontal="left" vertical="center"/>
    </xf>
    <xf numFmtId="0" fontId="7" fillId="4" borderId="45" xfId="0" applyFont="1" applyFill="1" applyBorder="1" applyAlignment="1">
      <alignment horizontal="left" wrapText="1"/>
    </xf>
    <xf numFmtId="0" fontId="7" fillId="4" borderId="45" xfId="0" applyFont="1" applyFill="1" applyBorder="1" applyAlignment="1">
      <alignment horizontal="center" vertical="center"/>
    </xf>
    <xf numFmtId="164" fontId="7" fillId="4" borderId="52" xfId="0" applyNumberFormat="1" applyFont="1" applyFill="1" applyBorder="1" applyAlignment="1">
      <alignment horizontal="right" vertical="center"/>
    </xf>
    <xf numFmtId="0" fontId="7" fillId="4" borderId="54" xfId="0" applyFont="1" applyFill="1" applyBorder="1" applyAlignment="1">
      <alignment horizontal="center" vertical="center"/>
    </xf>
    <xf numFmtId="0" fontId="7" fillId="4" borderId="44" xfId="0" applyFont="1" applyFill="1" applyBorder="1" applyAlignment="1">
      <alignment horizontal="left" vertical="center"/>
    </xf>
    <xf numFmtId="0" fontId="7" fillId="4" borderId="44" xfId="0" applyFont="1" applyFill="1" applyBorder="1" applyAlignment="1">
      <alignment horizontal="center" vertical="center"/>
    </xf>
    <xf numFmtId="0" fontId="7" fillId="4" borderId="44" xfId="0" applyFont="1" applyFill="1" applyBorder="1" applyAlignment="1">
      <alignment wrapText="1"/>
    </xf>
    <xf numFmtId="0" fontId="7" fillId="4" borderId="24" xfId="0" applyFont="1" applyFill="1" applyBorder="1" applyAlignment="1">
      <alignment horizontal="center" vertical="center"/>
    </xf>
    <xf numFmtId="0" fontId="7" fillId="4" borderId="9" xfId="0" applyFont="1" applyFill="1" applyBorder="1" applyAlignment="1">
      <alignment wrapText="1"/>
    </xf>
    <xf numFmtId="0" fontId="7" fillId="0" borderId="0" xfId="0" applyFont="1"/>
    <xf numFmtId="0" fontId="7" fillId="4" borderId="51" xfId="0" applyFont="1" applyFill="1" applyBorder="1" applyAlignment="1">
      <alignment horizontal="center" vertical="center"/>
    </xf>
    <xf numFmtId="0" fontId="7" fillId="4" borderId="45" xfId="0" applyFont="1" applyFill="1" applyBorder="1" applyAlignment="1">
      <alignment horizontal="left" vertical="center" wrapText="1"/>
    </xf>
    <xf numFmtId="0" fontId="7" fillId="4" borderId="63" xfId="0" applyFont="1" applyFill="1" applyBorder="1" applyAlignment="1">
      <alignment horizontal="center" vertical="center"/>
    </xf>
    <xf numFmtId="0" fontId="7" fillId="4" borderId="64" xfId="0" applyFont="1" applyFill="1" applyBorder="1" applyAlignment="1">
      <alignment horizontal="center" vertical="center"/>
    </xf>
    <xf numFmtId="0" fontId="7" fillId="0" borderId="64" xfId="0" applyFont="1" applyBorder="1" applyAlignment="1">
      <alignment vertical="center"/>
    </xf>
    <xf numFmtId="0" fontId="7" fillId="0" borderId="64" xfId="0" applyFont="1" applyBorder="1" applyAlignment="1">
      <alignment horizontal="left" vertical="center"/>
    </xf>
    <xf numFmtId="0" fontId="7" fillId="0" borderId="64" xfId="0" applyFont="1" applyBorder="1" applyAlignment="1">
      <alignment horizontal="left" vertical="center" wrapText="1"/>
    </xf>
    <xf numFmtId="0" fontId="7" fillId="0" borderId="64" xfId="0" applyFont="1" applyBorder="1" applyAlignment="1">
      <alignment horizontal="center" vertical="center"/>
    </xf>
    <xf numFmtId="164" fontId="7" fillId="4" borderId="65" xfId="0" applyNumberFormat="1" applyFont="1" applyFill="1" applyBorder="1" applyAlignment="1">
      <alignment horizontal="right" vertical="center"/>
    </xf>
    <xf numFmtId="0" fontId="7" fillId="0" borderId="44" xfId="0" applyFont="1" applyBorder="1" applyAlignment="1">
      <alignment vertical="center"/>
    </xf>
    <xf numFmtId="0" fontId="7" fillId="0" borderId="44" xfId="0" applyFont="1" applyBorder="1" applyAlignment="1">
      <alignment horizontal="left" vertical="center" wrapText="1"/>
    </xf>
    <xf numFmtId="0" fontId="7" fillId="0" borderId="9" xfId="0" applyFont="1" applyBorder="1" applyAlignment="1">
      <alignment vertical="center"/>
    </xf>
    <xf numFmtId="0" fontId="7" fillId="0" borderId="9" xfId="0" applyFont="1" applyBorder="1" applyAlignment="1">
      <alignment horizontal="left" vertical="center" wrapText="1"/>
    </xf>
    <xf numFmtId="0" fontId="7" fillId="0" borderId="45" xfId="0" applyFont="1" applyBorder="1" applyAlignment="1">
      <alignment vertical="center"/>
    </xf>
    <xf numFmtId="0" fontId="7" fillId="0" borderId="45" xfId="0" applyFont="1" applyBorder="1" applyAlignment="1">
      <alignment horizontal="left" vertical="center"/>
    </xf>
    <xf numFmtId="0" fontId="7" fillId="0" borderId="45" xfId="0" applyFont="1" applyBorder="1" applyAlignment="1">
      <alignment horizontal="left" vertical="center" wrapText="1"/>
    </xf>
    <xf numFmtId="0" fontId="7" fillId="0" borderId="45" xfId="0" applyFont="1" applyBorder="1" applyAlignment="1">
      <alignment horizontal="center" vertical="center"/>
    </xf>
    <xf numFmtId="0" fontId="7" fillId="4" borderId="51" xfId="0" applyFont="1" applyFill="1" applyBorder="1" applyAlignment="1">
      <alignment horizontal="center"/>
    </xf>
    <xf numFmtId="164" fontId="7" fillId="4" borderId="31" xfId="0" applyNumberFormat="1" applyFont="1" applyFill="1" applyBorder="1" applyAlignment="1">
      <alignment horizontal="right" vertical="center"/>
    </xf>
    <xf numFmtId="164" fontId="8" fillId="4" borderId="35" xfId="0" applyNumberFormat="1" applyFont="1" applyFill="1" applyBorder="1"/>
    <xf numFmtId="0" fontId="13" fillId="0" borderId="9" xfId="36" applyFont="1" applyBorder="1" applyAlignment="1">
      <alignment horizontal="center" vertical="center"/>
    </xf>
    <xf numFmtId="0" fontId="13" fillId="0" borderId="29" xfId="36" applyFont="1" applyBorder="1" applyAlignment="1">
      <alignment horizontal="center" vertical="center"/>
    </xf>
    <xf numFmtId="0" fontId="13" fillId="0" borderId="44" xfId="0" applyFont="1" applyBorder="1" applyAlignment="1">
      <alignment horizontal="left" vertical="center" wrapText="1"/>
    </xf>
    <xf numFmtId="0" fontId="13" fillId="0" borderId="44" xfId="0" applyFont="1" applyBorder="1" applyAlignment="1">
      <alignment horizontal="center" vertical="center"/>
    </xf>
    <xf numFmtId="0" fontId="13" fillId="0" borderId="21" xfId="0" applyFont="1" applyBorder="1" applyAlignment="1">
      <alignment horizontal="left"/>
    </xf>
    <xf numFmtId="0" fontId="13" fillId="0" borderId="9" xfId="0" applyFont="1" applyBorder="1" applyAlignment="1">
      <alignment horizontal="left"/>
    </xf>
    <xf numFmtId="0" fontId="13" fillId="0" borderId="25" xfId="0" applyFont="1" applyBorder="1" applyAlignment="1">
      <alignment horizontal="left" vertical="center" wrapText="1"/>
    </xf>
    <xf numFmtId="0" fontId="13" fillId="0" borderId="29" xfId="0" applyFont="1" applyBorder="1" applyAlignment="1">
      <alignment horizontal="left"/>
    </xf>
    <xf numFmtId="0" fontId="13" fillId="5" borderId="21" xfId="0" applyFont="1" applyFill="1" applyBorder="1" applyAlignment="1">
      <alignment vertical="center" wrapText="1"/>
    </xf>
    <xf numFmtId="0" fontId="13" fillId="5" borderId="9" xfId="0" applyFont="1" applyFill="1" applyBorder="1" applyAlignment="1">
      <alignment vertical="center"/>
    </xf>
    <xf numFmtId="0" fontId="13" fillId="5" borderId="9" xfId="0" applyFont="1" applyFill="1" applyBorder="1" applyAlignment="1">
      <alignment vertical="center" wrapText="1"/>
    </xf>
    <xf numFmtId="0" fontId="0" fillId="4" borderId="0" xfId="46" applyFont="1" applyFill="1" applyAlignment="1" applyProtection="1">
      <alignment horizontal="center" vertical="center"/>
      <protection locked="0"/>
    </xf>
    <xf numFmtId="0" fontId="0" fillId="4" borderId="0" xfId="46" applyFont="1" applyFill="1" applyAlignment="1" applyProtection="1">
      <alignment horizontal="left" vertical="center"/>
      <protection locked="0"/>
    </xf>
    <xf numFmtId="0" fontId="0" fillId="4" borderId="0" xfId="36" applyFont="1" applyFill="1" applyAlignment="1" applyProtection="1">
      <alignment horizontal="left"/>
      <protection locked="0"/>
    </xf>
    <xf numFmtId="0" fontId="0" fillId="4" borderId="0" xfId="36" applyFont="1" applyFill="1" applyAlignment="1" applyProtection="1">
      <alignment horizontal="left" vertical="center"/>
      <protection locked="0"/>
    </xf>
    <xf numFmtId="0" fontId="0" fillId="4" borderId="0" xfId="36" applyFont="1" applyFill="1" applyAlignment="1" applyProtection="1">
      <alignment horizontal="center" vertical="center"/>
      <protection locked="0"/>
    </xf>
    <xf numFmtId="0" fontId="0" fillId="4" borderId="0" xfId="36" applyFont="1" applyFill="1" applyAlignment="1" applyProtection="1">
      <alignment horizontal="center" wrapText="1"/>
      <protection locked="0"/>
    </xf>
    <xf numFmtId="0" fontId="0" fillId="4" borderId="0" xfId="36" applyFont="1" applyFill="1" applyAlignment="1" applyProtection="1">
      <alignment horizontal="center"/>
      <protection locked="0"/>
    </xf>
    <xf numFmtId="0" fontId="13" fillId="0" borderId="44" xfId="0" applyFont="1" applyBorder="1" applyAlignment="1">
      <alignment horizontal="center" vertical="center" wrapText="1"/>
    </xf>
    <xf numFmtId="164" fontId="13" fillId="4" borderId="36" xfId="0" applyNumberFormat="1" applyFont="1" applyFill="1" applyBorder="1" applyAlignment="1">
      <alignment vertical="center"/>
    </xf>
    <xf numFmtId="1" fontId="13" fillId="4" borderId="21" xfId="0" applyNumberFormat="1" applyFont="1" applyFill="1" applyBorder="1" applyAlignment="1">
      <alignment horizontal="center" vertical="center" wrapText="1"/>
    </xf>
    <xf numFmtId="1" fontId="13" fillId="4" borderId="9" xfId="0" applyNumberFormat="1" applyFont="1" applyFill="1" applyBorder="1" applyAlignment="1">
      <alignment horizontal="center" vertical="center" wrapText="1"/>
    </xf>
    <xf numFmtId="1" fontId="13" fillId="4" borderId="9" xfId="0" applyNumberFormat="1" applyFont="1" applyFill="1" applyBorder="1" applyAlignment="1">
      <alignment horizontal="center" vertical="center"/>
    </xf>
    <xf numFmtId="0" fontId="13" fillId="4" borderId="21" xfId="0" applyFont="1" applyFill="1" applyBorder="1" applyAlignment="1">
      <alignment horizontal="left" vertical="top" wrapText="1"/>
    </xf>
    <xf numFmtId="164" fontId="13" fillId="0" borderId="23" xfId="0" applyNumberFormat="1" applyFont="1" applyBorder="1" applyAlignment="1">
      <alignment horizontal="right" vertical="center"/>
    </xf>
    <xf numFmtId="0" fontId="13" fillId="4" borderId="9" xfId="0" applyFont="1" applyFill="1" applyBorder="1" applyAlignment="1">
      <alignment horizontal="left" vertical="top"/>
    </xf>
    <xf numFmtId="164" fontId="13" fillId="0" borderId="26" xfId="0" applyNumberFormat="1" applyFont="1" applyBorder="1" applyAlignment="1">
      <alignment horizontal="right" vertical="center"/>
    </xf>
    <xf numFmtId="0" fontId="13" fillId="0" borderId="45" xfId="0" applyFont="1" applyBorder="1" applyAlignment="1">
      <alignment horizontal="center" vertical="center" wrapText="1"/>
    </xf>
    <xf numFmtId="0" fontId="13" fillId="0" borderId="45" xfId="0" applyFont="1" applyBorder="1" applyAlignment="1">
      <alignment horizontal="center" vertical="top" wrapText="1"/>
    </xf>
    <xf numFmtId="1" fontId="13" fillId="4" borderId="45" xfId="0" applyNumberFormat="1" applyFont="1" applyFill="1" applyBorder="1" applyAlignment="1">
      <alignment horizontal="center" vertical="center" wrapText="1"/>
    </xf>
    <xf numFmtId="0" fontId="13" fillId="0" borderId="9" xfId="0" applyFont="1" applyBorder="1" applyAlignment="1">
      <alignment horizontal="center" vertical="top" wrapText="1"/>
    </xf>
    <xf numFmtId="1" fontId="13" fillId="0" borderId="21" xfId="0" applyNumberFormat="1" applyFont="1" applyBorder="1" applyAlignment="1">
      <alignment horizontal="center" vertical="center"/>
    </xf>
    <xf numFmtId="1" fontId="13" fillId="0" borderId="9" xfId="0" applyNumberFormat="1" applyFont="1" applyBorder="1" applyAlignment="1">
      <alignment horizontal="center" vertical="center"/>
    </xf>
    <xf numFmtId="1" fontId="13" fillId="4" borderId="21" xfId="0" applyNumberFormat="1" applyFont="1" applyFill="1" applyBorder="1" applyAlignment="1">
      <alignment horizontal="center" vertical="center"/>
    </xf>
    <xf numFmtId="0" fontId="11" fillId="5" borderId="19" xfId="0" applyFont="1" applyFill="1" applyBorder="1" applyAlignment="1">
      <alignment horizontal="center" textRotation="90"/>
    </xf>
    <xf numFmtId="1" fontId="13" fillId="4" borderId="29" xfId="0" applyNumberFormat="1" applyFont="1" applyFill="1" applyBorder="1" applyAlignment="1">
      <alignment horizontal="center" vertical="center"/>
    </xf>
    <xf numFmtId="0" fontId="13" fillId="4" borderId="45" xfId="0" applyFont="1" applyFill="1" applyBorder="1" applyAlignment="1">
      <alignment horizontal="left" vertical="center" wrapText="1"/>
    </xf>
    <xf numFmtId="164" fontId="13" fillId="0" borderId="23" xfId="0" applyNumberFormat="1" applyFont="1" applyBorder="1" applyAlignment="1">
      <alignment horizontal="center" vertical="center"/>
    </xf>
    <xf numFmtId="164" fontId="13" fillId="0" borderId="26" xfId="0" applyNumberFormat="1" applyFont="1" applyBorder="1" applyAlignment="1">
      <alignment horizontal="center" vertical="center"/>
    </xf>
    <xf numFmtId="1" fontId="13" fillId="4" borderId="29" xfId="0" applyNumberFormat="1" applyFont="1" applyFill="1" applyBorder="1" applyAlignment="1">
      <alignment horizontal="center" vertical="center" wrapText="1"/>
    </xf>
    <xf numFmtId="0" fontId="11" fillId="5" borderId="60" xfId="0" applyFont="1" applyFill="1" applyBorder="1" applyAlignment="1">
      <alignment horizontal="center" textRotation="90"/>
    </xf>
    <xf numFmtId="0" fontId="11" fillId="5" borderId="42" xfId="0" applyFont="1" applyFill="1" applyBorder="1" applyAlignment="1">
      <alignment horizontal="center" textRotation="90" wrapText="1"/>
    </xf>
    <xf numFmtId="0" fontId="13" fillId="4" borderId="44" xfId="0" applyFont="1" applyFill="1" applyBorder="1" applyAlignment="1">
      <alignment horizontal="left" vertical="center"/>
    </xf>
    <xf numFmtId="1" fontId="13" fillId="4" borderId="44" xfId="0" applyNumberFormat="1" applyFont="1" applyFill="1" applyBorder="1" applyAlignment="1">
      <alignment horizontal="center" vertical="center" wrapText="1"/>
    </xf>
    <xf numFmtId="0" fontId="13" fillId="4" borderId="44" xfId="0" applyFont="1" applyFill="1" applyBorder="1" applyAlignment="1">
      <alignment horizontal="center" vertical="center" wrapText="1"/>
    </xf>
    <xf numFmtId="0" fontId="13" fillId="4" borderId="26" xfId="0" applyFont="1" applyFill="1" applyBorder="1" applyAlignment="1">
      <alignment horizontal="center" vertical="center" wrapText="1"/>
    </xf>
    <xf numFmtId="164" fontId="13" fillId="0" borderId="52" xfId="0" applyNumberFormat="1" applyFont="1" applyBorder="1" applyAlignment="1">
      <alignment horizontal="right" vertical="center"/>
    </xf>
    <xf numFmtId="0" fontId="13" fillId="4" borderId="20" xfId="0" applyFont="1" applyFill="1" applyBorder="1" applyAlignment="1">
      <alignment horizontal="center" vertical="center" wrapText="1"/>
    </xf>
    <xf numFmtId="164" fontId="13" fillId="0" borderId="31" xfId="0" applyNumberFormat="1" applyFont="1" applyBorder="1" applyAlignment="1">
      <alignment horizontal="right" vertical="center"/>
    </xf>
    <xf numFmtId="0" fontId="13" fillId="4" borderId="23" xfId="0" applyFont="1" applyFill="1" applyBorder="1" applyAlignment="1">
      <alignment horizontal="center" vertical="center" wrapText="1"/>
    </xf>
    <xf numFmtId="0" fontId="13" fillId="4" borderId="31" xfId="0" applyFont="1" applyFill="1" applyBorder="1" applyAlignment="1">
      <alignment horizontal="center" vertical="center" wrapText="1"/>
    </xf>
    <xf numFmtId="1" fontId="13" fillId="4" borderId="22" xfId="0" applyNumberFormat="1" applyFont="1" applyFill="1" applyBorder="1" applyAlignment="1">
      <alignment horizontal="center" vertical="center" wrapText="1"/>
    </xf>
    <xf numFmtId="1" fontId="13" fillId="4" borderId="25" xfId="0" applyNumberFormat="1" applyFont="1" applyFill="1" applyBorder="1" applyAlignment="1">
      <alignment horizontal="center" vertical="center" wrapText="1"/>
    </xf>
    <xf numFmtId="1" fontId="13" fillId="4" borderId="30"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42" xfId="0" applyFont="1" applyFill="1" applyBorder="1"/>
    <xf numFmtId="0" fontId="13" fillId="4" borderId="60" xfId="0" applyFont="1" applyFill="1" applyBorder="1" applyAlignment="1">
      <alignment horizontal="center" vertical="center" wrapText="1"/>
    </xf>
    <xf numFmtId="164" fontId="13" fillId="0" borderId="43" xfId="0" applyNumberFormat="1" applyFont="1" applyBorder="1" applyAlignment="1">
      <alignment horizontal="right" vertical="center"/>
    </xf>
    <xf numFmtId="164" fontId="13" fillId="0" borderId="17" xfId="0" applyNumberFormat="1" applyFont="1" applyBorder="1" applyAlignment="1">
      <alignment horizontal="right" vertical="center"/>
    </xf>
    <xf numFmtId="0" fontId="11" fillId="5" borderId="41" xfId="0" applyFont="1" applyFill="1" applyBorder="1" applyAlignment="1">
      <alignment horizontal="center" textRotation="90"/>
    </xf>
    <xf numFmtId="0" fontId="13" fillId="4" borderId="55"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47" xfId="0" applyFont="1" applyFill="1" applyBorder="1" applyAlignment="1">
      <alignment horizontal="center" vertical="center"/>
    </xf>
    <xf numFmtId="0" fontId="13" fillId="4" borderId="36" xfId="0" applyFont="1" applyFill="1" applyBorder="1" applyAlignment="1">
      <alignment horizontal="center" vertical="center" wrapText="1"/>
    </xf>
    <xf numFmtId="164" fontId="13" fillId="0" borderId="36" xfId="0" applyNumberFormat="1" applyFont="1" applyBorder="1"/>
    <xf numFmtId="0" fontId="13" fillId="4" borderId="24" xfId="0" applyFont="1" applyFill="1" applyBorder="1" applyAlignment="1">
      <alignment horizontal="center" vertical="center" wrapText="1"/>
    </xf>
    <xf numFmtId="164" fontId="13" fillId="0" borderId="52" xfId="0" applyNumberFormat="1" applyFont="1" applyBorder="1"/>
    <xf numFmtId="0" fontId="8" fillId="5" borderId="41" xfId="0" applyFont="1" applyFill="1" applyBorder="1" applyAlignment="1">
      <alignment horizontal="center" textRotation="90"/>
    </xf>
    <xf numFmtId="0" fontId="8" fillId="5" borderId="42" xfId="0" applyFont="1" applyFill="1" applyBorder="1" applyAlignment="1">
      <alignment horizontal="center" textRotation="90"/>
    </xf>
    <xf numFmtId="0" fontId="8" fillId="5" borderId="60" xfId="0" applyFont="1" applyFill="1" applyBorder="1" applyAlignment="1">
      <alignment horizontal="center" textRotation="90"/>
    </xf>
    <xf numFmtId="0" fontId="8" fillId="5" borderId="41" xfId="0" applyFont="1" applyFill="1" applyBorder="1" applyAlignment="1">
      <alignment horizontal="center" textRotation="90" wrapText="1"/>
    </xf>
    <xf numFmtId="0" fontId="8" fillId="5" borderId="42" xfId="0" applyFont="1" applyFill="1" applyBorder="1" applyAlignment="1">
      <alignment horizontal="center" textRotation="90" wrapText="1"/>
    </xf>
    <xf numFmtId="0" fontId="8" fillId="5" borderId="43" xfId="0" applyFont="1" applyFill="1" applyBorder="1" applyAlignment="1">
      <alignment horizontal="center" textRotation="90"/>
    </xf>
    <xf numFmtId="1" fontId="13" fillId="4" borderId="25" xfId="0" applyNumberFormat="1" applyFont="1" applyFill="1" applyBorder="1" applyAlignment="1">
      <alignment horizontal="center" vertical="center"/>
    </xf>
    <xf numFmtId="0" fontId="13" fillId="4" borderId="19" xfId="0" applyFont="1" applyFill="1" applyBorder="1" applyAlignment="1">
      <alignment horizontal="center" vertical="center" wrapText="1"/>
    </xf>
    <xf numFmtId="0" fontId="8" fillId="5" borderId="34" xfId="0" applyFont="1" applyFill="1" applyBorder="1"/>
    <xf numFmtId="0" fontId="8" fillId="5" borderId="8" xfId="0" applyFont="1" applyFill="1" applyBorder="1"/>
    <xf numFmtId="0" fontId="8" fillId="5" borderId="35" xfId="0" applyFont="1" applyFill="1" applyBorder="1"/>
    <xf numFmtId="0" fontId="13" fillId="4" borderId="33" xfId="0" applyFont="1" applyFill="1" applyBorder="1" applyAlignment="1">
      <alignment horizontal="center" vertical="center"/>
    </xf>
    <xf numFmtId="0" fontId="13" fillId="4" borderId="32" xfId="0" applyFont="1" applyFill="1" applyBorder="1" applyAlignment="1">
      <alignment horizontal="center" vertical="center"/>
    </xf>
    <xf numFmtId="164" fontId="13" fillId="0" borderId="36" xfId="0" applyNumberFormat="1" applyFont="1" applyBorder="1" applyAlignment="1">
      <alignment horizontal="right" vertical="center"/>
    </xf>
    <xf numFmtId="0" fontId="13" fillId="4" borderId="21" xfId="0" applyFont="1" applyFill="1" applyBorder="1" applyAlignment="1">
      <alignment horizontal="center" vertical="top"/>
    </xf>
    <xf numFmtId="0" fontId="13" fillId="4" borderId="9" xfId="0" applyFont="1" applyFill="1" applyBorder="1" applyAlignment="1">
      <alignment horizontal="center" vertical="top"/>
    </xf>
    <xf numFmtId="0" fontId="13" fillId="4" borderId="44" xfId="47" applyFont="1" applyFill="1" applyBorder="1" applyAlignment="1">
      <alignment horizontal="left" vertical="top"/>
    </xf>
    <xf numFmtId="0" fontId="13" fillId="0" borderId="44" xfId="47" applyFont="1" applyBorder="1" applyAlignment="1">
      <alignment horizontal="left" vertical="top" wrapText="1"/>
    </xf>
    <xf numFmtId="166" fontId="13" fillId="4" borderId="44" xfId="47" applyNumberFormat="1" applyFont="1" applyFill="1" applyBorder="1" applyAlignment="1">
      <alignment horizontal="center" vertical="center"/>
    </xf>
    <xf numFmtId="0" fontId="13" fillId="4" borderId="44" xfId="47" applyFont="1" applyFill="1" applyBorder="1" applyAlignment="1">
      <alignment horizontal="center" vertical="center"/>
    </xf>
    <xf numFmtId="164" fontId="13" fillId="4" borderId="36" xfId="47" applyNumberFormat="1" applyFont="1" applyFill="1" applyBorder="1" applyAlignment="1">
      <alignment horizontal="right" vertical="center"/>
    </xf>
    <xf numFmtId="0" fontId="13" fillId="4" borderId="9" xfId="47" applyFont="1" applyFill="1" applyBorder="1" applyAlignment="1">
      <alignment horizontal="left" vertical="top"/>
    </xf>
    <xf numFmtId="0" fontId="13" fillId="4" borderId="9" xfId="47" applyFont="1" applyFill="1" applyBorder="1" applyAlignment="1">
      <alignment horizontal="left" vertical="top" wrapText="1"/>
    </xf>
    <xf numFmtId="0" fontId="13" fillId="4" borderId="9" xfId="47" applyFont="1" applyFill="1" applyBorder="1" applyAlignment="1">
      <alignment horizontal="center" vertical="center" wrapText="1"/>
    </xf>
    <xf numFmtId="166" fontId="13" fillId="4" borderId="9" xfId="47" applyNumberFormat="1" applyFont="1" applyFill="1" applyBorder="1" applyAlignment="1">
      <alignment horizontal="center" vertical="center"/>
    </xf>
    <xf numFmtId="49" fontId="13" fillId="4" borderId="9" xfId="47" applyNumberFormat="1" applyFont="1" applyFill="1" applyBorder="1" applyAlignment="1">
      <alignment horizontal="center" vertical="center"/>
    </xf>
    <xf numFmtId="2" fontId="13" fillId="4" borderId="9" xfId="47" applyNumberFormat="1" applyFont="1" applyFill="1" applyBorder="1" applyAlignment="1">
      <alignment horizontal="center" vertical="center"/>
    </xf>
    <xf numFmtId="164" fontId="13" fillId="4" borderId="26" xfId="47" applyNumberFormat="1" applyFont="1" applyFill="1" applyBorder="1" applyAlignment="1">
      <alignment horizontal="center" vertical="center"/>
    </xf>
    <xf numFmtId="0" fontId="0" fillId="4" borderId="0" xfId="47" applyFont="1" applyFill="1"/>
    <xf numFmtId="0" fontId="13" fillId="4" borderId="51" xfId="47" applyFont="1" applyFill="1" applyBorder="1" applyAlignment="1">
      <alignment horizontal="right" vertical="top"/>
    </xf>
    <xf numFmtId="0" fontId="13" fillId="4" borderId="45" xfId="47" applyFont="1" applyFill="1" applyBorder="1" applyAlignment="1">
      <alignment horizontal="left" vertical="top"/>
    </xf>
    <xf numFmtId="0" fontId="13" fillId="0" borderId="45" xfId="47" applyFont="1" applyBorder="1" applyAlignment="1">
      <alignment horizontal="left" vertical="top" wrapText="1"/>
    </xf>
    <xf numFmtId="0" fontId="13" fillId="4" borderId="45" xfId="47" applyFont="1" applyFill="1" applyBorder="1" applyAlignment="1">
      <alignment horizontal="center" vertical="center" wrapText="1"/>
    </xf>
    <xf numFmtId="166" fontId="13" fillId="4" borderId="45" xfId="47" applyNumberFormat="1" applyFont="1" applyFill="1" applyBorder="1" applyAlignment="1">
      <alignment horizontal="center" vertical="center"/>
    </xf>
    <xf numFmtId="49" fontId="13" fillId="4" borderId="45" xfId="47" applyNumberFormat="1" applyFont="1" applyFill="1" applyBorder="1" applyAlignment="1">
      <alignment horizontal="center" vertical="center"/>
    </xf>
    <xf numFmtId="0" fontId="13" fillId="4" borderId="45" xfId="47" applyFont="1" applyFill="1" applyBorder="1" applyAlignment="1">
      <alignment horizontal="center" vertical="center"/>
    </xf>
    <xf numFmtId="164" fontId="13" fillId="4" borderId="52" xfId="47" applyNumberFormat="1" applyFont="1" applyFill="1" applyBorder="1" applyAlignment="1">
      <alignment horizontal="right" vertical="center"/>
    </xf>
    <xf numFmtId="0" fontId="13" fillId="4" borderId="63" xfId="47" applyFont="1" applyFill="1" applyBorder="1" applyAlignment="1">
      <alignment horizontal="right" vertical="top"/>
    </xf>
    <xf numFmtId="0" fontId="13" fillId="4" borderId="64" xfId="47" applyFont="1" applyFill="1" applyBorder="1" applyAlignment="1">
      <alignment horizontal="left" vertical="top"/>
    </xf>
    <xf numFmtId="0" fontId="13" fillId="0" borderId="64" xfId="47" applyFont="1" applyBorder="1" applyAlignment="1">
      <alignment horizontal="left" vertical="top" wrapText="1"/>
    </xf>
    <xf numFmtId="166" fontId="13" fillId="4" borderId="64" xfId="47" applyNumberFormat="1" applyFont="1" applyFill="1" applyBorder="1" applyAlignment="1">
      <alignment horizontal="center" vertical="center"/>
    </xf>
    <xf numFmtId="49" fontId="13" fillId="4" borderId="64" xfId="47" applyNumberFormat="1" applyFont="1" applyFill="1" applyBorder="1" applyAlignment="1">
      <alignment horizontal="center" vertical="center"/>
    </xf>
    <xf numFmtId="2" fontId="13" fillId="4" borderId="64" xfId="47" applyNumberFormat="1" applyFont="1" applyFill="1" applyBorder="1" applyAlignment="1">
      <alignment horizontal="center" vertical="center"/>
    </xf>
    <xf numFmtId="164" fontId="13" fillId="4" borderId="65" xfId="47" applyNumberFormat="1" applyFont="1" applyFill="1" applyBorder="1" applyAlignment="1">
      <alignment horizontal="center" vertical="center"/>
    </xf>
    <xf numFmtId="0" fontId="13" fillId="0" borderId="54" xfId="47" applyFont="1" applyBorder="1" applyAlignment="1">
      <alignment horizontal="right" vertical="top"/>
    </xf>
    <xf numFmtId="0" fontId="13" fillId="0" borderId="44" xfId="47" applyFont="1" applyBorder="1" applyAlignment="1">
      <alignment horizontal="left" vertical="top"/>
    </xf>
    <xf numFmtId="0" fontId="13" fillId="0" borderId="44" xfId="47" applyFont="1" applyBorder="1" applyAlignment="1">
      <alignment vertical="top" wrapText="1"/>
    </xf>
    <xf numFmtId="0" fontId="13" fillId="0" borderId="44" xfId="47" applyFont="1" applyBorder="1" applyAlignment="1">
      <alignment horizontal="center" vertical="center"/>
    </xf>
    <xf numFmtId="166" fontId="13" fillId="0" borderId="44" xfId="47" applyNumberFormat="1" applyFont="1" applyBorder="1" applyAlignment="1">
      <alignment horizontal="center" vertical="center"/>
    </xf>
    <xf numFmtId="164" fontId="13" fillId="0" borderId="36" xfId="47" applyNumberFormat="1" applyFont="1" applyBorder="1" applyAlignment="1">
      <alignment horizontal="right" vertical="center"/>
    </xf>
    <xf numFmtId="0" fontId="13" fillId="4" borderId="24" xfId="47" applyFont="1" applyFill="1" applyBorder="1" applyAlignment="1">
      <alignment horizontal="right" vertical="top"/>
    </xf>
    <xf numFmtId="0" fontId="13" fillId="4" borderId="9" xfId="47" applyFont="1" applyFill="1" applyBorder="1" applyAlignment="1">
      <alignment horizontal="center" vertical="center"/>
    </xf>
    <xf numFmtId="0" fontId="13" fillId="0" borderId="51" xfId="47" applyFont="1" applyBorder="1" applyAlignment="1">
      <alignment horizontal="right" vertical="top"/>
    </xf>
    <xf numFmtId="0" fontId="13" fillId="0" borderId="45" xfId="47" applyFont="1" applyBorder="1" applyAlignment="1">
      <alignment horizontal="left" vertical="top"/>
    </xf>
    <xf numFmtId="0" fontId="13" fillId="0" borderId="45" xfId="47" applyFont="1" applyBorder="1" applyAlignment="1">
      <alignment horizontal="center" vertical="center"/>
    </xf>
    <xf numFmtId="166" fontId="13" fillId="0" borderId="45" xfId="47" applyNumberFormat="1" applyFont="1" applyBorder="1" applyAlignment="1">
      <alignment horizontal="center" vertical="center"/>
    </xf>
    <xf numFmtId="164" fontId="13" fillId="0" borderId="52" xfId="47" applyNumberFormat="1" applyFont="1" applyBorder="1" applyAlignment="1">
      <alignment vertical="top"/>
    </xf>
    <xf numFmtId="0" fontId="13" fillId="4" borderId="45" xfId="47" applyFont="1" applyFill="1" applyBorder="1" applyAlignment="1">
      <alignment horizontal="left" vertical="top" wrapText="1"/>
    </xf>
    <xf numFmtId="2" fontId="13" fillId="4" borderId="45" xfId="47" applyNumberFormat="1" applyFont="1" applyFill="1" applyBorder="1" applyAlignment="1">
      <alignment horizontal="center" vertical="center"/>
    </xf>
    <xf numFmtId="164" fontId="13" fillId="4" borderId="52" xfId="47" applyNumberFormat="1" applyFont="1" applyFill="1" applyBorder="1" applyAlignment="1">
      <alignment horizontal="center" vertical="center"/>
    </xf>
    <xf numFmtId="0" fontId="13" fillId="0" borderId="44" xfId="47" applyFont="1" applyBorder="1" applyAlignment="1">
      <alignment vertical="center" wrapText="1"/>
    </xf>
    <xf numFmtId="0" fontId="13" fillId="0" borderId="54" xfId="47" applyFont="1" applyBorder="1" applyAlignment="1">
      <alignment vertical="top"/>
    </xf>
    <xf numFmtId="166" fontId="13" fillId="4" borderId="44" xfId="47" applyNumberFormat="1" applyFont="1" applyFill="1" applyBorder="1" applyAlignment="1">
      <alignment vertical="center"/>
    </xf>
    <xf numFmtId="164" fontId="13" fillId="0" borderId="36" xfId="47" applyNumberFormat="1" applyFont="1" applyBorder="1" applyAlignment="1">
      <alignment vertical="top"/>
    </xf>
    <xf numFmtId="0" fontId="13" fillId="0" borderId="24" xfId="47" applyFont="1" applyBorder="1" applyAlignment="1">
      <alignment horizontal="right" vertical="top"/>
    </xf>
    <xf numFmtId="0" fontId="13" fillId="0" borderId="9" xfId="47" applyFont="1" applyBorder="1" applyAlignment="1">
      <alignment horizontal="left" vertical="top"/>
    </xf>
    <xf numFmtId="0" fontId="13" fillId="0" borderId="9" xfId="47" applyFont="1" applyBorder="1" applyAlignment="1">
      <alignment horizontal="center" vertical="center" wrapText="1"/>
    </xf>
    <xf numFmtId="166" fontId="13" fillId="0" borderId="9" xfId="47" applyNumberFormat="1" applyFont="1" applyBorder="1" applyAlignment="1">
      <alignment horizontal="center" vertical="center"/>
    </xf>
    <xf numFmtId="0" fontId="13" fillId="0" borderId="9" xfId="47" applyFont="1" applyBorder="1" applyAlignment="1">
      <alignment horizontal="center" vertical="center"/>
    </xf>
    <xf numFmtId="164" fontId="13" fillId="0" borderId="26" xfId="47" applyNumberFormat="1" applyFont="1" applyBorder="1" applyAlignment="1">
      <alignment horizontal="right" vertical="center"/>
    </xf>
    <xf numFmtId="166" fontId="13" fillId="0" borderId="44" xfId="47" applyNumberFormat="1" applyFont="1" applyBorder="1" applyAlignment="1">
      <alignment vertical="center"/>
    </xf>
    <xf numFmtId="0" fontId="13" fillId="4" borderId="24" xfId="47" applyFont="1" applyFill="1" applyBorder="1" applyAlignment="1">
      <alignment vertical="top"/>
    </xf>
    <xf numFmtId="166" fontId="13" fillId="4" borderId="9" xfId="47" applyNumberFormat="1" applyFont="1" applyFill="1" applyBorder="1" applyAlignment="1">
      <alignment vertical="center"/>
    </xf>
    <xf numFmtId="0" fontId="13" fillId="0" borderId="24" xfId="47" applyFont="1" applyBorder="1" applyAlignment="1">
      <alignment vertical="top"/>
    </xf>
    <xf numFmtId="0" fontId="13" fillId="0" borderId="9" xfId="47" applyFont="1" applyBorder="1" applyAlignment="1">
      <alignment horizontal="left" vertical="top" wrapText="1"/>
    </xf>
    <xf numFmtId="166" fontId="13" fillId="0" borderId="9" xfId="47" applyNumberFormat="1" applyFont="1" applyBorder="1" applyAlignment="1">
      <alignment vertical="center"/>
    </xf>
    <xf numFmtId="0" fontId="13" fillId="0" borderId="51" xfId="47" applyFont="1" applyBorder="1" applyAlignment="1">
      <alignment vertical="top"/>
    </xf>
    <xf numFmtId="166" fontId="13" fillId="0" borderId="45" xfId="47" applyNumberFormat="1" applyFont="1" applyBorder="1" applyAlignment="1">
      <alignment vertical="center"/>
    </xf>
    <xf numFmtId="0" fontId="13" fillId="0" borderId="28" xfId="47" applyFont="1" applyBorder="1" applyAlignment="1">
      <alignment horizontal="right" vertical="top"/>
    </xf>
    <xf numFmtId="164" fontId="13" fillId="0" borderId="52" xfId="47" applyNumberFormat="1" applyFont="1" applyBorder="1" applyAlignment="1">
      <alignment horizontal="right" vertical="center"/>
    </xf>
    <xf numFmtId="0" fontId="13" fillId="0" borderId="63" xfId="47" applyFont="1" applyBorder="1" applyAlignment="1">
      <alignment vertical="top"/>
    </xf>
    <xf numFmtId="0" fontId="13" fillId="0" borderId="64" xfId="47" applyFont="1" applyBorder="1" applyAlignment="1">
      <alignment horizontal="left" vertical="top"/>
    </xf>
    <xf numFmtId="0" fontId="13" fillId="0" borderId="64" xfId="47" applyFont="1" applyBorder="1" applyAlignment="1">
      <alignment vertical="top"/>
    </xf>
    <xf numFmtId="0" fontId="13" fillId="0" borderId="64" xfId="47" applyFont="1" applyBorder="1" applyAlignment="1">
      <alignment horizontal="center" vertical="center"/>
    </xf>
    <xf numFmtId="166" fontId="13" fillId="0" borderId="64" xfId="47" applyNumberFormat="1" applyFont="1" applyBorder="1" applyAlignment="1">
      <alignment horizontal="center" vertical="center"/>
    </xf>
    <xf numFmtId="0" fontId="13" fillId="0" borderId="45" xfId="47" applyFont="1" applyBorder="1" applyAlignment="1">
      <alignment vertical="top"/>
    </xf>
    <xf numFmtId="0" fontId="13" fillId="0" borderId="44" xfId="47" applyFont="1" applyBorder="1" applyAlignment="1">
      <alignment vertical="top"/>
    </xf>
    <xf numFmtId="2" fontId="13" fillId="4" borderId="44" xfId="47" applyNumberFormat="1" applyFont="1" applyFill="1" applyBorder="1" applyAlignment="1">
      <alignment horizontal="center" vertical="center"/>
    </xf>
    <xf numFmtId="164" fontId="13" fillId="4" borderId="36" xfId="47" applyNumberFormat="1" applyFont="1" applyFill="1" applyBorder="1" applyAlignment="1">
      <alignment horizontal="center" vertical="center"/>
    </xf>
    <xf numFmtId="164" fontId="13" fillId="0" borderId="65" xfId="47" applyNumberFormat="1" applyFont="1" applyBorder="1" applyAlignment="1">
      <alignment horizontal="right" vertical="center"/>
    </xf>
    <xf numFmtId="0" fontId="13" fillId="0" borderId="9" xfId="47" applyFont="1" applyBorder="1" applyAlignment="1">
      <alignment vertical="top" wrapText="1"/>
    </xf>
    <xf numFmtId="0" fontId="13" fillId="0" borderId="24" xfId="47" applyFont="1" applyBorder="1" applyAlignment="1">
      <alignment horizontal="center" vertical="top"/>
    </xf>
    <xf numFmtId="0" fontId="13" fillId="0" borderId="9" xfId="47" applyFont="1" applyBorder="1" applyAlignment="1">
      <alignment vertical="center"/>
    </xf>
    <xf numFmtId="0" fontId="13" fillId="0" borderId="51" xfId="47" applyFont="1" applyBorder="1" applyAlignment="1">
      <alignment horizontal="center" vertical="top"/>
    </xf>
    <xf numFmtId="0" fontId="13" fillId="0" borderId="45" xfId="47" applyFont="1" applyBorder="1" applyAlignment="1">
      <alignment vertical="center"/>
    </xf>
    <xf numFmtId="166" fontId="13" fillId="0" borderId="44" xfId="47" applyNumberFormat="1" applyFont="1" applyBorder="1" applyAlignment="1">
      <alignment horizontal="center" vertical="top" wrapText="1"/>
    </xf>
    <xf numFmtId="167" fontId="13" fillId="0" borderId="9" xfId="47" applyNumberFormat="1" applyFont="1" applyBorder="1" applyAlignment="1">
      <alignment horizontal="center" vertical="center" wrapText="1"/>
    </xf>
    <xf numFmtId="0" fontId="15" fillId="0" borderId="9" xfId="47" applyFont="1" applyBorder="1" applyAlignment="1">
      <alignment horizontal="center" vertical="center"/>
    </xf>
    <xf numFmtId="0" fontId="15" fillId="0" borderId="45" xfId="47" applyFont="1" applyBorder="1" applyAlignment="1">
      <alignment horizontal="center" vertical="center"/>
    </xf>
    <xf numFmtId="0" fontId="13" fillId="4" borderId="29" xfId="47" applyFont="1" applyFill="1" applyBorder="1" applyAlignment="1">
      <alignment horizontal="left" vertical="top"/>
    </xf>
    <xf numFmtId="0" fontId="13" fillId="4" borderId="29" xfId="47" applyFont="1" applyFill="1" applyBorder="1" applyAlignment="1">
      <alignment horizontal="left" vertical="top" wrapText="1"/>
    </xf>
    <xf numFmtId="0" fontId="13" fillId="0" borderId="29" xfId="47" applyFont="1" applyBorder="1" applyAlignment="1">
      <alignment horizontal="center" vertical="center"/>
    </xf>
    <xf numFmtId="166" fontId="13" fillId="0" borderId="29" xfId="47" applyNumberFormat="1" applyFont="1" applyBorder="1" applyAlignment="1">
      <alignment horizontal="center" vertical="center"/>
    </xf>
    <xf numFmtId="166" fontId="13" fillId="4" borderId="29" xfId="47" applyNumberFormat="1" applyFont="1" applyFill="1" applyBorder="1" applyAlignment="1">
      <alignment horizontal="center" vertical="center"/>
    </xf>
    <xf numFmtId="2" fontId="13" fillId="4" borderId="29" xfId="47" applyNumberFormat="1" applyFont="1" applyFill="1" applyBorder="1" applyAlignment="1">
      <alignment horizontal="center" vertical="center"/>
    </xf>
    <xf numFmtId="164" fontId="13" fillId="4" borderId="31" xfId="47" applyNumberFormat="1" applyFont="1" applyFill="1" applyBorder="1" applyAlignment="1">
      <alignment horizontal="center" vertical="center"/>
    </xf>
    <xf numFmtId="0" fontId="13" fillId="0" borderId="0" xfId="47" applyFont="1" applyAlignment="1">
      <alignment horizontal="right" vertical="top"/>
    </xf>
    <xf numFmtId="0" fontId="13" fillId="0" borderId="0" xfId="47" applyFont="1" applyAlignment="1">
      <alignment horizontal="left" vertical="top"/>
    </xf>
    <xf numFmtId="0" fontId="13" fillId="0" borderId="0" xfId="47" applyFont="1" applyAlignment="1">
      <alignment vertical="top"/>
    </xf>
    <xf numFmtId="0" fontId="13" fillId="0" borderId="0" xfId="47" applyFont="1" applyAlignment="1">
      <alignment horizontal="center" vertical="center"/>
    </xf>
    <xf numFmtId="0" fontId="13" fillId="0" borderId="0" xfId="47" applyFont="1" applyAlignment="1">
      <alignment vertical="center"/>
    </xf>
    <xf numFmtId="0" fontId="0" fillId="0" borderId="0" xfId="47" applyFont="1"/>
    <xf numFmtId="0" fontId="0" fillId="0" borderId="0" xfId="43" applyFont="1"/>
    <xf numFmtId="0" fontId="0" fillId="0" borderId="0" xfId="47" applyFont="1" applyAlignment="1">
      <alignment horizontal="right" vertical="top"/>
    </xf>
    <xf numFmtId="0" fontId="0" fillId="0" borderId="0" xfId="47" applyFont="1" applyAlignment="1">
      <alignment horizontal="left" vertical="top"/>
    </xf>
    <xf numFmtId="0" fontId="0" fillId="0" borderId="0" xfId="47" applyFont="1" applyAlignment="1">
      <alignment vertical="top"/>
    </xf>
    <xf numFmtId="0" fontId="0" fillId="0" borderId="0" xfId="47" applyFont="1" applyAlignment="1">
      <alignment horizontal="center" vertical="center"/>
    </xf>
    <xf numFmtId="0" fontId="0" fillId="0" borderId="0" xfId="47" applyFont="1" applyAlignment="1">
      <alignment vertical="center"/>
    </xf>
    <xf numFmtId="0" fontId="13" fillId="4" borderId="9" xfId="0" applyFont="1" applyFill="1" applyBorder="1" applyAlignment="1">
      <alignment horizontal="left"/>
    </xf>
    <xf numFmtId="0" fontId="13" fillId="4" borderId="9" xfId="0" applyFont="1" applyFill="1" applyBorder="1" applyAlignment="1">
      <alignment horizontal="left" wrapText="1"/>
    </xf>
    <xf numFmtId="0" fontId="13" fillId="4" borderId="29" xfId="0" applyFont="1" applyFill="1" applyBorder="1" applyAlignment="1">
      <alignment horizontal="left"/>
    </xf>
    <xf numFmtId="0" fontId="13" fillId="4" borderId="29" xfId="0" applyFont="1" applyFill="1" applyBorder="1" applyAlignment="1">
      <alignment horizontal="left" wrapText="1"/>
    </xf>
    <xf numFmtId="164" fontId="13" fillId="4" borderId="36" xfId="0" applyNumberFormat="1" applyFont="1" applyFill="1" applyBorder="1" applyAlignment="1">
      <alignment horizontal="right" vertical="center"/>
    </xf>
    <xf numFmtId="0" fontId="13" fillId="4" borderId="0" xfId="0" applyFont="1" applyFill="1" applyAlignment="1">
      <alignment horizontal="left"/>
    </xf>
    <xf numFmtId="0" fontId="13" fillId="0" borderId="0" xfId="0" applyFont="1" applyAlignment="1">
      <alignment horizontal="left"/>
    </xf>
    <xf numFmtId="0" fontId="13" fillId="4" borderId="44" xfId="0" applyFont="1" applyFill="1" applyBorder="1" applyAlignment="1">
      <alignment horizontal="left" vertical="center" wrapText="1"/>
    </xf>
    <xf numFmtId="0" fontId="13" fillId="0" borderId="44" xfId="0" applyFont="1" applyBorder="1"/>
    <xf numFmtId="0" fontId="13" fillId="4" borderId="44" xfId="0" applyFont="1" applyFill="1" applyBorder="1" applyAlignment="1">
      <alignment horizontal="left"/>
    </xf>
    <xf numFmtId="164" fontId="13" fillId="4" borderId="65" xfId="0" applyNumberFormat="1" applyFont="1" applyFill="1" applyBorder="1" applyAlignment="1">
      <alignment vertical="center"/>
    </xf>
    <xf numFmtId="0" fontId="13" fillId="0" borderId="37" xfId="0" applyFont="1" applyBorder="1" applyAlignment="1">
      <alignment horizontal="left" vertical="center" wrapText="1"/>
    </xf>
    <xf numFmtId="164" fontId="8" fillId="4" borderId="14" xfId="0" applyNumberFormat="1" applyFont="1" applyFill="1" applyBorder="1"/>
    <xf numFmtId="170" fontId="0" fillId="0" borderId="0" xfId="1" applyFont="1" applyFill="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protection locked="0"/>
    </xf>
    <xf numFmtId="2" fontId="7" fillId="6" borderId="9" xfId="40" applyNumberFormat="1" applyFont="1" applyFill="1" applyBorder="1" applyAlignment="1" applyProtection="1">
      <alignment horizontal="center" vertical="center"/>
      <protection locked="0"/>
    </xf>
    <xf numFmtId="2" fontId="7" fillId="6" borderId="29" xfId="40" applyNumberFormat="1" applyFont="1" applyFill="1" applyBorder="1" applyAlignment="1" applyProtection="1">
      <alignment horizontal="center" vertical="center"/>
      <protection locked="0"/>
    </xf>
    <xf numFmtId="2" fontId="7" fillId="6" borderId="37" xfId="40" applyNumberFormat="1" applyFont="1" applyFill="1" applyBorder="1" applyAlignment="1" applyProtection="1">
      <alignment horizontal="left" vertical="center"/>
      <protection locked="0"/>
    </xf>
    <xf numFmtId="0" fontId="7" fillId="4" borderId="0" xfId="40" applyFont="1" applyFill="1" applyAlignment="1" applyProtection="1">
      <alignment horizontal="center" vertical="center"/>
      <protection locked="0"/>
    </xf>
    <xf numFmtId="0" fontId="7" fillId="4" borderId="0" xfId="40" applyFont="1" applyFill="1" applyAlignment="1" applyProtection="1">
      <alignment horizontal="left" vertical="center"/>
      <protection locked="0"/>
    </xf>
    <xf numFmtId="0" fontId="7" fillId="4" borderId="0" xfId="40" applyFont="1" applyFill="1" applyAlignment="1" applyProtection="1">
      <alignment vertical="center"/>
      <protection locked="0"/>
    </xf>
    <xf numFmtId="0" fontId="7" fillId="4" borderId="0" xfId="40" applyFont="1" applyFill="1" applyAlignment="1" applyProtection="1">
      <alignment horizontal="center" vertical="center" wrapText="1"/>
      <protection locked="0"/>
    </xf>
    <xf numFmtId="2" fontId="7" fillId="6" borderId="44" xfId="40" applyNumberFormat="1" applyFont="1" applyFill="1" applyBorder="1" applyAlignment="1" applyProtection="1">
      <alignment horizontal="center" vertical="center"/>
      <protection locked="0"/>
    </xf>
    <xf numFmtId="2" fontId="7" fillId="6" borderId="45" xfId="40" applyNumberFormat="1" applyFont="1" applyFill="1" applyBorder="1" applyAlignment="1" applyProtection="1">
      <alignment horizontal="center" vertical="center"/>
      <protection locked="0"/>
    </xf>
    <xf numFmtId="2" fontId="7" fillId="6" borderId="21" xfId="40" applyNumberFormat="1" applyFont="1" applyFill="1" applyBorder="1" applyAlignment="1" applyProtection="1">
      <alignment horizontal="center" vertical="center"/>
      <protection locked="0"/>
    </xf>
    <xf numFmtId="2" fontId="7" fillId="6" borderId="64" xfId="40" applyNumberFormat="1" applyFont="1" applyFill="1" applyBorder="1" applyAlignment="1" applyProtection="1">
      <alignment horizontal="center" vertical="center"/>
      <protection locked="0"/>
    </xf>
    <xf numFmtId="2" fontId="7" fillId="6" borderId="42" xfId="40" applyNumberFormat="1" applyFont="1" applyFill="1" applyBorder="1" applyAlignment="1" applyProtection="1">
      <alignment horizontal="center" vertical="center"/>
      <protection locked="0"/>
    </xf>
    <xf numFmtId="0" fontId="7" fillId="0" borderId="0" xfId="40" applyFont="1" applyAlignment="1" applyProtection="1">
      <alignment horizontal="center"/>
      <protection locked="0"/>
    </xf>
    <xf numFmtId="0" fontId="7" fillId="0" borderId="0" xfId="40" applyFont="1" applyProtection="1">
      <protection locked="0"/>
    </xf>
    <xf numFmtId="168" fontId="7" fillId="0" borderId="0" xfId="32" applyFont="1" applyFill="1" applyAlignment="1" applyProtection="1">
      <alignment horizontal="center" vertical="center"/>
      <protection locked="0"/>
    </xf>
    <xf numFmtId="2" fontId="7" fillId="0" borderId="0" xfId="40" applyNumberFormat="1" applyFont="1" applyAlignment="1" applyProtection="1">
      <alignment horizontal="center"/>
      <protection locked="0"/>
    </xf>
    <xf numFmtId="2" fontId="7" fillId="0" borderId="0" xfId="40" applyNumberFormat="1" applyFont="1" applyProtection="1">
      <protection locked="0"/>
    </xf>
    <xf numFmtId="0" fontId="7" fillId="4" borderId="0" xfId="38" applyFont="1" applyFill="1" applyAlignment="1" applyProtection="1">
      <alignment horizontal="center" vertical="center"/>
      <protection locked="0"/>
    </xf>
    <xf numFmtId="0" fontId="7" fillId="4" borderId="0" xfId="38" applyFont="1" applyFill="1" applyAlignment="1" applyProtection="1">
      <alignment horizontal="left" vertical="center"/>
      <protection locked="0"/>
    </xf>
    <xf numFmtId="0" fontId="7" fillId="4" borderId="0" xfId="38" applyFont="1" applyFill="1" applyAlignment="1" applyProtection="1">
      <alignment horizontal="center" vertical="center" wrapText="1"/>
      <protection locked="0"/>
    </xf>
    <xf numFmtId="0" fontId="7" fillId="4" borderId="0" xfId="41" applyFont="1" applyFill="1" applyAlignment="1" applyProtection="1">
      <alignment horizontal="center" vertical="center"/>
    </xf>
    <xf numFmtId="0" fontId="7" fillId="4" borderId="0" xfId="41" applyFont="1" applyFill="1" applyAlignment="1" applyProtection="1">
      <alignment horizontal="left" vertical="center"/>
    </xf>
    <xf numFmtId="0" fontId="8" fillId="4" borderId="0" xfId="41" applyFont="1" applyFill="1" applyAlignment="1" applyProtection="1">
      <alignment vertical="center"/>
    </xf>
    <xf numFmtId="0" fontId="8" fillId="5" borderId="1" xfId="37" applyFont="1" applyFill="1" applyBorder="1" applyAlignment="1" applyProtection="1">
      <alignment horizontal="center" vertical="center" wrapText="1"/>
    </xf>
    <xf numFmtId="0" fontId="8" fillId="5" borderId="2" xfId="37" applyFont="1" applyFill="1" applyBorder="1" applyAlignment="1" applyProtection="1">
      <alignment horizontal="center" vertical="center"/>
    </xf>
    <xf numFmtId="0" fontId="7" fillId="4" borderId="0" xfId="37" applyFont="1" applyFill="1" applyAlignment="1" applyProtection="1">
      <alignment horizontal="center" vertical="center"/>
    </xf>
    <xf numFmtId="49" fontId="8" fillId="0" borderId="3" xfId="41" applyNumberFormat="1" applyFont="1" applyBorder="1" applyAlignment="1" applyProtection="1">
      <alignment horizontal="center" vertical="center"/>
    </xf>
    <xf numFmtId="0" fontId="8" fillId="0" borderId="3" xfId="41" applyFont="1" applyBorder="1" applyAlignment="1" applyProtection="1">
      <alignment horizontal="center" vertical="center"/>
    </xf>
    <xf numFmtId="0" fontId="8" fillId="0" borderId="3" xfId="41" applyFont="1" applyBorder="1" applyProtection="1"/>
    <xf numFmtId="164" fontId="7" fillId="0" borderId="3" xfId="30" applyNumberFormat="1" applyFont="1" applyFill="1" applyBorder="1" applyAlignment="1" applyProtection="1">
      <alignment horizontal="center" vertical="center" wrapText="1"/>
    </xf>
    <xf numFmtId="49" fontId="8" fillId="0" borderId="4" xfId="41" applyNumberFormat="1" applyFont="1" applyBorder="1" applyAlignment="1" applyProtection="1">
      <alignment horizontal="center" vertical="center"/>
    </xf>
    <xf numFmtId="49" fontId="8" fillId="0" borderId="4" xfId="30" applyNumberFormat="1" applyFont="1" applyFill="1" applyBorder="1" applyAlignment="1" applyProtection="1">
      <alignment horizontal="center" vertical="center"/>
    </xf>
    <xf numFmtId="49" fontId="8" fillId="0" borderId="4" xfId="30" applyNumberFormat="1" applyFont="1" applyFill="1" applyBorder="1" applyAlignment="1" applyProtection="1">
      <alignment horizontal="left" vertical="center" wrapText="1"/>
    </xf>
    <xf numFmtId="164" fontId="7" fillId="0" borderId="4" xfId="30" applyNumberFormat="1" applyFont="1" applyFill="1" applyBorder="1" applyAlignment="1" applyProtection="1">
      <alignment horizontal="center" vertical="center"/>
    </xf>
    <xf numFmtId="49" fontId="8" fillId="0" borderId="4" xfId="30" applyNumberFormat="1" applyFont="1" applyFill="1" applyBorder="1" applyAlignment="1" applyProtection="1">
      <alignment horizontal="left" vertical="center"/>
    </xf>
    <xf numFmtId="0" fontId="8" fillId="0" borderId="4" xfId="41" applyFont="1" applyBorder="1" applyAlignment="1" applyProtection="1">
      <alignment horizontal="center" vertical="center"/>
    </xf>
    <xf numFmtId="0" fontId="8" fillId="0" borderId="4" xfId="41" applyFont="1" applyBorder="1" applyAlignment="1" applyProtection="1">
      <alignment horizontal="left" vertical="center"/>
    </xf>
    <xf numFmtId="49" fontId="8" fillId="4" borderId="4" xfId="0" applyNumberFormat="1" applyFont="1" applyFill="1" applyBorder="1" applyAlignment="1">
      <alignment horizontal="center"/>
    </xf>
    <xf numFmtId="49" fontId="8" fillId="4" borderId="4" xfId="41" applyNumberFormat="1" applyFont="1" applyFill="1" applyBorder="1" applyAlignment="1" applyProtection="1">
      <alignment horizontal="center" vertical="center"/>
    </xf>
    <xf numFmtId="49" fontId="8" fillId="4" borderId="4" xfId="30" applyNumberFormat="1" applyFont="1" applyFill="1" applyBorder="1" applyAlignment="1" applyProtection="1">
      <alignment horizontal="left" vertical="center" wrapText="1"/>
    </xf>
    <xf numFmtId="164" fontId="7" fillId="4" borderId="4" xfId="30" applyNumberFormat="1" applyFont="1" applyFill="1" applyBorder="1" applyAlignment="1" applyProtection="1">
      <alignment horizontal="center" vertical="center"/>
    </xf>
    <xf numFmtId="49" fontId="8" fillId="0" borderId="4" xfId="0" applyNumberFormat="1" applyFont="1" applyBorder="1" applyAlignment="1">
      <alignment horizontal="center"/>
    </xf>
    <xf numFmtId="49" fontId="8" fillId="0" borderId="4" xfId="30" applyNumberFormat="1" applyFont="1" applyFill="1" applyBorder="1" applyAlignment="1" applyProtection="1">
      <alignment horizontal="center" vertical="center" wrapText="1"/>
    </xf>
    <xf numFmtId="164" fontId="7" fillId="0" borderId="4" xfId="30" applyNumberFormat="1" applyFont="1" applyFill="1" applyBorder="1" applyAlignment="1" applyProtection="1">
      <alignment horizontal="center" vertical="center" wrapText="1"/>
    </xf>
    <xf numFmtId="49" fontId="8" fillId="0" borderId="4" xfId="0" applyNumberFormat="1" applyFont="1" applyBorder="1" applyAlignment="1">
      <alignment horizontal="center" vertical="center"/>
    </xf>
    <xf numFmtId="0" fontId="8" fillId="0" borderId="4" xfId="41" applyFont="1" applyBorder="1" applyProtection="1"/>
    <xf numFmtId="49" fontId="8" fillId="0" borderId="5" xfId="0" applyNumberFormat="1" applyFont="1" applyBorder="1" applyAlignment="1">
      <alignment horizontal="center" vertical="center"/>
    </xf>
    <xf numFmtId="0" fontId="8" fillId="0" borderId="5" xfId="41" applyFont="1" applyBorder="1" applyAlignment="1" applyProtection="1">
      <alignment horizontal="center" vertical="center"/>
    </xf>
    <xf numFmtId="0" fontId="8" fillId="0" borderId="5" xfId="41" applyFont="1" applyBorder="1" applyProtection="1"/>
    <xf numFmtId="164" fontId="7" fillId="0" borderId="5" xfId="30" applyNumberFormat="1" applyFont="1" applyFill="1" applyBorder="1" applyAlignment="1" applyProtection="1">
      <alignment horizontal="center" vertical="center"/>
    </xf>
    <xf numFmtId="171" fontId="8" fillId="0" borderId="4" xfId="0" applyNumberFormat="1" applyFont="1" applyBorder="1" applyAlignment="1">
      <alignment horizontal="center"/>
    </xf>
    <xf numFmtId="171" fontId="8" fillId="4" borderId="4" xfId="0" applyNumberFormat="1" applyFont="1" applyFill="1" applyBorder="1" applyAlignment="1">
      <alignment horizontal="center"/>
    </xf>
    <xf numFmtId="49" fontId="8" fillId="4" borderId="4" xfId="30" applyNumberFormat="1" applyFont="1" applyFill="1" applyBorder="1" applyAlignment="1" applyProtection="1">
      <alignment horizontal="center" vertical="center"/>
    </xf>
    <xf numFmtId="171" fontId="8" fillId="4" borderId="6" xfId="0" applyNumberFormat="1" applyFont="1" applyFill="1" applyBorder="1" applyAlignment="1">
      <alignment horizontal="center" vertical="center"/>
    </xf>
    <xf numFmtId="49" fontId="8" fillId="4" borderId="6" xfId="30" applyNumberFormat="1" applyFont="1" applyFill="1" applyBorder="1" applyAlignment="1" applyProtection="1">
      <alignment horizontal="center" vertical="center"/>
    </xf>
    <xf numFmtId="49" fontId="8" fillId="4" borderId="6" xfId="30" applyNumberFormat="1" applyFont="1" applyFill="1" applyBorder="1" applyAlignment="1" applyProtection="1">
      <alignment horizontal="left" vertical="center" wrapText="1"/>
    </xf>
    <xf numFmtId="164" fontId="7" fillId="4" borderId="6" xfId="30" applyNumberFormat="1" applyFont="1" applyFill="1" applyBorder="1" applyAlignment="1" applyProtection="1">
      <alignment horizontal="center" vertical="center"/>
    </xf>
    <xf numFmtId="0" fontId="8" fillId="5" borderId="7" xfId="37" applyFont="1" applyFill="1" applyBorder="1" applyAlignment="1" applyProtection="1">
      <alignment horizontal="center" vertical="center" wrapText="1"/>
    </xf>
    <xf numFmtId="0" fontId="8" fillId="5" borderId="8" xfId="37" applyFont="1" applyFill="1" applyBorder="1" applyAlignment="1" applyProtection="1">
      <alignment horizontal="center" vertical="center"/>
    </xf>
    <xf numFmtId="49" fontId="8" fillId="0" borderId="6" xfId="41" applyNumberFormat="1" applyFont="1" applyBorder="1" applyAlignment="1" applyProtection="1">
      <alignment horizontal="center" vertical="center"/>
    </xf>
    <xf numFmtId="0" fontId="7" fillId="0" borderId="6" xfId="41" applyFont="1" applyBorder="1" applyAlignment="1" applyProtection="1">
      <alignment horizontal="center" vertical="center"/>
    </xf>
    <xf numFmtId="49" fontId="8" fillId="0" borderId="9" xfId="30" applyNumberFormat="1" applyFont="1" applyFill="1" applyBorder="1" applyAlignment="1" applyProtection="1">
      <alignment horizontal="left" vertical="center" wrapText="1"/>
    </xf>
    <xf numFmtId="164" fontId="7" fillId="0" borderId="6" xfId="30" applyNumberFormat="1" applyFont="1" applyFill="1" applyBorder="1" applyAlignment="1" applyProtection="1">
      <alignment horizontal="center" vertical="center"/>
    </xf>
    <xf numFmtId="164" fontId="8" fillId="5" borderId="10" xfId="37" applyNumberFormat="1" applyFont="1" applyFill="1" applyBorder="1" applyAlignment="1" applyProtection="1">
      <alignment vertical="center"/>
    </xf>
    <xf numFmtId="164" fontId="8" fillId="5" borderId="11" xfId="37" applyNumberFormat="1" applyFont="1" applyFill="1" applyBorder="1" applyAlignment="1" applyProtection="1">
      <alignment vertical="center"/>
    </xf>
    <xf numFmtId="164" fontId="8" fillId="5" borderId="12" xfId="37" applyNumberFormat="1" applyFont="1" applyFill="1" applyBorder="1" applyAlignment="1" applyProtection="1">
      <alignment horizontal="right" vertical="center"/>
    </xf>
    <xf numFmtId="164" fontId="9" fillId="5" borderId="12" xfId="30" applyNumberFormat="1" applyFont="1" applyFill="1" applyBorder="1" applyAlignment="1" applyProtection="1">
      <alignment horizontal="right" vertical="center" indent="1"/>
    </xf>
    <xf numFmtId="49" fontId="8" fillId="4" borderId="13" xfId="41" applyNumberFormat="1" applyFont="1" applyFill="1" applyBorder="1" applyAlignment="1" applyProtection="1">
      <alignment horizontal="center" vertical="center"/>
    </xf>
    <xf numFmtId="0" fontId="7" fillId="4" borderId="0" xfId="41" applyFont="1" applyFill="1" applyAlignment="1" applyProtection="1">
      <alignment vertical="center"/>
    </xf>
    <xf numFmtId="164" fontId="9" fillId="5" borderId="12" xfId="37" applyNumberFormat="1" applyFont="1" applyFill="1" applyBorder="1" applyAlignment="1" applyProtection="1">
      <alignment horizontal="right" vertical="center" indent="1"/>
    </xf>
    <xf numFmtId="0" fontId="10" fillId="4" borderId="0" xfId="29" applyFont="1" applyFill="1" applyAlignment="1" applyProtection="1">
      <alignment horizontal="center" vertical="center"/>
    </xf>
    <xf numFmtId="0" fontId="13" fillId="4" borderId="16" xfId="34" applyFont="1" applyFill="1" applyBorder="1" applyAlignment="1" applyProtection="1">
      <alignment horizontal="left" vertical="center" wrapText="1"/>
    </xf>
    <xf numFmtId="2" fontId="13" fillId="6" borderId="15" xfId="0" applyNumberFormat="1" applyFont="1" applyFill="1" applyBorder="1" applyProtection="1">
      <protection locked="0"/>
    </xf>
    <xf numFmtId="2" fontId="13" fillId="6" borderId="27" xfId="0" applyNumberFormat="1" applyFont="1" applyFill="1" applyBorder="1" applyProtection="1">
      <protection locked="0"/>
    </xf>
    <xf numFmtId="2" fontId="13" fillId="6" borderId="32" xfId="0" applyNumberFormat="1" applyFont="1" applyFill="1" applyBorder="1" applyProtection="1">
      <protection locked="0"/>
    </xf>
    <xf numFmtId="2" fontId="13" fillId="6" borderId="33" xfId="0" applyNumberFormat="1" applyFont="1" applyFill="1" applyBorder="1" applyProtection="1">
      <protection locked="0"/>
    </xf>
    <xf numFmtId="2" fontId="13" fillId="6" borderId="21" xfId="0" applyNumberFormat="1" applyFont="1" applyFill="1" applyBorder="1" applyProtection="1">
      <protection locked="0"/>
    </xf>
    <xf numFmtId="2" fontId="13" fillId="6" borderId="9" xfId="0" applyNumberFormat="1" applyFont="1" applyFill="1" applyBorder="1" applyProtection="1">
      <protection locked="0"/>
    </xf>
    <xf numFmtId="2" fontId="13" fillId="6" borderId="16" xfId="0" applyNumberFormat="1" applyFont="1" applyFill="1" applyBorder="1" applyProtection="1">
      <protection locked="0"/>
    </xf>
    <xf numFmtId="2" fontId="13" fillId="6" borderId="47" xfId="0" applyNumberFormat="1" applyFont="1" applyFill="1" applyBorder="1" applyProtection="1">
      <protection locked="0"/>
    </xf>
    <xf numFmtId="2" fontId="13" fillId="6" borderId="48" xfId="0" applyNumberFormat="1" applyFont="1" applyFill="1" applyBorder="1" applyProtection="1">
      <protection locked="0"/>
    </xf>
    <xf numFmtId="2" fontId="13" fillId="6" borderId="16" xfId="0" applyNumberFormat="1" applyFont="1" applyFill="1" applyBorder="1" applyAlignment="1" applyProtection="1">
      <alignment horizontal="center" vertical="center"/>
      <protection locked="0"/>
    </xf>
    <xf numFmtId="2" fontId="13" fillId="6" borderId="29" xfId="0" applyNumberFormat="1" applyFont="1" applyFill="1" applyBorder="1" applyProtection="1">
      <protection locked="0"/>
    </xf>
    <xf numFmtId="2" fontId="13" fillId="6" borderId="33" xfId="0" applyNumberFormat="1" applyFont="1" applyFill="1" applyBorder="1" applyAlignment="1" applyProtection="1">
      <alignment horizontal="center" vertical="center"/>
      <protection locked="0"/>
    </xf>
    <xf numFmtId="2" fontId="13" fillId="6" borderId="27" xfId="0" applyNumberFormat="1" applyFont="1" applyFill="1" applyBorder="1" applyAlignment="1" applyProtection="1">
      <alignment horizontal="center" vertical="center"/>
      <protection locked="0"/>
    </xf>
    <xf numFmtId="2" fontId="13" fillId="6" borderId="32" xfId="0" applyNumberFormat="1" applyFont="1" applyFill="1" applyBorder="1" applyAlignment="1" applyProtection="1">
      <alignment horizontal="center" vertical="center"/>
      <protection locked="0"/>
    </xf>
    <xf numFmtId="2" fontId="13" fillId="6" borderId="15" xfId="0" applyNumberFormat="1" applyFont="1" applyFill="1" applyBorder="1" applyAlignment="1" applyProtection="1">
      <alignment horizontal="center" vertical="center"/>
      <protection locked="0"/>
    </xf>
    <xf numFmtId="164" fontId="13" fillId="6" borderId="33" xfId="0" applyNumberFormat="1" applyFont="1" applyFill="1" applyBorder="1" applyAlignment="1" applyProtection="1">
      <alignment vertical="center"/>
      <protection locked="0"/>
    </xf>
    <xf numFmtId="164" fontId="13" fillId="6" borderId="20" xfId="0" applyNumberFormat="1" applyFont="1" applyFill="1" applyBorder="1" applyAlignment="1" applyProtection="1">
      <alignment vertical="center"/>
      <protection locked="0"/>
    </xf>
    <xf numFmtId="2" fontId="13" fillId="6" borderId="24" xfId="0" applyNumberFormat="1" applyFont="1" applyFill="1" applyBorder="1" applyProtection="1">
      <protection locked="0"/>
    </xf>
    <xf numFmtId="2" fontId="13" fillId="6" borderId="39" xfId="0" applyNumberFormat="1" applyFont="1" applyFill="1" applyBorder="1" applyProtection="1">
      <protection locked="0"/>
    </xf>
    <xf numFmtId="0" fontId="13" fillId="6" borderId="15" xfId="0" applyFont="1" applyFill="1" applyBorder="1" applyProtection="1">
      <protection locked="0"/>
    </xf>
    <xf numFmtId="0" fontId="13" fillId="6" borderId="15" xfId="0" applyFont="1" applyFill="1" applyBorder="1" applyAlignment="1" applyProtection="1">
      <alignment horizontal="center"/>
      <protection locked="0"/>
    </xf>
    <xf numFmtId="2" fontId="13" fillId="6" borderId="24" xfId="0" applyNumberFormat="1" applyFont="1" applyFill="1" applyBorder="1" applyAlignment="1" applyProtection="1">
      <alignment horizontal="center" vertical="center"/>
      <protection locked="0"/>
    </xf>
    <xf numFmtId="2" fontId="13" fillId="6" borderId="28" xfId="0" applyNumberFormat="1" applyFont="1" applyFill="1" applyBorder="1" applyAlignment="1" applyProtection="1">
      <alignment horizontal="center" vertical="center"/>
      <protection locked="0"/>
    </xf>
    <xf numFmtId="2" fontId="13" fillId="6" borderId="59" xfId="0" applyNumberFormat="1" applyFont="1" applyFill="1" applyBorder="1" applyProtection="1">
      <protection locked="0"/>
    </xf>
    <xf numFmtId="164" fontId="13" fillId="6" borderId="27" xfId="44" applyNumberFormat="1" applyFont="1" applyFill="1" applyBorder="1" applyAlignment="1" applyProtection="1">
      <alignment horizontal="center" vertical="center"/>
      <protection locked="0"/>
    </xf>
    <xf numFmtId="164" fontId="13" fillId="6" borderId="48" xfId="44" applyNumberFormat="1" applyFont="1" applyFill="1" applyBorder="1" applyAlignment="1" applyProtection="1">
      <alignment horizontal="center" vertical="center"/>
      <protection locked="0"/>
    </xf>
    <xf numFmtId="2" fontId="13" fillId="6" borderId="59" xfId="0" applyNumberFormat="1" applyFont="1" applyFill="1" applyBorder="1" applyAlignment="1" applyProtection="1">
      <alignment horizontal="center" vertical="center"/>
      <protection locked="0"/>
    </xf>
    <xf numFmtId="164" fontId="13" fillId="6" borderId="15" xfId="44" applyNumberFormat="1" applyFont="1" applyFill="1" applyBorder="1" applyAlignment="1" applyProtection="1">
      <alignment horizontal="center" vertical="center"/>
      <protection locked="0"/>
    </xf>
    <xf numFmtId="164" fontId="13" fillId="6" borderId="61" xfId="44" applyNumberFormat="1" applyFont="1" applyFill="1" applyBorder="1" applyAlignment="1" applyProtection="1">
      <alignment horizontal="center" vertical="center"/>
      <protection locked="0"/>
    </xf>
    <xf numFmtId="0" fontId="14" fillId="4" borderId="0" xfId="29" applyFont="1" applyFill="1" applyAlignment="1" applyProtection="1">
      <alignment horizontal="center" vertical="center"/>
    </xf>
    <xf numFmtId="49" fontId="13" fillId="0" borderId="16" xfId="34" applyNumberFormat="1" applyFont="1" applyBorder="1" applyAlignment="1" applyProtection="1">
      <alignment horizontal="center" vertical="center" wrapText="1"/>
    </xf>
    <xf numFmtId="49" fontId="13" fillId="0" borderId="17" xfId="34" applyNumberFormat="1" applyFont="1" applyBorder="1" applyAlignment="1" applyProtection="1">
      <alignment horizontal="left" vertical="center" wrapText="1"/>
    </xf>
    <xf numFmtId="0" fontId="13" fillId="0" borderId="15" xfId="0" applyFont="1" applyBorder="1" applyAlignment="1">
      <alignment horizontal="left" vertical="center" wrapText="1"/>
    </xf>
    <xf numFmtId="0" fontId="13" fillId="4" borderId="18" xfId="34" applyFont="1" applyFill="1" applyBorder="1" applyAlignment="1" applyProtection="1">
      <alignment horizontal="center" vertical="center"/>
    </xf>
    <xf numFmtId="0" fontId="13" fillId="4" borderId="16" xfId="34" applyFont="1" applyFill="1" applyBorder="1" applyAlignment="1" applyProtection="1">
      <alignment vertical="center"/>
    </xf>
    <xf numFmtId="0" fontId="13" fillId="4" borderId="17" xfId="34" applyFont="1" applyFill="1" applyBorder="1" applyAlignment="1" applyProtection="1">
      <alignment horizontal="center" vertical="center"/>
    </xf>
    <xf numFmtId="0" fontId="13" fillId="4" borderId="16" xfId="34" applyFont="1" applyFill="1" applyBorder="1" applyAlignment="1" applyProtection="1">
      <alignment horizontal="center" vertical="center"/>
    </xf>
    <xf numFmtId="0" fontId="13" fillId="0" borderId="16" xfId="34" applyFont="1" applyBorder="1" applyAlignment="1" applyProtection="1">
      <alignment horizontal="center" vertical="center" wrapText="1"/>
    </xf>
    <xf numFmtId="0" fontId="13" fillId="0" borderId="15" xfId="34" applyFont="1" applyBorder="1" applyAlignment="1" applyProtection="1">
      <alignment horizontal="left" vertical="center" wrapText="1"/>
    </xf>
    <xf numFmtId="49" fontId="13" fillId="0" borderId="23" xfId="0" applyNumberFormat="1" applyFont="1" applyBorder="1" applyAlignment="1">
      <alignment horizontal="left" vertical="center" wrapText="1"/>
    </xf>
    <xf numFmtId="0" fontId="13" fillId="4" borderId="20" xfId="34" applyFont="1" applyFill="1" applyBorder="1" applyAlignment="1" applyProtection="1">
      <alignment horizontal="center" vertical="center"/>
    </xf>
    <xf numFmtId="0" fontId="13" fillId="4" borderId="21" xfId="34" applyFont="1" applyFill="1" applyBorder="1" applyAlignment="1" applyProtection="1">
      <alignment vertical="center"/>
    </xf>
    <xf numFmtId="0" fontId="13" fillId="4" borderId="23" xfId="34" applyFont="1" applyFill="1" applyBorder="1" applyAlignment="1" applyProtection="1">
      <alignment horizontal="center" vertical="center"/>
    </xf>
    <xf numFmtId="0" fontId="13" fillId="4" borderId="21" xfId="34" applyFont="1" applyFill="1" applyBorder="1" applyAlignment="1" applyProtection="1">
      <alignment horizontal="center" vertical="center"/>
    </xf>
    <xf numFmtId="49" fontId="13" fillId="0" borderId="26" xfId="0" applyNumberFormat="1" applyFont="1" applyBorder="1" applyAlignment="1">
      <alignment horizontal="left" vertical="center" wrapText="1"/>
    </xf>
    <xf numFmtId="0" fontId="13" fillId="4" borderId="24" xfId="34" applyFont="1" applyFill="1" applyBorder="1" applyAlignment="1" applyProtection="1">
      <alignment horizontal="center" vertical="center"/>
    </xf>
    <xf numFmtId="0" fontId="13" fillId="4" borderId="9" xfId="34" applyFont="1" applyFill="1" applyBorder="1" applyAlignment="1" applyProtection="1">
      <alignment vertical="center"/>
    </xf>
    <xf numFmtId="0" fontId="13" fillId="4" borderId="26" xfId="34" applyFont="1" applyFill="1" applyBorder="1" applyAlignment="1" applyProtection="1">
      <alignment horizontal="center" vertical="center"/>
    </xf>
    <xf numFmtId="0" fontId="13" fillId="4" borderId="9" xfId="34" applyFont="1" applyFill="1" applyBorder="1" applyAlignment="1" applyProtection="1">
      <alignment horizontal="center" vertical="center"/>
    </xf>
    <xf numFmtId="49" fontId="13" fillId="0" borderId="31" xfId="0" applyNumberFormat="1" applyFont="1" applyBorder="1" applyAlignment="1">
      <alignment horizontal="left" vertical="center" wrapText="1"/>
    </xf>
    <xf numFmtId="0" fontId="13" fillId="4" borderId="28" xfId="34" applyFont="1" applyFill="1" applyBorder="1" applyAlignment="1" applyProtection="1">
      <alignment horizontal="center" vertical="center"/>
    </xf>
    <xf numFmtId="0" fontId="13" fillId="4" borderId="29" xfId="34" applyFont="1" applyFill="1" applyBorder="1" applyAlignment="1" applyProtection="1">
      <alignment vertical="center"/>
    </xf>
    <xf numFmtId="0" fontId="13" fillId="4" borderId="31" xfId="34" applyFont="1" applyFill="1" applyBorder="1" applyAlignment="1" applyProtection="1">
      <alignment horizontal="center" vertical="center"/>
    </xf>
    <xf numFmtId="0" fontId="13" fillId="4" borderId="29" xfId="34" applyFont="1" applyFill="1" applyBorder="1" applyAlignment="1" applyProtection="1">
      <alignment horizontal="center" vertical="center"/>
    </xf>
    <xf numFmtId="0" fontId="13" fillId="4" borderId="17" xfId="0" applyFont="1" applyFill="1" applyBorder="1" applyAlignment="1">
      <alignment horizontal="left" vertical="center" wrapText="1"/>
    </xf>
    <xf numFmtId="0" fontId="13" fillId="4" borderId="15" xfId="0" applyFont="1" applyFill="1" applyBorder="1"/>
    <xf numFmtId="164" fontId="13" fillId="6" borderId="21" xfId="43" applyNumberFormat="1" applyFont="1" applyFill="1" applyBorder="1" applyAlignment="1" applyProtection="1">
      <alignment horizontal="center" vertical="center"/>
      <protection locked="0"/>
    </xf>
    <xf numFmtId="164" fontId="13" fillId="6" borderId="9" xfId="43" applyNumberFormat="1" applyFont="1" applyFill="1" applyBorder="1" applyAlignment="1" applyProtection="1">
      <alignment horizontal="center" vertical="center"/>
      <protection locked="0"/>
    </xf>
    <xf numFmtId="164" fontId="13" fillId="6" borderId="29" xfId="43" applyNumberFormat="1" applyFont="1" applyFill="1" applyBorder="1" applyAlignment="1" applyProtection="1">
      <alignment horizontal="center" vertical="center"/>
      <protection locked="0"/>
    </xf>
    <xf numFmtId="164" fontId="13" fillId="6" borderId="16" xfId="43" applyNumberFormat="1" applyFont="1" applyFill="1" applyBorder="1" applyAlignment="1" applyProtection="1">
      <alignment horizontal="center" vertical="center"/>
      <protection locked="0"/>
    </xf>
    <xf numFmtId="0" fontId="10" fillId="4" borderId="0" xfId="30" applyFont="1" applyFill="1" applyAlignment="1" applyProtection="1">
      <alignment horizontal="center" vertical="center"/>
    </xf>
    <xf numFmtId="49" fontId="8" fillId="0" borderId="20" xfId="41" applyNumberFormat="1" applyFont="1" applyBorder="1" applyAlignment="1" applyProtection="1">
      <alignment horizontal="center" vertical="center"/>
    </xf>
    <xf numFmtId="0" fontId="8" fillId="0" borderId="21" xfId="41" applyFont="1" applyBorder="1" applyAlignment="1" applyProtection="1">
      <alignment horizontal="center" vertical="center"/>
    </xf>
    <xf numFmtId="0" fontId="8" fillId="0" borderId="21" xfId="41" applyFont="1" applyBorder="1" applyProtection="1"/>
    <xf numFmtId="164" fontId="7" fillId="0" borderId="23" xfId="30" applyNumberFormat="1" applyFont="1" applyFill="1" applyBorder="1" applyAlignment="1" applyProtection="1">
      <alignment horizontal="center" vertical="center" wrapText="1"/>
    </xf>
    <xf numFmtId="49" fontId="8" fillId="0" borderId="24" xfId="41" applyNumberFormat="1" applyFont="1" applyBorder="1" applyAlignment="1" applyProtection="1">
      <alignment horizontal="center" vertical="center"/>
    </xf>
    <xf numFmtId="49" fontId="8" fillId="0" borderId="9" xfId="30" applyNumberFormat="1" applyFont="1" applyFill="1" applyBorder="1" applyAlignment="1" applyProtection="1">
      <alignment horizontal="center" vertical="center"/>
    </xf>
    <xf numFmtId="164" fontId="7" fillId="0" borderId="26" xfId="30" applyNumberFormat="1" applyFont="1" applyFill="1" applyBorder="1" applyAlignment="1" applyProtection="1">
      <alignment horizontal="center" vertical="center"/>
    </xf>
    <xf numFmtId="49" fontId="8" fillId="0" borderId="9" xfId="30" applyNumberFormat="1" applyFont="1" applyFill="1" applyBorder="1" applyAlignment="1" applyProtection="1">
      <alignment horizontal="left" vertical="center"/>
    </xf>
    <xf numFmtId="49" fontId="8" fillId="4" borderId="9" xfId="30" applyNumberFormat="1" applyFont="1" applyFill="1" applyBorder="1" applyAlignment="1" applyProtection="1">
      <alignment horizontal="left" vertical="center"/>
    </xf>
    <xf numFmtId="0" fontId="8" fillId="0" borderId="9" xfId="41" applyFont="1" applyBorder="1" applyAlignment="1" applyProtection="1">
      <alignment horizontal="center" vertical="center"/>
    </xf>
    <xf numFmtId="0" fontId="8" fillId="4" borderId="9" xfId="41" applyFont="1" applyFill="1" applyBorder="1" applyAlignment="1" applyProtection="1">
      <alignment horizontal="left" vertical="center"/>
    </xf>
    <xf numFmtId="49" fontId="8" fillId="0" borderId="24" xfId="0" applyNumberFormat="1" applyFont="1" applyBorder="1" applyAlignment="1">
      <alignment horizontal="center"/>
    </xf>
    <xf numFmtId="49" fontId="8" fillId="0" borderId="9" xfId="41" applyNumberFormat="1" applyFont="1" applyBorder="1" applyAlignment="1" applyProtection="1">
      <alignment horizontal="center" vertical="center"/>
    </xf>
    <xf numFmtId="49" fontId="8" fillId="0" borderId="24" xfId="0" applyNumberFormat="1" applyFont="1" applyBorder="1" applyAlignment="1">
      <alignment horizontal="center" vertical="center"/>
    </xf>
    <xf numFmtId="49" fontId="8" fillId="0" borderId="9" xfId="41" applyNumberFormat="1" applyFont="1" applyBorder="1" applyAlignment="1" applyProtection="1">
      <alignment horizontal="center" vertical="center" wrapText="1"/>
    </xf>
    <xf numFmtId="49" fontId="8" fillId="0" borderId="24" xfId="30" applyNumberFormat="1" applyFont="1" applyFill="1" applyBorder="1" applyAlignment="1" applyProtection="1">
      <alignment horizontal="center" vertical="center" wrapText="1"/>
    </xf>
    <xf numFmtId="49" fontId="8" fillId="0" borderId="9" xfId="30" applyNumberFormat="1" applyFont="1" applyFill="1" applyBorder="1" applyAlignment="1" applyProtection="1">
      <alignment horizontal="center" vertical="center" wrapText="1"/>
    </xf>
    <xf numFmtId="164" fontId="7" fillId="0" borderId="26" xfId="30" applyNumberFormat="1" applyFont="1" applyFill="1" applyBorder="1" applyAlignment="1" applyProtection="1">
      <alignment horizontal="center" vertical="center" wrapText="1"/>
    </xf>
    <xf numFmtId="0" fontId="8" fillId="0" borderId="9" xfId="41" applyFont="1" applyBorder="1" applyProtection="1"/>
    <xf numFmtId="164" fontId="9" fillId="5" borderId="12" xfId="37" applyNumberFormat="1" applyFont="1" applyFill="1" applyBorder="1" applyAlignment="1" applyProtection="1">
      <alignment horizontal="center" vertical="center"/>
    </xf>
    <xf numFmtId="0" fontId="13" fillId="9" borderId="33" xfId="0" applyFont="1" applyFill="1" applyBorder="1" applyAlignment="1" applyProtection="1">
      <alignment vertical="center"/>
      <protection locked="0"/>
    </xf>
    <xf numFmtId="0" fontId="13" fillId="9" borderId="21" xfId="0" applyFont="1" applyFill="1" applyBorder="1" applyAlignment="1" applyProtection="1">
      <alignment vertical="center"/>
      <protection locked="0"/>
    </xf>
    <xf numFmtId="0" fontId="13" fillId="9" borderId="27" xfId="0" applyFont="1" applyFill="1" applyBorder="1" applyAlignment="1" applyProtection="1">
      <alignment vertical="center"/>
      <protection locked="0"/>
    </xf>
    <xf numFmtId="0" fontId="13" fillId="9" borderId="9" xfId="0" applyFont="1" applyFill="1" applyBorder="1" applyAlignment="1" applyProtection="1">
      <alignment vertical="center"/>
      <protection locked="0"/>
    </xf>
    <xf numFmtId="0" fontId="13" fillId="9" borderId="32" xfId="0" applyFont="1" applyFill="1" applyBorder="1" applyAlignment="1" applyProtection="1">
      <alignment vertical="center"/>
      <protection locked="0"/>
    </xf>
    <xf numFmtId="0" fontId="13" fillId="9" borderId="29" xfId="0" applyFont="1" applyFill="1" applyBorder="1" applyAlignment="1" applyProtection="1">
      <alignment vertical="center"/>
      <protection locked="0"/>
    </xf>
    <xf numFmtId="164" fontId="13" fillId="6" borderId="21" xfId="0" applyNumberFormat="1" applyFont="1" applyFill="1" applyBorder="1" applyAlignment="1" applyProtection="1">
      <alignment horizontal="center" vertical="center"/>
      <protection locked="0"/>
    </xf>
    <xf numFmtId="164" fontId="13" fillId="6" borderId="9" xfId="0" applyNumberFormat="1" applyFont="1" applyFill="1" applyBorder="1" applyAlignment="1" applyProtection="1">
      <alignment horizontal="center" vertical="center"/>
      <protection locked="0"/>
    </xf>
    <xf numFmtId="164" fontId="13" fillId="6" borderId="29" xfId="0" applyNumberFormat="1" applyFont="1" applyFill="1" applyBorder="1" applyAlignment="1" applyProtection="1">
      <alignment horizontal="center" vertical="center"/>
      <protection locked="0"/>
    </xf>
    <xf numFmtId="0" fontId="13" fillId="9" borderId="45" xfId="0" applyFont="1" applyFill="1" applyBorder="1" applyAlignment="1" applyProtection="1">
      <alignment vertical="center"/>
      <protection locked="0"/>
    </xf>
    <xf numFmtId="164" fontId="13" fillId="6" borderId="45" xfId="0" applyNumberFormat="1" applyFont="1" applyFill="1" applyBorder="1" applyAlignment="1" applyProtection="1">
      <alignment horizontal="center" vertical="center"/>
      <protection locked="0"/>
    </xf>
    <xf numFmtId="0" fontId="7" fillId="9" borderId="44" xfId="0" applyFont="1" applyFill="1" applyBorder="1" applyAlignment="1" applyProtection="1">
      <alignment vertical="center"/>
      <protection locked="0"/>
    </xf>
    <xf numFmtId="0" fontId="7" fillId="9" borderId="9" xfId="0" applyFont="1" applyFill="1" applyBorder="1" applyAlignment="1" applyProtection="1">
      <alignment vertical="center"/>
      <protection locked="0"/>
    </xf>
    <xf numFmtId="2" fontId="7" fillId="6" borderId="44" xfId="0" applyNumberFormat="1" applyFont="1" applyFill="1" applyBorder="1" applyAlignment="1" applyProtection="1">
      <alignment horizontal="center" vertical="center"/>
      <protection locked="0"/>
    </xf>
    <xf numFmtId="2" fontId="7" fillId="6" borderId="9" xfId="0" applyNumberFormat="1" applyFont="1" applyFill="1" applyBorder="1" applyAlignment="1" applyProtection="1">
      <alignment horizontal="center" vertical="center"/>
      <protection locked="0"/>
    </xf>
    <xf numFmtId="0" fontId="7" fillId="9" borderId="45" xfId="0" applyFont="1" applyFill="1" applyBorder="1" applyAlignment="1" applyProtection="1">
      <alignment vertical="center"/>
      <protection locked="0"/>
    </xf>
    <xf numFmtId="2" fontId="7" fillId="6" borderId="45" xfId="0" applyNumberFormat="1" applyFont="1" applyFill="1" applyBorder="1" applyAlignment="1" applyProtection="1">
      <alignment horizontal="center" vertical="center"/>
      <protection locked="0"/>
    </xf>
    <xf numFmtId="0" fontId="7" fillId="9" borderId="64" xfId="0" applyFont="1" applyFill="1" applyBorder="1" applyAlignment="1" applyProtection="1">
      <alignment vertical="center"/>
      <protection locked="0"/>
    </xf>
    <xf numFmtId="2" fontId="7" fillId="6" borderId="64" xfId="0" applyNumberFormat="1" applyFont="1" applyFill="1" applyBorder="1" applyAlignment="1" applyProtection="1">
      <alignment horizontal="center" vertical="center"/>
      <protection locked="0"/>
    </xf>
    <xf numFmtId="0" fontId="13" fillId="4" borderId="9" xfId="36" applyFont="1" applyFill="1" applyBorder="1" applyAlignment="1" applyProtection="1">
      <alignment horizontal="left" vertical="center" wrapText="1"/>
    </xf>
    <xf numFmtId="0" fontId="13" fillId="4" borderId="45" xfId="0" applyFont="1" applyFill="1" applyBorder="1" applyAlignment="1">
      <alignment horizontal="left"/>
    </xf>
    <xf numFmtId="0" fontId="13" fillId="4" borderId="45" xfId="36" applyFont="1" applyFill="1" applyBorder="1" applyAlignment="1" applyProtection="1">
      <alignment horizontal="left" vertical="center" wrapText="1"/>
    </xf>
    <xf numFmtId="0" fontId="13" fillId="4" borderId="45" xfId="0" applyFont="1" applyFill="1" applyBorder="1" applyAlignment="1">
      <alignment horizontal="left" vertical="center"/>
    </xf>
    <xf numFmtId="164" fontId="11" fillId="4" borderId="35" xfId="0" applyNumberFormat="1" applyFont="1" applyFill="1" applyBorder="1"/>
    <xf numFmtId="2" fontId="13" fillId="6" borderId="45" xfId="0" applyNumberFormat="1" applyFont="1" applyFill="1" applyBorder="1" applyProtection="1">
      <protection locked="0"/>
    </xf>
    <xf numFmtId="2" fontId="13" fillId="6" borderId="21" xfId="0" applyNumberFormat="1" applyFont="1" applyFill="1" applyBorder="1" applyAlignment="1" applyProtection="1">
      <alignment horizontal="center" vertical="center"/>
      <protection locked="0"/>
    </xf>
    <xf numFmtId="2" fontId="13" fillId="6" borderId="9" xfId="0" applyNumberFormat="1" applyFont="1" applyFill="1" applyBorder="1" applyAlignment="1" applyProtection="1">
      <alignment horizontal="center" vertical="center"/>
      <protection locked="0"/>
    </xf>
    <xf numFmtId="2" fontId="13" fillId="6" borderId="29" xfId="0" applyNumberFormat="1" applyFont="1" applyFill="1" applyBorder="1" applyAlignment="1" applyProtection="1">
      <alignment horizontal="center" vertical="center"/>
      <protection locked="0"/>
    </xf>
    <xf numFmtId="0" fontId="7" fillId="4" borderId="0" xfId="41" applyFont="1" applyFill="1" applyAlignment="1" applyProtection="1">
      <alignment vertical="center" wrapText="1"/>
    </xf>
    <xf numFmtId="0" fontId="8" fillId="4" borderId="0" xfId="41" applyFont="1" applyFill="1" applyAlignment="1" applyProtection="1">
      <alignment horizontal="left" vertical="center"/>
    </xf>
    <xf numFmtId="0" fontId="8" fillId="5" borderId="66" xfId="37" applyFont="1" applyFill="1" applyBorder="1" applyAlignment="1" applyProtection="1">
      <alignment horizontal="center" vertical="center" wrapText="1"/>
    </xf>
    <xf numFmtId="0" fontId="8" fillId="10" borderId="1" xfId="37" applyFont="1" applyFill="1" applyBorder="1" applyAlignment="1" applyProtection="1">
      <alignment horizontal="center" vertical="center" wrapText="1"/>
    </xf>
    <xf numFmtId="0" fontId="8" fillId="10" borderId="10" xfId="37" applyFont="1" applyFill="1" applyBorder="1" applyAlignment="1" applyProtection="1">
      <alignment horizontal="center" vertical="center" wrapText="1"/>
    </xf>
    <xf numFmtId="49" fontId="8" fillId="0" borderId="56" xfId="41" applyNumberFormat="1" applyFont="1" applyBorder="1" applyAlignment="1" applyProtection="1">
      <alignment horizontal="center" vertical="center"/>
    </xf>
    <xf numFmtId="164" fontId="8" fillId="0" borderId="67" xfId="30" applyNumberFormat="1" applyFont="1" applyFill="1" applyBorder="1" applyAlignment="1" applyProtection="1">
      <alignment horizontal="center" vertical="center" wrapText="1"/>
    </xf>
    <xf numFmtId="164" fontId="8" fillId="4" borderId="3" xfId="41" applyNumberFormat="1" applyFont="1" applyFill="1" applyBorder="1" applyAlignment="1" applyProtection="1">
      <alignment horizontal="center" vertical="center"/>
    </xf>
    <xf numFmtId="49" fontId="8" fillId="0" borderId="57" xfId="41" applyNumberFormat="1" applyFont="1" applyBorder="1" applyAlignment="1" applyProtection="1">
      <alignment horizontal="center" vertical="center"/>
    </xf>
    <xf numFmtId="164" fontId="8" fillId="0" borderId="68" xfId="30" applyNumberFormat="1" applyFont="1" applyFill="1" applyBorder="1" applyAlignment="1" applyProtection="1">
      <alignment horizontal="center" vertical="center"/>
    </xf>
    <xf numFmtId="164" fontId="8" fillId="4" borderId="4" xfId="41" applyNumberFormat="1" applyFont="1" applyFill="1" applyBorder="1" applyAlignment="1" applyProtection="1">
      <alignment horizontal="center" vertical="center"/>
    </xf>
    <xf numFmtId="49" fontId="8" fillId="0" borderId="69" xfId="41" applyNumberFormat="1" applyFont="1" applyBorder="1" applyAlignment="1" applyProtection="1">
      <alignment horizontal="center" vertical="center"/>
    </xf>
    <xf numFmtId="164" fontId="8" fillId="0" borderId="70" xfId="30" applyNumberFormat="1" applyFont="1" applyFill="1" applyBorder="1" applyAlignment="1" applyProtection="1">
      <alignment horizontal="center" vertical="center"/>
    </xf>
    <xf numFmtId="164" fontId="8" fillId="4" borderId="5" xfId="41" applyNumberFormat="1" applyFont="1" applyFill="1" applyBorder="1" applyAlignment="1" applyProtection="1">
      <alignment horizontal="center" vertical="center"/>
    </xf>
    <xf numFmtId="49" fontId="8" fillId="0" borderId="66" xfId="41" applyNumberFormat="1" applyFont="1" applyBorder="1" applyAlignment="1" applyProtection="1">
      <alignment horizontal="center" vertical="center"/>
    </xf>
    <xf numFmtId="164" fontId="8" fillId="0" borderId="2" xfId="30" applyNumberFormat="1" applyFont="1" applyFill="1" applyBorder="1" applyAlignment="1" applyProtection="1">
      <alignment horizontal="center" vertical="center"/>
    </xf>
    <xf numFmtId="164" fontId="8" fillId="4" borderId="66" xfId="41" applyNumberFormat="1" applyFont="1" applyFill="1" applyBorder="1" applyAlignment="1" applyProtection="1">
      <alignment vertical="center"/>
    </xf>
    <xf numFmtId="164" fontId="8" fillId="4" borderId="10" xfId="41" applyNumberFormat="1" applyFont="1" applyFill="1" applyBorder="1" applyAlignment="1" applyProtection="1">
      <alignment horizontal="center" vertical="center"/>
    </xf>
    <xf numFmtId="49" fontId="8" fillId="0" borderId="10" xfId="41" applyNumberFormat="1" applyFont="1" applyBorder="1" applyAlignment="1" applyProtection="1">
      <alignment horizontal="center" vertical="center"/>
    </xf>
    <xf numFmtId="164" fontId="8" fillId="0" borderId="11" xfId="30" applyNumberFormat="1" applyFont="1" applyFill="1" applyBorder="1" applyAlignment="1" applyProtection="1">
      <alignment horizontal="center" vertical="center"/>
    </xf>
    <xf numFmtId="164" fontId="8" fillId="4" borderId="7" xfId="41" applyNumberFormat="1" applyFont="1" applyFill="1" applyBorder="1" applyAlignment="1" applyProtection="1">
      <alignment horizontal="center" vertical="center"/>
    </xf>
    <xf numFmtId="165" fontId="8" fillId="0" borderId="14" xfId="37" applyNumberFormat="1" applyFont="1" applyBorder="1" applyAlignment="1" applyProtection="1">
      <alignment horizontal="center" vertical="center" wrapText="1"/>
    </xf>
    <xf numFmtId="49" fontId="8" fillId="0" borderId="0" xfId="41" applyNumberFormat="1" applyFont="1" applyAlignment="1" applyProtection="1">
      <alignment horizontal="center" vertical="center"/>
    </xf>
    <xf numFmtId="49" fontId="8" fillId="0" borderId="0" xfId="30" applyNumberFormat="1" applyFont="1" applyFill="1" applyAlignment="1" applyProtection="1">
      <alignment horizontal="left" vertical="center" wrapText="1"/>
    </xf>
    <xf numFmtId="164" fontId="8" fillId="0" borderId="0" xfId="30" applyNumberFormat="1" applyFont="1" applyFill="1" applyAlignment="1" applyProtection="1">
      <alignment horizontal="center" vertical="center"/>
    </xf>
    <xf numFmtId="164" fontId="8" fillId="0" borderId="0" xfId="37" applyNumberFormat="1" applyFont="1" applyAlignment="1" applyProtection="1">
      <alignment vertical="center"/>
    </xf>
    <xf numFmtId="0" fontId="7" fillId="0" borderId="0" xfId="41" applyFont="1" applyAlignment="1" applyProtection="1">
      <alignment vertical="center"/>
    </xf>
    <xf numFmtId="0" fontId="7" fillId="4" borderId="0" xfId="41" applyFont="1" applyFill="1" applyAlignment="1" applyProtection="1">
      <alignment vertical="center"/>
      <protection locked="0"/>
    </xf>
    <xf numFmtId="164" fontId="13" fillId="6" borderId="47" xfId="44" applyNumberFormat="1" applyFont="1" applyFill="1" applyBorder="1" applyAlignment="1" applyProtection="1">
      <alignment vertical="center"/>
      <protection locked="0"/>
    </xf>
    <xf numFmtId="164" fontId="13" fillId="6" borderId="24" xfId="44" applyNumberFormat="1" applyFont="1" applyFill="1" applyBorder="1" applyAlignment="1" applyProtection="1">
      <alignment vertical="center"/>
      <protection locked="0"/>
    </xf>
    <xf numFmtId="164" fontId="13" fillId="6" borderId="72" xfId="44" applyNumberFormat="1" applyFont="1" applyFill="1" applyBorder="1" applyAlignment="1" applyProtection="1">
      <alignment vertical="center"/>
      <protection locked="0"/>
    </xf>
    <xf numFmtId="164" fontId="13" fillId="6" borderId="61" xfId="44" applyNumberFormat="1" applyFont="1" applyFill="1" applyBorder="1" applyAlignment="1" applyProtection="1">
      <alignment vertical="center"/>
      <protection locked="0"/>
    </xf>
    <xf numFmtId="164" fontId="13" fillId="6" borderId="27" xfId="44" applyNumberFormat="1" applyFont="1" applyFill="1" applyBorder="1" applyAlignment="1" applyProtection="1">
      <alignment vertical="center"/>
      <protection locked="0"/>
    </xf>
    <xf numFmtId="164" fontId="13" fillId="6" borderId="27" xfId="44" applyNumberFormat="1" applyFont="1" applyFill="1" applyBorder="1" applyProtection="1">
      <protection locked="0"/>
    </xf>
    <xf numFmtId="164" fontId="13" fillId="6" borderId="24" xfId="44" applyNumberFormat="1" applyFont="1" applyFill="1" applyBorder="1" applyProtection="1">
      <protection locked="0"/>
    </xf>
    <xf numFmtId="164" fontId="13" fillId="6" borderId="51" xfId="44" applyNumberFormat="1" applyFont="1" applyFill="1" applyBorder="1" applyProtection="1">
      <protection locked="0"/>
    </xf>
    <xf numFmtId="164" fontId="13" fillId="6" borderId="47" xfId="44" applyNumberFormat="1" applyFont="1" applyFill="1" applyBorder="1" applyProtection="1">
      <protection locked="0"/>
    </xf>
    <xf numFmtId="164" fontId="13" fillId="6" borderId="32" xfId="44" applyNumberFormat="1" applyFont="1" applyFill="1" applyBorder="1" applyProtection="1">
      <protection locked="0"/>
    </xf>
    <xf numFmtId="164" fontId="13" fillId="6" borderId="27" xfId="45" applyNumberFormat="1" applyFont="1" applyFill="1" applyBorder="1" applyProtection="1">
      <protection locked="0"/>
    </xf>
    <xf numFmtId="164" fontId="13" fillId="6" borderId="47" xfId="45" applyNumberFormat="1" applyFont="1" applyFill="1" applyBorder="1" applyProtection="1">
      <protection locked="0"/>
    </xf>
    <xf numFmtId="2" fontId="13" fillId="6" borderId="20" xfId="44" applyNumberFormat="1" applyFont="1" applyFill="1" applyBorder="1" applyAlignment="1" applyProtection="1">
      <alignment vertical="center"/>
      <protection locked="0"/>
    </xf>
    <xf numFmtId="2" fontId="13" fillId="6" borderId="28" xfId="44" applyNumberFormat="1" applyFont="1" applyFill="1" applyBorder="1" applyAlignment="1" applyProtection="1">
      <alignment vertical="center"/>
      <protection locked="0"/>
    </xf>
    <xf numFmtId="2" fontId="13" fillId="6" borderId="24" xfId="44" applyNumberFormat="1" applyFont="1" applyFill="1" applyBorder="1" applyAlignment="1" applyProtection="1">
      <alignment vertical="center"/>
      <protection locked="0"/>
    </xf>
    <xf numFmtId="2" fontId="13" fillId="6" borderId="51" xfId="44" applyNumberFormat="1" applyFont="1" applyFill="1" applyBorder="1" applyAlignment="1" applyProtection="1">
      <alignment vertical="center"/>
      <protection locked="0"/>
    </xf>
    <xf numFmtId="0" fontId="0" fillId="4" borderId="0" xfId="46" applyFont="1" applyFill="1" applyAlignment="1" applyProtection="1">
      <alignment horizontal="center" vertical="center"/>
    </xf>
    <xf numFmtId="0" fontId="0" fillId="4" borderId="0" xfId="46" applyFont="1" applyFill="1" applyAlignment="1" applyProtection="1">
      <alignment vertical="center" wrapText="1"/>
    </xf>
    <xf numFmtId="0" fontId="0" fillId="4" borderId="0" xfId="46" applyFont="1" applyFill="1" applyAlignment="1" applyProtection="1">
      <alignment horizontal="left" vertical="center"/>
    </xf>
    <xf numFmtId="0" fontId="12" fillId="4" borderId="0" xfId="46" applyFont="1" applyFill="1" applyAlignment="1" applyProtection="1">
      <alignment vertical="center"/>
    </xf>
    <xf numFmtId="0" fontId="12" fillId="4" borderId="0" xfId="46" applyFont="1" applyFill="1" applyAlignment="1" applyProtection="1">
      <alignment horizontal="left" vertical="center" wrapText="1"/>
    </xf>
    <xf numFmtId="0" fontId="0" fillId="4" borderId="0" xfId="46" applyFont="1" applyFill="1" applyAlignment="1" applyProtection="1">
      <alignment vertical="center"/>
    </xf>
    <xf numFmtId="0" fontId="8" fillId="5" borderId="41" xfId="46" applyFont="1" applyFill="1" applyBorder="1" applyAlignment="1" applyProtection="1">
      <alignment horizontal="center" vertical="center" wrapText="1"/>
    </xf>
    <xf numFmtId="3" fontId="8" fillId="5" borderId="1" xfId="46" applyNumberFormat="1" applyFont="1" applyFill="1" applyBorder="1" applyAlignment="1" applyProtection="1">
      <alignment horizontal="center" vertical="center" wrapText="1"/>
    </xf>
    <xf numFmtId="0" fontId="0" fillId="4" borderId="0" xfId="46" applyFont="1" applyFill="1" applyProtection="1"/>
    <xf numFmtId="0" fontId="12" fillId="4" borderId="0" xfId="46" applyFont="1" applyFill="1" applyProtection="1"/>
    <xf numFmtId="2" fontId="12" fillId="4" borderId="0" xfId="46" applyNumberFormat="1" applyFont="1" applyFill="1" applyAlignment="1" applyProtection="1">
      <alignment vertical="center" wrapText="1"/>
    </xf>
    <xf numFmtId="164" fontId="12" fillId="5" borderId="10" xfId="36" applyNumberFormat="1" applyFont="1" applyFill="1" applyBorder="1" applyAlignment="1" applyProtection="1">
      <alignment vertical="center"/>
    </xf>
    <xf numFmtId="4" fontId="12" fillId="5" borderId="12" xfId="29" applyNumberFormat="1" applyFont="1" applyFill="1" applyBorder="1" applyAlignment="1" applyProtection="1">
      <alignment horizontal="right" vertical="center" indent="1"/>
    </xf>
    <xf numFmtId="164" fontId="12" fillId="4" borderId="13" xfId="36" applyNumberFormat="1" applyFont="1" applyFill="1" applyBorder="1" applyAlignment="1" applyProtection="1">
      <alignment vertical="center"/>
    </xf>
    <xf numFmtId="164" fontId="12" fillId="4" borderId="0" xfId="36" applyNumberFormat="1" applyFont="1" applyFill="1" applyAlignment="1" applyProtection="1">
      <alignment horizontal="left" vertical="center"/>
    </xf>
    <xf numFmtId="4" fontId="12" fillId="4" borderId="0" xfId="29" applyNumberFormat="1" applyFont="1" applyFill="1" applyAlignment="1" applyProtection="1">
      <alignment horizontal="right" vertical="center" indent="1"/>
    </xf>
    <xf numFmtId="49" fontId="12" fillId="4" borderId="13" xfId="46" applyNumberFormat="1" applyFont="1" applyFill="1" applyBorder="1" applyAlignment="1" applyProtection="1">
      <alignment horizontal="center" vertical="center"/>
    </xf>
    <xf numFmtId="4" fontId="12" fillId="5" borderId="12" xfId="36" applyNumberFormat="1" applyFont="1" applyFill="1" applyBorder="1" applyAlignment="1" applyProtection="1">
      <alignment horizontal="right" vertical="center" indent="1"/>
    </xf>
    <xf numFmtId="0" fontId="13" fillId="9" borderId="44"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9" xfId="46" applyFont="1" applyFill="1" applyBorder="1" applyAlignment="1" applyProtection="1">
      <alignment vertical="center" wrapText="1"/>
      <protection locked="0"/>
    </xf>
    <xf numFmtId="0" fontId="13" fillId="9" borderId="0" xfId="46" applyFont="1" applyFill="1" applyAlignment="1" applyProtection="1">
      <alignment vertical="center" wrapText="1"/>
      <protection locked="0"/>
    </xf>
    <xf numFmtId="0" fontId="13" fillId="9" borderId="25" xfId="46" applyFont="1" applyFill="1" applyBorder="1" applyAlignment="1" applyProtection="1">
      <alignment vertical="center" wrapText="1"/>
      <protection locked="0"/>
    </xf>
    <xf numFmtId="164" fontId="13" fillId="6" borderId="44" xfId="0" applyNumberFormat="1" applyFont="1" applyFill="1" applyBorder="1" applyAlignment="1" applyProtection="1">
      <alignment vertical="center"/>
      <protection locked="0"/>
    </xf>
    <xf numFmtId="164" fontId="13" fillId="6" borderId="21" xfId="46" applyNumberFormat="1" applyFont="1" applyFill="1" applyBorder="1" applyAlignment="1" applyProtection="1">
      <alignment vertical="center"/>
      <protection locked="0"/>
    </xf>
    <xf numFmtId="164" fontId="13" fillId="6" borderId="44" xfId="46" applyNumberFormat="1" applyFont="1" applyFill="1" applyBorder="1" applyAlignment="1" applyProtection="1">
      <alignment vertical="center"/>
      <protection locked="0"/>
    </xf>
    <xf numFmtId="0" fontId="13" fillId="9" borderId="44" xfId="46" applyFont="1" applyFill="1" applyBorder="1" applyAlignment="1" applyProtection="1">
      <alignment vertical="center" wrapText="1"/>
      <protection locked="0"/>
    </xf>
    <xf numFmtId="0" fontId="13" fillId="9" borderId="45" xfId="46" applyFont="1" applyFill="1" applyBorder="1" applyAlignment="1" applyProtection="1">
      <alignment vertical="center" wrapText="1"/>
      <protection locked="0"/>
    </xf>
    <xf numFmtId="164" fontId="13" fillId="6" borderId="64" xfId="46" applyNumberFormat="1" applyFont="1" applyFill="1" applyBorder="1" applyAlignment="1" applyProtection="1">
      <alignment vertical="center"/>
      <protection locked="0"/>
    </xf>
    <xf numFmtId="164" fontId="13" fillId="6" borderId="45" xfId="46" applyNumberFormat="1" applyFont="1" applyFill="1" applyBorder="1" applyAlignment="1" applyProtection="1">
      <alignment vertical="center"/>
      <protection locked="0"/>
    </xf>
    <xf numFmtId="164" fontId="13" fillId="6" borderId="9" xfId="46" applyNumberFormat="1" applyFont="1" applyFill="1" applyBorder="1" applyAlignment="1" applyProtection="1">
      <alignment vertical="center"/>
      <protection locked="0"/>
    </xf>
    <xf numFmtId="0" fontId="13" fillId="9" borderId="64" xfId="46" applyFont="1" applyFill="1" applyBorder="1" applyAlignment="1" applyProtection="1">
      <alignment vertical="center" wrapText="1"/>
      <protection locked="0"/>
    </xf>
    <xf numFmtId="0" fontId="13" fillId="9" borderId="29" xfId="46" applyFont="1" applyFill="1" applyBorder="1" applyAlignment="1" applyProtection="1">
      <alignment vertical="center" wrapText="1"/>
      <protection locked="0"/>
    </xf>
    <xf numFmtId="0" fontId="13" fillId="9" borderId="16" xfId="46" applyFont="1" applyFill="1" applyBorder="1" applyAlignment="1" applyProtection="1">
      <alignment vertical="center" wrapText="1"/>
      <protection locked="0"/>
    </xf>
    <xf numFmtId="164" fontId="13" fillId="6" borderId="29" xfId="46" applyNumberFormat="1" applyFont="1" applyFill="1" applyBorder="1" applyAlignment="1" applyProtection="1">
      <alignment vertical="center"/>
      <protection locked="0"/>
    </xf>
    <xf numFmtId="164" fontId="13" fillId="6" borderId="16" xfId="46" applyNumberFormat="1" applyFont="1" applyFill="1" applyBorder="1" applyAlignment="1" applyProtection="1">
      <alignment vertical="center"/>
      <protection locked="0"/>
    </xf>
    <xf numFmtId="0" fontId="8" fillId="0" borderId="9" xfId="41" applyFont="1" applyBorder="1" applyAlignment="1" applyProtection="1">
      <alignment horizontal="left" vertical="center"/>
    </xf>
    <xf numFmtId="49" fontId="8" fillId="0" borderId="51" xfId="0" applyNumberFormat="1" applyFont="1" applyBorder="1" applyAlignment="1">
      <alignment horizontal="center"/>
    </xf>
    <xf numFmtId="49" fontId="8" fillId="0" borderId="45" xfId="41" applyNumberFormat="1" applyFont="1" applyBorder="1" applyAlignment="1" applyProtection="1">
      <alignment horizontal="center" vertical="center"/>
    </xf>
    <xf numFmtId="49" fontId="8" fillId="0" borderId="45" xfId="30" applyNumberFormat="1" applyFont="1" applyFill="1" applyBorder="1" applyAlignment="1" applyProtection="1">
      <alignment horizontal="left" vertical="center" wrapText="1"/>
    </xf>
    <xf numFmtId="164" fontId="7" fillId="0" borderId="52" xfId="30" applyNumberFormat="1" applyFont="1" applyFill="1" applyBorder="1" applyAlignment="1" applyProtection="1">
      <alignment horizontal="center" vertical="center"/>
    </xf>
    <xf numFmtId="0" fontId="8" fillId="5" borderId="14" xfId="37" applyFont="1" applyFill="1" applyBorder="1" applyAlignment="1" applyProtection="1">
      <alignment horizontal="center" vertical="center" wrapText="1"/>
    </xf>
    <xf numFmtId="0" fontId="8" fillId="5" borderId="11" xfId="37" applyFont="1" applyFill="1" applyBorder="1" applyAlignment="1" applyProtection="1">
      <alignment horizontal="center" vertical="center"/>
    </xf>
    <xf numFmtId="49" fontId="8" fillId="0" borderId="14" xfId="41" applyNumberFormat="1" applyFont="1" applyBorder="1" applyAlignment="1" applyProtection="1">
      <alignment horizontal="center" vertical="center"/>
    </xf>
    <xf numFmtId="0" fontId="7" fillId="0" borderId="14" xfId="41" applyFont="1" applyBorder="1" applyAlignment="1" applyProtection="1">
      <alignment horizontal="center" vertical="center"/>
    </xf>
    <xf numFmtId="49" fontId="8" fillId="0" borderId="16" xfId="30" applyNumberFormat="1" applyFont="1" applyFill="1" applyBorder="1" applyAlignment="1" applyProtection="1">
      <alignment horizontal="left" vertical="center" wrapText="1"/>
    </xf>
    <xf numFmtId="164" fontId="8" fillId="0" borderId="14" xfId="30" applyNumberFormat="1" applyFont="1" applyFill="1" applyBorder="1" applyAlignment="1" applyProtection="1">
      <alignment horizontal="right" vertical="center" indent="1"/>
    </xf>
    <xf numFmtId="164" fontId="13" fillId="6" borderId="33" xfId="0" applyNumberFormat="1" applyFont="1" applyFill="1" applyBorder="1" applyAlignment="1" applyProtection="1">
      <alignment horizontal="center" vertical="center"/>
      <protection locked="0"/>
    </xf>
    <xf numFmtId="164" fontId="13" fillId="6" borderId="27" xfId="0" applyNumberFormat="1" applyFont="1" applyFill="1" applyBorder="1" applyAlignment="1" applyProtection="1">
      <alignment horizontal="center" vertical="center"/>
      <protection locked="0"/>
    </xf>
    <xf numFmtId="164" fontId="13" fillId="6" borderId="32" xfId="0" applyNumberFormat="1" applyFont="1" applyFill="1" applyBorder="1" applyAlignment="1" applyProtection="1">
      <alignment horizontal="center" vertical="center"/>
      <protection locked="0"/>
    </xf>
    <xf numFmtId="1" fontId="13" fillId="0" borderId="9" xfId="0" applyNumberFormat="1" applyFont="1" applyBorder="1" applyAlignment="1">
      <alignment horizontal="center" vertical="center" wrapText="1"/>
    </xf>
    <xf numFmtId="0" fontId="13" fillId="4" borderId="45" xfId="0" applyFont="1" applyFill="1" applyBorder="1"/>
    <xf numFmtId="164" fontId="13" fillId="6" borderId="48" xfId="0" applyNumberFormat="1" applyFont="1" applyFill="1" applyBorder="1" applyAlignment="1" applyProtection="1">
      <alignment horizontal="center" vertical="center"/>
      <protection locked="0"/>
    </xf>
    <xf numFmtId="164" fontId="13" fillId="6" borderId="59" xfId="0" applyNumberFormat="1" applyFont="1" applyFill="1" applyBorder="1" applyAlignment="1" applyProtection="1">
      <alignment horizontal="center" vertical="center"/>
      <protection locked="0"/>
    </xf>
    <xf numFmtId="164" fontId="13" fillId="6" borderId="16" xfId="0" applyNumberFormat="1" applyFont="1" applyFill="1" applyBorder="1" applyAlignment="1" applyProtection="1">
      <alignment horizontal="center" vertical="center"/>
      <protection locked="0"/>
    </xf>
    <xf numFmtId="164" fontId="13" fillId="6" borderId="67" xfId="0" applyNumberFormat="1" applyFont="1" applyFill="1" applyBorder="1" applyAlignment="1" applyProtection="1">
      <alignment horizontal="center" vertical="center"/>
      <protection locked="0"/>
    </xf>
    <xf numFmtId="164" fontId="13" fillId="6" borderId="68" xfId="0" applyNumberFormat="1" applyFont="1" applyFill="1" applyBorder="1" applyAlignment="1" applyProtection="1">
      <alignment horizontal="center" vertical="center"/>
      <protection locked="0"/>
    </xf>
    <xf numFmtId="164" fontId="13" fillId="6" borderId="75" xfId="0" applyNumberFormat="1" applyFont="1" applyFill="1" applyBorder="1" applyAlignment="1" applyProtection="1">
      <alignment horizontal="center" vertical="center"/>
      <protection locked="0"/>
    </xf>
    <xf numFmtId="164" fontId="13" fillId="6" borderId="47" xfId="0" applyNumberFormat="1" applyFont="1" applyFill="1" applyBorder="1" applyAlignment="1" applyProtection="1">
      <alignment horizontal="center" vertical="center"/>
      <protection locked="0"/>
    </xf>
    <xf numFmtId="164" fontId="13" fillId="6" borderId="15" xfId="0" applyNumberFormat="1" applyFont="1" applyFill="1" applyBorder="1" applyAlignment="1" applyProtection="1">
      <alignment horizontal="center" vertical="center"/>
      <protection locked="0"/>
    </xf>
    <xf numFmtId="2" fontId="13" fillId="6" borderId="73" xfId="0" applyNumberFormat="1" applyFont="1" applyFill="1" applyBorder="1" applyAlignment="1" applyProtection="1">
      <alignment horizontal="center" vertical="center"/>
      <protection locked="0"/>
    </xf>
    <xf numFmtId="2" fontId="13" fillId="6" borderId="68" xfId="0" applyNumberFormat="1" applyFont="1" applyFill="1" applyBorder="1" applyAlignment="1" applyProtection="1">
      <alignment horizontal="center" vertical="center"/>
      <protection locked="0"/>
    </xf>
    <xf numFmtId="2" fontId="13" fillId="6" borderId="75" xfId="0" applyNumberFormat="1" applyFont="1" applyFill="1" applyBorder="1" applyAlignment="1" applyProtection="1">
      <alignment horizontal="center" vertical="center"/>
      <protection locked="0"/>
    </xf>
    <xf numFmtId="164" fontId="13" fillId="6" borderId="44" xfId="47" applyNumberFormat="1" applyFont="1" applyFill="1" applyBorder="1" applyAlignment="1" applyProtection="1">
      <alignment horizontal="center" vertical="center"/>
      <protection locked="0"/>
    </xf>
    <xf numFmtId="164" fontId="13" fillId="6" borderId="45" xfId="47" applyNumberFormat="1" applyFont="1" applyFill="1" applyBorder="1" applyAlignment="1" applyProtection="1">
      <alignment horizontal="center" vertical="center"/>
      <protection locked="0"/>
    </xf>
    <xf numFmtId="164" fontId="13" fillId="6" borderId="9" xfId="47" applyNumberFormat="1" applyFont="1" applyFill="1" applyBorder="1" applyAlignment="1" applyProtection="1">
      <alignment horizontal="center" vertical="center"/>
      <protection locked="0"/>
    </xf>
    <xf numFmtId="164" fontId="13" fillId="6" borderId="64" xfId="47" applyNumberFormat="1" applyFont="1" applyFill="1" applyBorder="1" applyAlignment="1" applyProtection="1">
      <alignment horizontal="center" vertical="center"/>
      <protection locked="0"/>
    </xf>
    <xf numFmtId="0" fontId="13" fillId="9" borderId="9" xfId="0" applyFont="1" applyFill="1" applyBorder="1" applyAlignment="1" applyProtection="1">
      <alignment horizontal="center" vertical="center"/>
      <protection locked="0"/>
    </xf>
    <xf numFmtId="0" fontId="13" fillId="9" borderId="48" xfId="0" applyFont="1" applyFill="1" applyBorder="1" applyAlignment="1" applyProtection="1">
      <alignment vertical="center"/>
      <protection locked="0"/>
    </xf>
    <xf numFmtId="0" fontId="13" fillId="9" borderId="29" xfId="0" applyFont="1" applyFill="1" applyBorder="1" applyAlignment="1" applyProtection="1">
      <alignment horizontal="center" vertical="center"/>
      <protection locked="0"/>
    </xf>
    <xf numFmtId="0" fontId="13" fillId="9" borderId="27" xfId="0" applyFont="1" applyFill="1" applyBorder="1" applyAlignment="1" applyProtection="1">
      <alignment horizontal="center" vertical="center"/>
      <protection locked="0"/>
    </xf>
    <xf numFmtId="0" fontId="13" fillId="9" borderId="44" xfId="0" applyFont="1" applyFill="1" applyBorder="1" applyAlignment="1" applyProtection="1">
      <alignment vertical="center"/>
      <protection locked="0"/>
    </xf>
    <xf numFmtId="0" fontId="11" fillId="9" borderId="9" xfId="0" applyFont="1" applyFill="1" applyBorder="1" applyAlignment="1" applyProtection="1">
      <alignment horizontal="center" vertical="center"/>
      <protection locked="0"/>
    </xf>
    <xf numFmtId="164" fontId="13" fillId="6" borderId="44" xfId="0" applyNumberFormat="1" applyFont="1" applyFill="1" applyBorder="1" applyAlignment="1" applyProtection="1">
      <alignment horizontal="center" vertical="center"/>
      <protection locked="0"/>
    </xf>
    <xf numFmtId="0" fontId="11" fillId="9" borderId="9" xfId="0" applyFont="1" applyFill="1" applyBorder="1" applyAlignment="1" applyProtection="1">
      <alignment vertical="center"/>
      <protection locked="0"/>
    </xf>
    <xf numFmtId="0" fontId="13" fillId="9" borderId="21" xfId="0" applyFont="1" applyFill="1" applyBorder="1" applyAlignment="1" applyProtection="1">
      <alignment horizontal="center" vertical="center"/>
      <protection locked="0"/>
    </xf>
    <xf numFmtId="0" fontId="13" fillId="9" borderId="27"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164" fontId="13" fillId="6" borderId="9" xfId="0" applyNumberFormat="1" applyFont="1" applyFill="1" applyBorder="1" applyAlignment="1" applyProtection="1">
      <alignment horizontal="center"/>
      <protection locked="0"/>
    </xf>
    <xf numFmtId="2" fontId="13" fillId="6" borderId="21" xfId="0" applyNumberFormat="1" applyFont="1" applyFill="1" applyBorder="1" applyAlignment="1" applyProtection="1">
      <alignment horizontal="right" vertical="center"/>
      <protection locked="0"/>
    </xf>
    <xf numFmtId="2" fontId="13" fillId="6" borderId="9" xfId="0" applyNumberFormat="1" applyFont="1" applyFill="1" applyBorder="1" applyAlignment="1" applyProtection="1">
      <alignment horizontal="right" vertical="center"/>
      <protection locked="0"/>
    </xf>
    <xf numFmtId="2" fontId="13" fillId="6" borderId="29" xfId="0" applyNumberFormat="1" applyFont="1" applyFill="1" applyBorder="1" applyAlignment="1" applyProtection="1">
      <alignment horizontal="right" vertical="center"/>
      <protection locked="0"/>
    </xf>
    <xf numFmtId="0" fontId="13" fillId="9" borderId="47" xfId="0" applyFont="1" applyFill="1" applyBorder="1" applyAlignment="1" applyProtection="1">
      <alignment horizontal="center" vertical="center"/>
      <protection locked="0"/>
    </xf>
    <xf numFmtId="0" fontId="13" fillId="9" borderId="44" xfId="0" applyFont="1" applyFill="1" applyBorder="1" applyAlignment="1" applyProtection="1">
      <alignment horizontal="center" vertical="center"/>
      <protection locked="0"/>
    </xf>
    <xf numFmtId="164" fontId="13" fillId="6" borderId="9" xfId="0" applyNumberFormat="1" applyFont="1" applyFill="1" applyBorder="1" applyAlignment="1" applyProtection="1">
      <alignment vertical="center"/>
      <protection locked="0"/>
    </xf>
    <xf numFmtId="164" fontId="13" fillId="6" borderId="29" xfId="0" applyNumberFormat="1" applyFont="1" applyFill="1" applyBorder="1" applyAlignment="1" applyProtection="1">
      <alignment vertical="center"/>
      <protection locked="0"/>
    </xf>
    <xf numFmtId="0" fontId="13" fillId="9" borderId="45" xfId="0" applyFont="1" applyFill="1" applyBorder="1" applyAlignment="1" applyProtection="1">
      <alignment horizontal="center" vertical="center"/>
      <protection locked="0"/>
    </xf>
    <xf numFmtId="2" fontId="13" fillId="6" borderId="45" xfId="0" applyNumberFormat="1" applyFont="1" applyFill="1" applyBorder="1" applyAlignment="1" applyProtection="1">
      <alignment horizontal="center" vertical="center"/>
      <protection locked="0"/>
    </xf>
    <xf numFmtId="2" fontId="13" fillId="6" borderId="44" xfId="0" applyNumberFormat="1" applyFont="1" applyFill="1" applyBorder="1" applyAlignment="1" applyProtection="1">
      <alignment horizontal="center" vertical="center"/>
      <protection locked="0"/>
    </xf>
    <xf numFmtId="170" fontId="0" fillId="0" borderId="0" xfId="1" applyFont="1" applyFill="1" applyAlignment="1" applyProtection="1">
      <alignment horizontal="left"/>
    </xf>
    <xf numFmtId="170" fontId="0" fillId="0" borderId="0" xfId="1" applyFont="1" applyFill="1" applyAlignment="1" applyProtection="1">
      <alignment horizontal="center" vertical="center"/>
    </xf>
    <xf numFmtId="0" fontId="7" fillId="4" borderId="0" xfId="39" applyFont="1" applyFill="1" applyAlignment="1" applyProtection="1">
      <alignment horizontal="center" vertical="center"/>
    </xf>
    <xf numFmtId="0" fontId="7" fillId="4" borderId="0" xfId="39" applyFont="1" applyFill="1" applyAlignment="1" applyProtection="1">
      <alignment horizontal="left" vertical="center"/>
    </xf>
    <xf numFmtId="0" fontId="7" fillId="4" borderId="0" xfId="39" applyFont="1" applyFill="1" applyAlignment="1" applyProtection="1">
      <alignment vertical="top" wrapText="1"/>
    </xf>
    <xf numFmtId="0" fontId="7" fillId="4" borderId="0" xfId="39" applyFont="1" applyFill="1" applyAlignment="1" applyProtection="1">
      <alignment vertical="center"/>
    </xf>
    <xf numFmtId="0" fontId="8" fillId="4" borderId="0" xfId="39" applyFont="1" applyFill="1" applyAlignment="1" applyProtection="1">
      <alignment horizontal="left" vertical="center"/>
    </xf>
    <xf numFmtId="0" fontId="8" fillId="4" borderId="0" xfId="39" applyFont="1" applyFill="1" applyAlignment="1" applyProtection="1">
      <alignment vertical="center"/>
    </xf>
    <xf numFmtId="0" fontId="10" fillId="4" borderId="0" xfId="31" applyFont="1" applyFill="1" applyAlignment="1" applyProtection="1">
      <alignment horizontal="center" vertical="center"/>
    </xf>
    <xf numFmtId="0" fontId="7" fillId="4" borderId="0" xfId="40" applyFont="1" applyFill="1" applyAlignment="1" applyProtection="1">
      <alignment vertical="center"/>
    </xf>
    <xf numFmtId="164" fontId="8" fillId="4" borderId="12" xfId="40" applyNumberFormat="1" applyFont="1" applyFill="1" applyBorder="1" applyAlignment="1" applyProtection="1">
      <alignment vertical="center"/>
    </xf>
    <xf numFmtId="0" fontId="7" fillId="4" borderId="20" xfId="40" applyFont="1" applyFill="1" applyBorder="1" applyAlignment="1" applyProtection="1">
      <alignment horizontal="center" vertical="center"/>
    </xf>
    <xf numFmtId="0" fontId="7" fillId="4" borderId="21" xfId="40" applyFont="1" applyFill="1" applyBorder="1" applyAlignment="1" applyProtection="1">
      <alignment horizontal="center" vertical="center" wrapText="1"/>
    </xf>
    <xf numFmtId="0" fontId="7" fillId="4" borderId="23" xfId="40" applyFont="1" applyFill="1" applyBorder="1" applyAlignment="1" applyProtection="1">
      <alignment horizontal="center" vertical="center" wrapText="1"/>
    </xf>
    <xf numFmtId="0" fontId="7" fillId="4" borderId="24" xfId="40" applyFont="1" applyFill="1" applyBorder="1" applyAlignment="1" applyProtection="1">
      <alignment horizontal="left" vertical="center"/>
    </xf>
    <xf numFmtId="0" fontId="7" fillId="4" borderId="9" xfId="40" applyFont="1" applyFill="1" applyBorder="1" applyAlignment="1" applyProtection="1">
      <alignment vertical="center"/>
    </xf>
    <xf numFmtId="164" fontId="7" fillId="4" borderId="26" xfId="40" applyNumberFormat="1" applyFont="1" applyFill="1" applyBorder="1" applyAlignment="1" applyProtection="1">
      <alignment vertical="center"/>
    </xf>
    <xf numFmtId="0" fontId="7" fillId="4" borderId="24" xfId="40" applyFont="1" applyFill="1" applyBorder="1" applyAlignment="1" applyProtection="1">
      <alignment horizontal="left" vertical="center" wrapText="1"/>
    </xf>
    <xf numFmtId="0" fontId="7" fillId="4" borderId="28" xfId="40" applyFont="1" applyFill="1" applyBorder="1" applyAlignment="1" applyProtection="1">
      <alignment horizontal="left" vertical="center"/>
    </xf>
    <xf numFmtId="0" fontId="7" fillId="4" borderId="29" xfId="40" applyFont="1" applyFill="1" applyBorder="1" applyAlignment="1" applyProtection="1">
      <alignment vertical="center"/>
    </xf>
    <xf numFmtId="164" fontId="7" fillId="4" borderId="31" xfId="40" applyNumberFormat="1" applyFont="1" applyFill="1" applyBorder="1" applyAlignment="1" applyProtection="1">
      <alignment vertical="center"/>
    </xf>
    <xf numFmtId="0" fontId="7" fillId="4" borderId="0" xfId="40" applyFont="1" applyFill="1" applyAlignment="1" applyProtection="1">
      <alignment horizontal="center" vertical="center"/>
    </xf>
    <xf numFmtId="0" fontId="7" fillId="4" borderId="0" xfId="40" applyFont="1" applyFill="1" applyAlignment="1" applyProtection="1">
      <alignment horizontal="left" vertical="center"/>
    </xf>
    <xf numFmtId="164" fontId="7" fillId="4" borderId="14" xfId="40" applyNumberFormat="1" applyFont="1" applyFill="1" applyBorder="1" applyAlignment="1" applyProtection="1">
      <alignment vertical="center"/>
    </xf>
    <xf numFmtId="0" fontId="7" fillId="4" borderId="18" xfId="40" applyFont="1" applyFill="1" applyBorder="1" applyAlignment="1" applyProtection="1">
      <alignment horizontal="center" vertical="center"/>
    </xf>
    <xf numFmtId="0" fontId="7" fillId="4" borderId="16" xfId="40" applyFont="1" applyFill="1" applyBorder="1" applyAlignment="1" applyProtection="1">
      <alignment horizontal="center" vertical="center" wrapText="1"/>
    </xf>
    <xf numFmtId="0" fontId="7" fillId="4" borderId="17" xfId="40" applyFont="1" applyFill="1" applyBorder="1" applyAlignment="1" applyProtection="1">
      <alignment horizontal="center" vertical="center"/>
    </xf>
    <xf numFmtId="0" fontId="7" fillId="4" borderId="39" xfId="40" applyFont="1" applyFill="1" applyBorder="1" applyAlignment="1" applyProtection="1">
      <alignment horizontal="left" vertical="center"/>
    </xf>
    <xf numFmtId="0" fontId="7" fillId="4" borderId="37" xfId="40" applyFont="1" applyFill="1" applyBorder="1" applyAlignment="1" applyProtection="1">
      <alignment vertical="center"/>
    </xf>
    <xf numFmtId="164" fontId="7" fillId="4" borderId="38" xfId="40" applyNumberFormat="1" applyFont="1" applyFill="1" applyBorder="1" applyAlignment="1" applyProtection="1">
      <alignment vertical="center"/>
    </xf>
    <xf numFmtId="164" fontId="8" fillId="4" borderId="23" xfId="40" applyNumberFormat="1" applyFont="1" applyFill="1" applyBorder="1" applyAlignment="1" applyProtection="1">
      <alignment vertical="center"/>
    </xf>
    <xf numFmtId="2" fontId="7" fillId="0" borderId="0" xfId="40" applyNumberFormat="1" applyFont="1" applyProtection="1"/>
    <xf numFmtId="2" fontId="8" fillId="5" borderId="51" xfId="40" applyNumberFormat="1" applyFont="1" applyFill="1" applyBorder="1" applyAlignment="1" applyProtection="1">
      <alignment horizontal="center" vertical="center" textRotation="90" wrapText="1"/>
    </xf>
    <xf numFmtId="2" fontId="8" fillId="5" borderId="52" xfId="40" applyNumberFormat="1" applyFont="1" applyFill="1" applyBorder="1" applyAlignment="1" applyProtection="1">
      <alignment horizontal="center" vertical="center" textRotation="90" wrapText="1"/>
    </xf>
    <xf numFmtId="2" fontId="8" fillId="26" borderId="66" xfId="40" applyNumberFormat="1" applyFont="1" applyFill="1" applyBorder="1" applyAlignment="1" applyProtection="1">
      <alignment horizontal="center" vertical="center" wrapText="1"/>
    </xf>
    <xf numFmtId="2" fontId="7" fillId="0" borderId="0" xfId="40" applyNumberFormat="1" applyFont="1" applyAlignment="1" applyProtection="1">
      <alignment vertical="center"/>
    </xf>
    <xf numFmtId="49" fontId="7" fillId="0" borderId="9" xfId="40" applyNumberFormat="1" applyFont="1" applyBorder="1" applyAlignment="1" applyProtection="1">
      <alignment horizontal="center" vertical="center"/>
    </xf>
    <xf numFmtId="2" fontId="7" fillId="0" borderId="44" xfId="40" applyNumberFormat="1" applyFont="1" applyBorder="1" applyAlignment="1" applyProtection="1">
      <alignment vertical="center" wrapText="1"/>
    </xf>
    <xf numFmtId="1" fontId="7" fillId="0" borderId="44" xfId="40" applyNumberFormat="1" applyFont="1" applyBorder="1" applyAlignment="1" applyProtection="1">
      <alignment horizontal="center" vertical="center"/>
    </xf>
    <xf numFmtId="2" fontId="7" fillId="0" borderId="44" xfId="40" applyNumberFormat="1" applyFont="1" applyBorder="1" applyAlignment="1" applyProtection="1">
      <alignment horizontal="center" vertical="center"/>
    </xf>
    <xf numFmtId="164" fontId="7" fillId="0" borderId="44" xfId="40" applyNumberFormat="1" applyFont="1" applyBorder="1" applyAlignment="1" applyProtection="1">
      <alignment horizontal="center" vertical="center"/>
    </xf>
    <xf numFmtId="2" fontId="7" fillId="0" borderId="9" xfId="40" applyNumberFormat="1" applyFont="1" applyBorder="1" applyAlignment="1" applyProtection="1">
      <alignment vertical="center" wrapText="1"/>
    </xf>
    <xf numFmtId="1" fontId="7" fillId="0" borderId="9" xfId="40" applyNumberFormat="1" applyFont="1" applyBorder="1" applyAlignment="1" applyProtection="1">
      <alignment horizontal="center" vertical="center"/>
    </xf>
    <xf numFmtId="2" fontId="7" fillId="0" borderId="9" xfId="40" applyNumberFormat="1" applyFont="1" applyBorder="1" applyAlignment="1" applyProtection="1">
      <alignment horizontal="center" vertical="center"/>
    </xf>
    <xf numFmtId="164" fontId="7" fillId="0" borderId="9" xfId="40" applyNumberFormat="1" applyFont="1" applyBorder="1" applyAlignment="1" applyProtection="1">
      <alignment horizontal="center" vertical="center"/>
    </xf>
    <xf numFmtId="2" fontId="7" fillId="0" borderId="25" xfId="40" applyNumberFormat="1" applyFont="1" applyBorder="1" applyAlignment="1" applyProtection="1">
      <alignment vertical="center" wrapText="1"/>
    </xf>
    <xf numFmtId="2" fontId="7" fillId="0" borderId="45" xfId="40" applyNumberFormat="1" applyFont="1" applyBorder="1" applyAlignment="1" applyProtection="1">
      <alignment vertical="center" wrapText="1"/>
    </xf>
    <xf numFmtId="49" fontId="7" fillId="0" borderId="45" xfId="40" applyNumberFormat="1" applyFont="1" applyBorder="1" applyAlignment="1" applyProtection="1">
      <alignment horizontal="center" vertical="center"/>
    </xf>
    <xf numFmtId="1" fontId="7" fillId="0" borderId="45" xfId="40" applyNumberFormat="1" applyFont="1" applyBorder="1" applyAlignment="1" applyProtection="1">
      <alignment horizontal="center" vertical="center"/>
    </xf>
    <xf numFmtId="2" fontId="7" fillId="0" borderId="45" xfId="40" applyNumberFormat="1" applyFont="1" applyBorder="1" applyAlignment="1" applyProtection="1">
      <alignment horizontal="center" vertical="center"/>
    </xf>
    <xf numFmtId="164" fontId="7" fillId="0" borderId="45" xfId="40" applyNumberFormat="1" applyFont="1" applyBorder="1" applyAlignment="1" applyProtection="1">
      <alignment horizontal="center" vertical="center"/>
    </xf>
    <xf numFmtId="2" fontId="8" fillId="4" borderId="14" xfId="40" applyNumberFormat="1" applyFont="1" applyFill="1" applyBorder="1" applyAlignment="1" applyProtection="1">
      <alignment horizontal="center" vertical="center"/>
    </xf>
    <xf numFmtId="164" fontId="8" fillId="0" borderId="1" xfId="40" applyNumberFormat="1" applyFont="1" applyBorder="1" applyAlignment="1" applyProtection="1">
      <alignment horizontal="center" vertical="center"/>
    </xf>
    <xf numFmtId="49" fontId="7" fillId="0" borderId="20" xfId="40" applyNumberFormat="1" applyFont="1" applyBorder="1" applyAlignment="1" applyProtection="1">
      <alignment horizontal="center" vertical="center"/>
    </xf>
    <xf numFmtId="2" fontId="7" fillId="0" borderId="21" xfId="40" applyNumberFormat="1" applyFont="1" applyBorder="1" applyAlignment="1" applyProtection="1">
      <alignment vertical="center" wrapText="1"/>
    </xf>
    <xf numFmtId="1" fontId="7" fillId="0" borderId="21" xfId="40" applyNumberFormat="1" applyFont="1" applyBorder="1" applyAlignment="1" applyProtection="1">
      <alignment horizontal="center" vertical="center"/>
    </xf>
    <xf numFmtId="2" fontId="7" fillId="0" borderId="21" xfId="40" applyNumberFormat="1" applyFont="1" applyBorder="1" applyAlignment="1" applyProtection="1">
      <alignment horizontal="center" vertical="center"/>
    </xf>
    <xf numFmtId="164" fontId="7" fillId="0" borderId="23" xfId="40" applyNumberFormat="1" applyFont="1" applyBorder="1" applyAlignment="1" applyProtection="1">
      <alignment horizontal="center" vertical="center"/>
    </xf>
    <xf numFmtId="49" fontId="7" fillId="0" borderId="28" xfId="40" applyNumberFormat="1" applyFont="1" applyBorder="1" applyAlignment="1" applyProtection="1">
      <alignment horizontal="center" vertical="center"/>
    </xf>
    <xf numFmtId="2" fontId="7" fillId="0" borderId="29" xfId="40" applyNumberFormat="1" applyFont="1" applyBorder="1" applyAlignment="1" applyProtection="1">
      <alignment vertical="center" wrapText="1"/>
    </xf>
    <xf numFmtId="1" fontId="7" fillId="0" borderId="29" xfId="40" applyNumberFormat="1" applyFont="1" applyBorder="1" applyAlignment="1" applyProtection="1">
      <alignment horizontal="center" vertical="center"/>
    </xf>
    <xf numFmtId="2" fontId="7" fillId="0" borderId="29" xfId="40" applyNumberFormat="1" applyFont="1" applyBorder="1" applyAlignment="1" applyProtection="1">
      <alignment horizontal="center" vertical="center"/>
    </xf>
    <xf numFmtId="164" fontId="7" fillId="0" borderId="31" xfId="40" applyNumberFormat="1" applyFont="1" applyBorder="1" applyAlignment="1" applyProtection="1">
      <alignment horizontal="center" vertical="center"/>
    </xf>
    <xf numFmtId="164" fontId="8" fillId="0" borderId="7" xfId="40" applyNumberFormat="1" applyFont="1" applyBorder="1" applyAlignment="1" applyProtection="1">
      <alignment horizontal="center" vertical="center"/>
    </xf>
    <xf numFmtId="164" fontId="8" fillId="0" borderId="14" xfId="40" applyNumberFormat="1" applyFont="1" applyBorder="1" applyAlignment="1" applyProtection="1">
      <alignment horizontal="center" vertical="center"/>
    </xf>
    <xf numFmtId="49" fontId="7" fillId="0" borderId="63" xfId="40" applyNumberFormat="1" applyFont="1" applyBorder="1" applyAlignment="1" applyProtection="1">
      <alignment horizontal="center" vertical="center"/>
    </xf>
    <xf numFmtId="2" fontId="7" fillId="0" borderId="55" xfId="40" applyNumberFormat="1" applyFont="1" applyBorder="1" applyAlignment="1" applyProtection="1">
      <alignment vertical="center" wrapText="1"/>
    </xf>
    <xf numFmtId="1" fontId="7" fillId="0" borderId="64" xfId="40" applyNumberFormat="1" applyFont="1" applyBorder="1" applyAlignment="1" applyProtection="1">
      <alignment horizontal="center" vertical="center"/>
    </xf>
    <xf numFmtId="2" fontId="7" fillId="0" borderId="64" xfId="40" applyNumberFormat="1" applyFont="1" applyBorder="1" applyAlignment="1" applyProtection="1">
      <alignment horizontal="center" vertical="center"/>
    </xf>
    <xf numFmtId="164" fontId="7" fillId="0" borderId="36" xfId="40" applyNumberFormat="1" applyFont="1" applyBorder="1" applyAlignment="1" applyProtection="1">
      <alignment horizontal="center" vertical="center"/>
    </xf>
    <xf numFmtId="49" fontId="7" fillId="0" borderId="51" xfId="40" applyNumberFormat="1" applyFont="1" applyBorder="1" applyAlignment="1" applyProtection="1">
      <alignment horizontal="center" vertical="center"/>
    </xf>
    <xf numFmtId="164" fontId="7" fillId="0" borderId="26" xfId="40" applyNumberFormat="1" applyFont="1" applyBorder="1" applyAlignment="1" applyProtection="1">
      <alignment horizontal="center" vertical="center"/>
    </xf>
    <xf numFmtId="2" fontId="7" fillId="0" borderId="46" xfId="40" applyNumberFormat="1" applyFont="1" applyBorder="1" applyAlignment="1" applyProtection="1">
      <alignment vertical="center" wrapText="1"/>
    </xf>
    <xf numFmtId="164" fontId="7" fillId="0" borderId="52" xfId="40" applyNumberFormat="1" applyFont="1" applyBorder="1" applyAlignment="1" applyProtection="1">
      <alignment horizontal="center" vertical="center"/>
    </xf>
    <xf numFmtId="49" fontId="7" fillId="0" borderId="41" xfId="40" applyNumberFormat="1" applyFont="1" applyBorder="1" applyAlignment="1" applyProtection="1">
      <alignment horizontal="center" vertical="center"/>
    </xf>
    <xf numFmtId="2" fontId="7" fillId="0" borderId="60" xfId="40" applyNumberFormat="1" applyFont="1" applyBorder="1" applyAlignment="1" applyProtection="1">
      <alignment vertical="center" wrapText="1"/>
    </xf>
    <xf numFmtId="2" fontId="7" fillId="0" borderId="42" xfId="40" applyNumberFormat="1" applyFont="1" applyBorder="1" applyAlignment="1" applyProtection="1">
      <alignment vertical="center" wrapText="1"/>
    </xf>
    <xf numFmtId="1" fontId="7" fillId="0" borderId="42" xfId="40" applyNumberFormat="1" applyFont="1" applyBorder="1" applyAlignment="1" applyProtection="1">
      <alignment horizontal="center" vertical="center"/>
    </xf>
    <xf numFmtId="2" fontId="7" fillId="0" borderId="42" xfId="40" applyNumberFormat="1" applyFont="1" applyBorder="1" applyAlignment="1" applyProtection="1">
      <alignment horizontal="center" vertical="center"/>
    </xf>
    <xf numFmtId="164" fontId="7" fillId="0" borderId="65" xfId="40" applyNumberFormat="1" applyFont="1" applyBorder="1" applyAlignment="1" applyProtection="1">
      <alignment horizontal="center" vertical="center"/>
    </xf>
    <xf numFmtId="49" fontId="8" fillId="4" borderId="0" xfId="40" applyNumberFormat="1" applyFont="1" applyFill="1" applyAlignment="1" applyProtection="1">
      <alignment horizontal="right" vertical="center"/>
    </xf>
    <xf numFmtId="164" fontId="8" fillId="4" borderId="0" xfId="40" applyNumberFormat="1" applyFont="1" applyFill="1" applyAlignment="1" applyProtection="1">
      <alignment horizontal="center" vertical="center"/>
    </xf>
    <xf numFmtId="2" fontId="7" fillId="4" borderId="0" xfId="40" applyNumberFormat="1" applyFont="1" applyFill="1" applyAlignment="1" applyProtection="1">
      <alignment vertical="center"/>
    </xf>
    <xf numFmtId="2" fontId="27" fillId="0" borderId="0" xfId="40" applyNumberFormat="1" applyFont="1" applyAlignment="1" applyProtection="1">
      <alignment horizontal="center"/>
    </xf>
    <xf numFmtId="2" fontId="27" fillId="0" borderId="0" xfId="40" applyNumberFormat="1" applyFont="1" applyProtection="1"/>
    <xf numFmtId="0" fontId="27" fillId="0" borderId="0" xfId="40" applyFont="1" applyAlignment="1" applyProtection="1">
      <alignment horizontal="right"/>
    </xf>
    <xf numFmtId="4" fontId="27" fillId="0" borderId="0" xfId="40" applyNumberFormat="1" applyFont="1" applyProtection="1"/>
    <xf numFmtId="0" fontId="26" fillId="0" borderId="0" xfId="40" applyFont="1" applyAlignment="1" applyProtection="1">
      <alignment horizontal="right"/>
    </xf>
    <xf numFmtId="2" fontId="7" fillId="0" borderId="0" xfId="40" applyNumberFormat="1" applyFont="1" applyAlignment="1" applyProtection="1">
      <alignment horizontal="center"/>
    </xf>
    <xf numFmtId="0" fontId="7" fillId="0" borderId="0" xfId="40" applyFont="1" applyAlignment="1" applyProtection="1">
      <alignment horizontal="center"/>
    </xf>
    <xf numFmtId="0" fontId="7" fillId="0" borderId="0" xfId="40" applyFont="1" applyProtection="1"/>
    <xf numFmtId="0" fontId="7" fillId="0" borderId="0" xfId="40" applyFont="1" applyAlignment="1" applyProtection="1">
      <alignment horizontal="center" vertical="center"/>
    </xf>
    <xf numFmtId="168" fontId="7" fillId="0" borderId="0" xfId="32" applyFont="1" applyFill="1" applyAlignment="1" applyProtection="1">
      <alignment horizontal="center" vertical="center"/>
    </xf>
    <xf numFmtId="0" fontId="7" fillId="4" borderId="0" xfId="38" applyFont="1" applyFill="1" applyProtection="1"/>
    <xf numFmtId="0" fontId="8" fillId="4" borderId="77" xfId="38" applyFont="1" applyFill="1" applyBorder="1" applyAlignment="1" applyProtection="1">
      <alignment horizontal="left" vertical="center"/>
    </xf>
    <xf numFmtId="0" fontId="7" fillId="4" borderId="77" xfId="38" applyFont="1" applyFill="1" applyBorder="1" applyAlignment="1" applyProtection="1">
      <alignment horizontal="center" vertical="center"/>
    </xf>
    <xf numFmtId="0" fontId="7" fillId="0" borderId="77" xfId="38" applyFont="1" applyBorder="1" applyAlignment="1" applyProtection="1">
      <alignment horizontal="center" vertical="center"/>
    </xf>
    <xf numFmtId="0" fontId="18" fillId="0" borderId="0" xfId="38" applyFont="1" applyProtection="1"/>
    <xf numFmtId="0" fontId="7" fillId="0" borderId="0" xfId="38" applyFont="1" applyAlignment="1" applyProtection="1">
      <alignment horizontal="center" vertical="center"/>
    </xf>
    <xf numFmtId="0" fontId="7" fillId="4" borderId="0" xfId="38" applyFont="1" applyFill="1" applyAlignment="1" applyProtection="1">
      <alignment horizontal="center" vertical="center"/>
    </xf>
    <xf numFmtId="0" fontId="8" fillId="5" borderId="14" xfId="38" applyFont="1" applyFill="1" applyBorder="1" applyAlignment="1" applyProtection="1">
      <alignment horizontal="center" vertical="center"/>
    </xf>
    <xf numFmtId="0" fontId="8" fillId="5" borderId="14" xfId="38" applyFont="1" applyFill="1" applyBorder="1" applyAlignment="1" applyProtection="1">
      <alignment horizontal="center" vertical="center" wrapText="1"/>
    </xf>
    <xf numFmtId="0" fontId="8" fillId="0" borderId="78" xfId="38" applyFont="1" applyBorder="1" applyAlignment="1" applyProtection="1">
      <alignment horizontal="left" vertical="center"/>
    </xf>
    <xf numFmtId="164" fontId="8" fillId="0" borderId="78" xfId="38" applyNumberFormat="1" applyFont="1" applyBorder="1" applyAlignment="1" applyProtection="1">
      <alignment horizontal="center" vertical="center"/>
    </xf>
    <xf numFmtId="0" fontId="8" fillId="0" borderId="4" xfId="38" applyFont="1" applyBorder="1" applyAlignment="1" applyProtection="1">
      <alignment horizontal="left" vertical="center" wrapText="1"/>
    </xf>
    <xf numFmtId="164" fontId="8" fillId="0" borderId="4" xfId="38" applyNumberFormat="1" applyFont="1" applyBorder="1" applyAlignment="1" applyProtection="1">
      <alignment horizontal="center" vertical="center"/>
    </xf>
    <xf numFmtId="168" fontId="7" fillId="0" borderId="0" xfId="38" applyNumberFormat="1" applyFont="1" applyAlignment="1" applyProtection="1">
      <alignment horizontal="center" vertical="center"/>
    </xf>
    <xf numFmtId="0" fontId="8" fillId="0" borderId="4" xfId="38" applyFont="1" applyBorder="1" applyAlignment="1" applyProtection="1">
      <alignment vertical="center"/>
    </xf>
    <xf numFmtId="0" fontId="8" fillId="0" borderId="4" xfId="38" applyFont="1" applyBorder="1" applyAlignment="1" applyProtection="1">
      <alignment vertical="center" wrapText="1"/>
    </xf>
    <xf numFmtId="0" fontId="8" fillId="0" borderId="6" xfId="38" applyFont="1" applyBorder="1" applyAlignment="1" applyProtection="1">
      <alignment vertical="center" wrapText="1"/>
    </xf>
    <xf numFmtId="164" fontId="8" fillId="0" borderId="6" xfId="38" applyNumberFormat="1" applyFont="1" applyBorder="1" applyAlignment="1" applyProtection="1">
      <alignment horizontal="center" vertical="center"/>
    </xf>
    <xf numFmtId="0" fontId="18" fillId="4" borderId="0" xfId="38" applyFont="1" applyFill="1" applyProtection="1"/>
    <xf numFmtId="0" fontId="9" fillId="4" borderId="14" xfId="38" applyFont="1" applyFill="1" applyBorder="1" applyAlignment="1" applyProtection="1">
      <alignment horizontal="right" vertical="center"/>
    </xf>
    <xf numFmtId="4" fontId="9" fillId="4" borderId="14" xfId="38" applyNumberFormat="1" applyFont="1" applyFill="1" applyBorder="1" applyAlignment="1" applyProtection="1">
      <alignment horizontal="right" vertical="center" indent="1"/>
    </xf>
    <xf numFmtId="0" fontId="28" fillId="4" borderId="0" xfId="38" applyFont="1" applyFill="1" applyAlignment="1" applyProtection="1">
      <alignment horizontal="left" vertical="center"/>
    </xf>
    <xf numFmtId="164" fontId="28" fillId="4" borderId="0" xfId="38" applyNumberFormat="1" applyFont="1" applyFill="1" applyAlignment="1" applyProtection="1">
      <alignment horizontal="right" vertical="center"/>
    </xf>
    <xf numFmtId="0" fontId="9" fillId="4" borderId="10" xfId="38" applyFont="1" applyFill="1" applyBorder="1" applyAlignment="1" applyProtection="1">
      <alignment horizontal="right" vertical="center"/>
    </xf>
    <xf numFmtId="168" fontId="7" fillId="4" borderId="0" xfId="38" applyNumberFormat="1" applyFont="1" applyFill="1" applyAlignment="1" applyProtection="1">
      <alignment horizontal="center" vertical="center"/>
    </xf>
    <xf numFmtId="0" fontId="28" fillId="4" borderId="0" xfId="38" applyFont="1" applyFill="1" applyAlignment="1" applyProtection="1">
      <alignment horizontal="center" vertical="center"/>
    </xf>
    <xf numFmtId="169" fontId="28" fillId="4" borderId="0" xfId="38" applyNumberFormat="1" applyFont="1" applyFill="1" applyAlignment="1" applyProtection="1">
      <alignment horizontal="center" vertical="center"/>
    </xf>
    <xf numFmtId="2" fontId="13" fillId="6" borderId="83" xfId="0" applyNumberFormat="1" applyFont="1" applyFill="1" applyBorder="1" applyAlignment="1" applyProtection="1">
      <alignment horizontal="center" vertical="center"/>
      <protection locked="0"/>
    </xf>
    <xf numFmtId="0" fontId="12" fillId="4" borderId="0" xfId="46" applyFont="1" applyFill="1" applyAlignment="1" applyProtection="1">
      <alignment horizontal="left" vertical="center"/>
    </xf>
    <xf numFmtId="2" fontId="8" fillId="4" borderId="92" xfId="46" applyNumberFormat="1" applyFont="1" applyFill="1" applyBorder="1" applyAlignment="1" applyProtection="1">
      <alignment horizontal="center" vertical="center" wrapText="1"/>
    </xf>
    <xf numFmtId="4" fontId="8" fillId="4" borderId="100" xfId="46" applyNumberFormat="1" applyFont="1" applyFill="1" applyBorder="1" applyAlignment="1" applyProtection="1">
      <alignment horizontal="center" vertical="center" wrapText="1"/>
    </xf>
    <xf numFmtId="4" fontId="8" fillId="4" borderId="89" xfId="46" applyNumberFormat="1" applyFont="1" applyFill="1" applyBorder="1" applyAlignment="1" applyProtection="1">
      <alignment horizontal="center" vertical="center" wrapText="1"/>
    </xf>
    <xf numFmtId="0" fontId="13" fillId="0" borderId="33" xfId="0" applyFont="1" applyBorder="1" applyAlignment="1">
      <alignment wrapText="1"/>
    </xf>
    <xf numFmtId="0" fontId="13" fillId="4" borderId="20" xfId="34" applyFont="1" applyFill="1" applyBorder="1" applyAlignment="1" applyProtection="1">
      <alignment horizontal="center" vertical="center" wrapText="1"/>
    </xf>
    <xf numFmtId="0" fontId="13" fillId="4" borderId="21" xfId="34" applyFont="1" applyFill="1" applyBorder="1" applyAlignment="1" applyProtection="1">
      <alignment horizontal="center" vertical="center" wrapText="1"/>
    </xf>
    <xf numFmtId="0" fontId="13" fillId="4" borderId="23" xfId="34" applyFont="1" applyFill="1" applyBorder="1" applyAlignment="1" applyProtection="1">
      <alignment horizontal="center" vertical="center" wrapText="1"/>
    </xf>
    <xf numFmtId="0" fontId="13" fillId="0" borderId="27" xfId="0" applyFont="1" applyBorder="1" applyAlignment="1">
      <alignment wrapText="1"/>
    </xf>
    <xf numFmtId="0" fontId="13" fillId="4" borderId="24" xfId="34" applyFont="1" applyFill="1" applyBorder="1" applyAlignment="1" applyProtection="1">
      <alignment horizontal="center" vertical="center" wrapText="1"/>
    </xf>
    <xf numFmtId="0" fontId="13" fillId="4" borderId="9" xfId="34" applyFont="1" applyFill="1" applyBorder="1" applyAlignment="1" applyProtection="1">
      <alignment horizontal="center" vertical="center" wrapText="1"/>
    </xf>
    <xf numFmtId="0" fontId="13" fillId="4" borderId="26" xfId="34" applyFont="1" applyFill="1" applyBorder="1" applyAlignment="1" applyProtection="1">
      <alignment horizontal="center" vertical="center" wrapText="1"/>
    </xf>
    <xf numFmtId="0" fontId="13" fillId="0" borderId="27" xfId="0" applyFont="1" applyBorder="1" applyAlignment="1">
      <alignment horizontal="left" vertical="center" wrapText="1"/>
    </xf>
    <xf numFmtId="0" fontId="15" fillId="4" borderId="24" xfId="34" applyFont="1" applyFill="1" applyBorder="1" applyAlignment="1" applyProtection="1">
      <alignment horizontal="center" vertical="center"/>
    </xf>
    <xf numFmtId="0" fontId="15" fillId="4" borderId="9" xfId="34" applyFont="1" applyFill="1" applyBorder="1" applyAlignment="1" applyProtection="1">
      <alignment horizontal="center" vertical="center"/>
    </xf>
    <xf numFmtId="0" fontId="15" fillId="4" borderId="26" xfId="34" applyFont="1" applyFill="1" applyBorder="1" applyAlignment="1" applyProtection="1">
      <alignment horizontal="center" vertical="center"/>
    </xf>
    <xf numFmtId="0" fontId="13" fillId="0" borderId="32" xfId="0" applyFont="1" applyBorder="1" applyAlignment="1">
      <alignment wrapText="1"/>
    </xf>
    <xf numFmtId="0" fontId="13" fillId="4" borderId="29" xfId="34" applyFont="1" applyFill="1" applyBorder="1" applyAlignment="1" applyProtection="1">
      <alignment horizontal="center" vertical="center" wrapText="1"/>
    </xf>
    <xf numFmtId="0" fontId="13" fillId="4" borderId="31" xfId="34" applyFont="1" applyFill="1" applyBorder="1" applyAlignment="1" applyProtection="1">
      <alignment horizontal="center" vertical="center" wrapText="1"/>
    </xf>
    <xf numFmtId="0" fontId="13" fillId="4" borderId="28" xfId="34" applyFont="1" applyFill="1" applyBorder="1" applyAlignment="1" applyProtection="1">
      <alignment horizontal="center" vertical="center" wrapText="1"/>
    </xf>
    <xf numFmtId="49" fontId="13" fillId="0" borderId="14" xfId="0" applyNumberFormat="1" applyFont="1" applyBorder="1" applyAlignment="1">
      <alignment horizontal="center" vertical="center" wrapText="1"/>
    </xf>
    <xf numFmtId="0" fontId="13" fillId="0" borderId="15" xfId="0" applyFont="1" applyBorder="1" applyAlignment="1">
      <alignment wrapText="1"/>
    </xf>
    <xf numFmtId="0" fontId="13" fillId="0" borderId="33" xfId="0" applyFont="1" applyBorder="1" applyAlignment="1">
      <alignment vertical="center" wrapText="1"/>
    </xf>
    <xf numFmtId="0" fontId="13" fillId="0" borderId="32" xfId="0" applyFont="1" applyBorder="1" applyAlignment="1">
      <alignment horizontal="left" vertical="center" wrapText="1"/>
    </xf>
    <xf numFmtId="0" fontId="15" fillId="4" borderId="28" xfId="34" applyFont="1" applyFill="1" applyBorder="1" applyAlignment="1" applyProtection="1">
      <alignment horizontal="center" vertical="center"/>
    </xf>
    <xf numFmtId="0" fontId="15" fillId="4" borderId="29" xfId="34" applyFont="1" applyFill="1" applyBorder="1" applyAlignment="1" applyProtection="1">
      <alignment horizontal="center" vertical="center"/>
    </xf>
    <xf numFmtId="0" fontId="15" fillId="4" borderId="31" xfId="34" applyFont="1" applyFill="1" applyBorder="1" applyAlignment="1" applyProtection="1">
      <alignment horizontal="center" vertical="center"/>
    </xf>
    <xf numFmtId="0" fontId="13" fillId="0" borderId="48" xfId="0" applyFont="1" applyBorder="1" applyAlignment="1">
      <alignment wrapText="1"/>
    </xf>
    <xf numFmtId="0" fontId="13" fillId="4" borderId="51" xfId="34" applyFont="1" applyFill="1" applyBorder="1" applyAlignment="1" applyProtection="1">
      <alignment horizontal="center" vertical="center"/>
    </xf>
    <xf numFmtId="0" fontId="13" fillId="4" borderId="45" xfId="34" applyFont="1" applyFill="1" applyBorder="1" applyAlignment="1" applyProtection="1">
      <alignment horizontal="center" vertical="center" wrapText="1"/>
    </xf>
    <xf numFmtId="0" fontId="13" fillId="4" borderId="52" xfId="34" applyFont="1" applyFill="1" applyBorder="1" applyAlignment="1" applyProtection="1">
      <alignment horizontal="center" vertical="center" wrapText="1"/>
    </xf>
    <xf numFmtId="49" fontId="13" fillId="0" borderId="14" xfId="0" applyNumberFormat="1" applyFont="1" applyBorder="1" applyAlignment="1">
      <alignment horizontal="center" vertical="center"/>
    </xf>
    <xf numFmtId="0" fontId="13" fillId="0" borderId="14" xfId="0" applyFont="1" applyBorder="1" applyAlignment="1">
      <alignment horizontal="center" vertical="center" wrapText="1"/>
    </xf>
    <xf numFmtId="0" fontId="13" fillId="0" borderId="47" xfId="0" applyFont="1" applyBorder="1" applyAlignment="1">
      <alignment vertical="center" wrapText="1"/>
    </xf>
    <xf numFmtId="0" fontId="16" fillId="4" borderId="54" xfId="0" applyFont="1" applyFill="1" applyBorder="1" applyAlignment="1">
      <alignment horizontal="center" vertical="center"/>
    </xf>
    <xf numFmtId="0" fontId="16" fillId="4" borderId="44" xfId="0" applyFont="1" applyFill="1" applyBorder="1" applyAlignment="1">
      <alignment horizontal="center" vertical="center"/>
    </xf>
    <xf numFmtId="0" fontId="16" fillId="4" borderId="36" xfId="0" applyFont="1" applyFill="1" applyBorder="1" applyAlignment="1">
      <alignment horizontal="center" vertical="center"/>
    </xf>
    <xf numFmtId="0" fontId="13" fillId="4" borderId="54" xfId="34" applyFont="1" applyFill="1" applyBorder="1" applyAlignment="1" applyProtection="1">
      <alignment horizontal="center" vertical="center"/>
    </xf>
    <xf numFmtId="0" fontId="16" fillId="4" borderId="28"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51"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52" xfId="0" applyFont="1" applyFill="1" applyBorder="1" applyAlignment="1">
      <alignment horizontal="center" vertical="center"/>
    </xf>
    <xf numFmtId="0" fontId="13" fillId="0" borderId="14" xfId="0" applyFont="1" applyBorder="1" applyAlignment="1">
      <alignment vertical="center" wrapText="1"/>
    </xf>
    <xf numFmtId="0" fontId="13" fillId="4" borderId="51" xfId="34" applyFont="1" applyFill="1" applyBorder="1" applyAlignment="1" applyProtection="1">
      <alignment horizontal="center" vertical="center" wrapText="1"/>
    </xf>
    <xf numFmtId="0" fontId="13" fillId="4" borderId="47" xfId="0" applyFont="1" applyFill="1" applyBorder="1" applyAlignment="1">
      <alignment wrapText="1"/>
    </xf>
    <xf numFmtId="0" fontId="13" fillId="4" borderId="59" xfId="0" applyFont="1" applyFill="1" applyBorder="1" applyAlignment="1">
      <alignment wrapText="1"/>
    </xf>
    <xf numFmtId="0" fontId="13" fillId="4" borderId="41" xfId="34" applyFont="1" applyFill="1" applyBorder="1" applyAlignment="1" applyProtection="1">
      <alignment horizontal="center" vertical="center"/>
    </xf>
    <xf numFmtId="0" fontId="13" fillId="4" borderId="60" xfId="0" applyFont="1" applyFill="1" applyBorder="1" applyAlignment="1">
      <alignment horizontal="center"/>
    </xf>
    <xf numFmtId="0" fontId="13" fillId="0" borderId="61" xfId="0" applyFont="1" applyBorder="1" applyAlignment="1">
      <alignment wrapText="1"/>
    </xf>
    <xf numFmtId="0" fontId="13" fillId="4" borderId="39" xfId="34" applyFont="1" applyFill="1" applyBorder="1" applyAlignment="1" applyProtection="1">
      <alignment horizontal="center" vertical="center" wrapText="1"/>
    </xf>
    <xf numFmtId="0" fontId="13" fillId="4" borderId="37" xfId="34" applyFont="1" applyFill="1" applyBorder="1" applyAlignment="1" applyProtection="1">
      <alignment horizontal="center" vertical="center"/>
    </xf>
    <xf numFmtId="0" fontId="13" fillId="4" borderId="38" xfId="34" applyFont="1" applyFill="1" applyBorder="1" applyAlignment="1" applyProtection="1">
      <alignment horizontal="center" vertical="center"/>
    </xf>
    <xf numFmtId="164" fontId="13" fillId="0" borderId="38" xfId="0" applyNumberFormat="1" applyFont="1" applyBorder="1"/>
    <xf numFmtId="0" fontId="13" fillId="4" borderId="44" xfId="34" applyFont="1" applyFill="1" applyBorder="1" applyAlignment="1" applyProtection="1">
      <alignment horizontal="center" vertical="center"/>
    </xf>
    <xf numFmtId="0" fontId="13" fillId="4" borderId="36" xfId="34" applyFont="1" applyFill="1" applyBorder="1" applyAlignment="1" applyProtection="1">
      <alignment horizontal="center" vertical="center"/>
    </xf>
    <xf numFmtId="0" fontId="13" fillId="0" borderId="32" xfId="0" applyFont="1" applyBorder="1" applyAlignment="1">
      <alignment vertical="center" wrapText="1"/>
    </xf>
    <xf numFmtId="0" fontId="13" fillId="4" borderId="14" xfId="0" applyFont="1" applyFill="1" applyBorder="1" applyAlignment="1">
      <alignment horizontal="center" vertical="center" wrapText="1"/>
    </xf>
    <xf numFmtId="0" fontId="13" fillId="4" borderId="15" xfId="0" applyFont="1" applyFill="1" applyBorder="1" applyAlignment="1">
      <alignment wrapText="1"/>
    </xf>
    <xf numFmtId="0" fontId="13" fillId="4" borderId="24" xfId="44" applyFont="1" applyFill="1" applyBorder="1" applyAlignment="1" applyProtection="1">
      <alignment horizontal="center" vertical="center"/>
    </xf>
    <xf numFmtId="0" fontId="13" fillId="0" borderId="9" xfId="34" applyFont="1" applyBorder="1" applyAlignment="1" applyProtection="1">
      <alignment vertical="center" wrapText="1"/>
    </xf>
    <xf numFmtId="0" fontId="13" fillId="4" borderId="9" xfId="44" applyFont="1" applyFill="1" applyBorder="1" applyAlignment="1" applyProtection="1">
      <alignment horizontal="center" vertical="center"/>
    </xf>
    <xf numFmtId="0" fontId="13" fillId="4" borderId="25" xfId="44" applyFont="1" applyFill="1" applyBorder="1" applyAlignment="1" applyProtection="1">
      <alignment horizontal="center" vertical="center"/>
    </xf>
    <xf numFmtId="0" fontId="13" fillId="4" borderId="26" xfId="44" applyFont="1" applyFill="1" applyBorder="1" applyAlignment="1" applyProtection="1">
      <alignment horizontal="center" vertical="center"/>
    </xf>
    <xf numFmtId="0" fontId="13" fillId="0" borderId="0" xfId="44" applyFont="1" applyAlignment="1" applyProtection="1">
      <alignment vertical="center"/>
    </xf>
    <xf numFmtId="0" fontId="13" fillId="4" borderId="51" xfId="44" applyFont="1" applyFill="1" applyBorder="1" applyAlignment="1" applyProtection="1">
      <alignment horizontal="center" vertical="center"/>
    </xf>
    <xf numFmtId="0" fontId="13" fillId="0" borderId="45" xfId="34" applyFont="1" applyBorder="1" applyAlignment="1" applyProtection="1">
      <alignment vertical="center" wrapText="1"/>
    </xf>
    <xf numFmtId="0" fontId="13" fillId="4" borderId="45" xfId="44" applyFont="1" applyFill="1" applyBorder="1" applyAlignment="1" applyProtection="1">
      <alignment horizontal="center" vertical="center"/>
    </xf>
    <xf numFmtId="0" fontId="13" fillId="4" borderId="46" xfId="44" applyFont="1" applyFill="1" applyBorder="1" applyAlignment="1" applyProtection="1">
      <alignment horizontal="center" vertical="center"/>
    </xf>
    <xf numFmtId="0" fontId="13" fillId="4" borderId="52" xfId="44" applyFont="1" applyFill="1" applyBorder="1" applyAlignment="1" applyProtection="1">
      <alignment horizontal="center" vertical="center"/>
    </xf>
    <xf numFmtId="164" fontId="13" fillId="4" borderId="52" xfId="0" applyNumberFormat="1" applyFont="1" applyFill="1" applyBorder="1" applyAlignment="1">
      <alignment vertical="center"/>
    </xf>
    <xf numFmtId="0" fontId="13" fillId="4" borderId="21" xfId="34" applyFont="1" applyFill="1" applyBorder="1" applyAlignment="1" applyProtection="1">
      <alignment vertical="center" wrapText="1"/>
    </xf>
    <xf numFmtId="0" fontId="13" fillId="4" borderId="29" xfId="34" applyFont="1" applyFill="1" applyBorder="1" applyAlignment="1" applyProtection="1">
      <alignment vertical="center" wrapText="1"/>
    </xf>
    <xf numFmtId="49" fontId="13" fillId="4" borderId="42" xfId="34" applyNumberFormat="1" applyFont="1" applyFill="1" applyBorder="1" applyAlignment="1" applyProtection="1">
      <alignment horizontal="center" vertical="center" wrapText="1"/>
    </xf>
    <xf numFmtId="0" fontId="13" fillId="4" borderId="42" xfId="34" applyFont="1" applyFill="1" applyBorder="1" applyAlignment="1" applyProtection="1">
      <alignment vertical="center" wrapText="1"/>
    </xf>
    <xf numFmtId="0" fontId="13" fillId="4" borderId="42" xfId="34" applyFont="1" applyFill="1" applyBorder="1" applyAlignment="1" applyProtection="1">
      <alignment horizontal="center" vertical="center"/>
    </xf>
    <xf numFmtId="0" fontId="13" fillId="4" borderId="43" xfId="34" applyFont="1" applyFill="1" applyBorder="1" applyAlignment="1" applyProtection="1">
      <alignment horizontal="center" vertical="center"/>
    </xf>
    <xf numFmtId="164" fontId="13" fillId="4" borderId="43" xfId="0" applyNumberFormat="1" applyFont="1" applyFill="1" applyBorder="1" applyAlignment="1">
      <alignment vertical="center"/>
    </xf>
    <xf numFmtId="0" fontId="13" fillId="4" borderId="79" xfId="0" applyFont="1" applyFill="1" applyBorder="1" applyAlignment="1">
      <alignment horizontal="center" vertical="center"/>
    </xf>
    <xf numFmtId="49" fontId="13" fillId="4" borderId="80" xfId="34" applyNumberFormat="1" applyFont="1" applyFill="1" applyBorder="1" applyAlignment="1" applyProtection="1">
      <alignment horizontal="center" vertical="center" wrapText="1"/>
    </xf>
    <xf numFmtId="0" fontId="13" fillId="4" borderId="80" xfId="34" applyFont="1" applyFill="1" applyBorder="1" applyAlignment="1" applyProtection="1">
      <alignment vertical="center" wrapText="1"/>
    </xf>
    <xf numFmtId="0" fontId="13" fillId="4" borderId="80" xfId="0" applyFont="1" applyFill="1" applyBorder="1" applyAlignment="1">
      <alignment horizontal="center" vertical="center"/>
    </xf>
    <xf numFmtId="0" fontId="13" fillId="4" borderId="82" xfId="0" applyFont="1" applyFill="1" applyBorder="1" applyAlignment="1">
      <alignment horizontal="center" vertical="center"/>
    </xf>
    <xf numFmtId="0" fontId="13" fillId="4" borderId="79" xfId="34" applyFont="1" applyFill="1" applyBorder="1" applyAlignment="1" applyProtection="1">
      <alignment horizontal="center" vertical="center"/>
    </xf>
    <xf numFmtId="0" fontId="13" fillId="4" borderId="80" xfId="34" applyFont="1" applyFill="1" applyBorder="1" applyAlignment="1" applyProtection="1">
      <alignment horizontal="center" vertical="center"/>
    </xf>
    <xf numFmtId="0" fontId="13" fillId="4" borderId="81" xfId="0" applyFont="1" applyFill="1" applyBorder="1" applyAlignment="1">
      <alignment horizontal="center"/>
    </xf>
    <xf numFmtId="0" fontId="13" fillId="4" borderId="79" xfId="0" applyFont="1" applyFill="1" applyBorder="1" applyAlignment="1">
      <alignment horizontal="center"/>
    </xf>
    <xf numFmtId="0" fontId="13" fillId="4" borderId="80" xfId="0" applyFont="1" applyFill="1" applyBorder="1" applyAlignment="1">
      <alignment horizontal="center"/>
    </xf>
    <xf numFmtId="0" fontId="13" fillId="4" borderId="81" xfId="34" applyFont="1" applyFill="1" applyBorder="1" applyAlignment="1" applyProtection="1">
      <alignment horizontal="center" vertical="center"/>
    </xf>
    <xf numFmtId="164" fontId="13" fillId="4" borderId="81" xfId="0" applyNumberFormat="1" applyFont="1" applyFill="1" applyBorder="1" applyAlignment="1">
      <alignment vertical="center"/>
    </xf>
    <xf numFmtId="0" fontId="0" fillId="4" borderId="0" xfId="46" applyFont="1" applyFill="1" applyAlignment="1" applyProtection="1">
      <alignment vertical="center"/>
      <protection locked="0"/>
    </xf>
    <xf numFmtId="0" fontId="13" fillId="4" borderId="0" xfId="46" applyFont="1" applyFill="1" applyAlignment="1" applyProtection="1">
      <alignment horizontal="center" vertical="center"/>
    </xf>
    <xf numFmtId="49" fontId="13" fillId="4" borderId="0" xfId="46" applyNumberFormat="1" applyFont="1" applyFill="1" applyAlignment="1" applyProtection="1">
      <alignment horizontal="center" vertical="center"/>
    </xf>
    <xf numFmtId="0" fontId="13" fillId="4" borderId="0" xfId="46" applyFont="1" applyFill="1" applyAlignment="1" applyProtection="1">
      <alignment horizontal="center" vertical="center" wrapText="1"/>
    </xf>
    <xf numFmtId="0" fontId="13" fillId="4" borderId="0" xfId="46" applyFont="1" applyFill="1" applyAlignment="1" applyProtection="1">
      <alignment vertical="center" wrapText="1"/>
    </xf>
    <xf numFmtId="4" fontId="13" fillId="4" borderId="0" xfId="46" applyNumberFormat="1" applyFont="1" applyFill="1" applyAlignment="1" applyProtection="1">
      <alignment vertical="center" wrapText="1"/>
    </xf>
    <xf numFmtId="0" fontId="13" fillId="4" borderId="0" xfId="46" applyFont="1" applyFill="1" applyAlignment="1" applyProtection="1">
      <alignment vertical="center"/>
    </xf>
    <xf numFmtId="4" fontId="13" fillId="4" borderId="0" xfId="46" applyNumberFormat="1" applyFont="1" applyFill="1" applyAlignment="1" applyProtection="1">
      <alignment vertical="center"/>
    </xf>
    <xf numFmtId="0" fontId="11" fillId="4" borderId="0" xfId="46" applyFont="1" applyFill="1" applyAlignment="1" applyProtection="1">
      <alignment vertical="center" wrapText="1"/>
    </xf>
    <xf numFmtId="0" fontId="11" fillId="4" borderId="0" xfId="46" applyFont="1" applyFill="1" applyAlignment="1" applyProtection="1">
      <alignment vertical="center"/>
    </xf>
    <xf numFmtId="0" fontId="13" fillId="0" borderId="44" xfId="0" applyFont="1" applyBorder="1" applyAlignment="1">
      <alignment vertical="center" wrapText="1"/>
    </xf>
    <xf numFmtId="0" fontId="13" fillId="0" borderId="44" xfId="2" applyFont="1" applyBorder="1" applyAlignment="1" applyProtection="1">
      <alignment vertical="center" wrapText="1"/>
    </xf>
    <xf numFmtId="0" fontId="13" fillId="0" borderId="44" xfId="2" applyFont="1" applyBorder="1" applyAlignment="1" applyProtection="1">
      <alignment horizontal="left" vertical="center" wrapText="1"/>
    </xf>
    <xf numFmtId="0" fontId="13" fillId="0" borderId="9" xfId="2" applyFont="1" applyBorder="1" applyAlignment="1" applyProtection="1">
      <alignment vertical="center" wrapText="1"/>
    </xf>
    <xf numFmtId="0" fontId="13" fillId="0" borderId="9" xfId="2" applyFont="1" applyBorder="1" applyAlignment="1" applyProtection="1">
      <alignment horizontal="left" vertical="center" wrapText="1"/>
    </xf>
    <xf numFmtId="0" fontId="13" fillId="4" borderId="0" xfId="46" applyFont="1" applyFill="1" applyProtection="1"/>
    <xf numFmtId="0" fontId="13" fillId="4" borderId="54" xfId="46" applyFont="1" applyFill="1" applyBorder="1" applyAlignment="1" applyProtection="1">
      <alignment horizontal="center" vertical="center"/>
    </xf>
    <xf numFmtId="0" fontId="13" fillId="0" borderId="9" xfId="46" applyFont="1" applyBorder="1" applyAlignment="1" applyProtection="1">
      <alignment vertical="center" wrapText="1"/>
    </xf>
    <xf numFmtId="0" fontId="13" fillId="0" borderId="9" xfId="46" applyFont="1" applyBorder="1" applyAlignment="1" applyProtection="1">
      <alignment horizontal="center" vertical="center" wrapText="1"/>
    </xf>
    <xf numFmtId="164" fontId="13" fillId="4" borderId="23" xfId="46" applyNumberFormat="1" applyFont="1" applyFill="1" applyBorder="1" applyAlignment="1" applyProtection="1">
      <alignment vertical="center"/>
    </xf>
    <xf numFmtId="164" fontId="13" fillId="4" borderId="36" xfId="46" applyNumberFormat="1" applyFont="1" applyFill="1" applyBorder="1" applyAlignment="1" applyProtection="1">
      <alignment vertical="center"/>
    </xf>
    <xf numFmtId="3" fontId="13" fillId="0" borderId="9" xfId="46" applyNumberFormat="1" applyFont="1" applyBorder="1" applyAlignment="1" applyProtection="1">
      <alignment horizontal="left" vertical="center" wrapText="1"/>
    </xf>
    <xf numFmtId="0" fontId="13" fillId="0" borderId="9" xfId="46" applyFont="1" applyBorder="1" applyAlignment="1" applyProtection="1">
      <alignment horizontal="left" vertical="center" wrapText="1"/>
    </xf>
    <xf numFmtId="0" fontId="13" fillId="0" borderId="9" xfId="46" applyFont="1" applyBorder="1" applyAlignment="1" applyProtection="1">
      <alignment horizontal="center" vertical="center"/>
    </xf>
    <xf numFmtId="0" fontId="13" fillId="0" borderId="9" xfId="46" applyFont="1" applyBorder="1" applyAlignment="1" applyProtection="1">
      <alignment vertical="center"/>
    </xf>
    <xf numFmtId="0" fontId="13" fillId="4" borderId="9" xfId="46" applyFont="1" applyFill="1" applyBorder="1" applyAlignment="1" applyProtection="1">
      <alignment vertical="center" wrapText="1"/>
    </xf>
    <xf numFmtId="0" fontId="13" fillId="0" borderId="9" xfId="2" applyFont="1" applyFill="1" applyBorder="1" applyAlignment="1" applyProtection="1">
      <alignment vertical="center" wrapText="1"/>
    </xf>
    <xf numFmtId="0" fontId="13" fillId="4" borderId="44" xfId="46" applyFont="1" applyFill="1" applyBorder="1" applyAlignment="1" applyProtection="1">
      <alignment vertical="center" wrapText="1"/>
    </xf>
    <xf numFmtId="0" fontId="13" fillId="0" borderId="44" xfId="46" applyFont="1" applyBorder="1" applyAlignment="1" applyProtection="1">
      <alignment horizontal="center" vertical="center"/>
    </xf>
    <xf numFmtId="0" fontId="13" fillId="4" borderId="45" xfId="46" applyFont="1" applyFill="1" applyBorder="1" applyAlignment="1" applyProtection="1">
      <alignment vertical="center" wrapText="1"/>
    </xf>
    <xf numFmtId="0" fontId="13" fillId="4" borderId="9" xfId="46" applyFont="1" applyFill="1" applyBorder="1" applyAlignment="1" applyProtection="1">
      <alignment horizontal="left" vertical="center" wrapText="1"/>
    </xf>
    <xf numFmtId="0" fontId="13" fillId="4" borderId="45" xfId="46" applyFont="1" applyFill="1" applyBorder="1" applyAlignment="1" applyProtection="1">
      <alignment horizontal="left" vertical="center" wrapText="1"/>
    </xf>
    <xf numFmtId="0" fontId="13" fillId="4" borderId="64" xfId="46" applyFont="1" applyFill="1" applyBorder="1" applyAlignment="1" applyProtection="1">
      <alignment vertical="center" wrapText="1"/>
    </xf>
    <xf numFmtId="0" fontId="13" fillId="0" borderId="45" xfId="46" applyFont="1" applyBorder="1" applyAlignment="1" applyProtection="1">
      <alignment vertical="center" wrapText="1"/>
    </xf>
    <xf numFmtId="0" fontId="13" fillId="0" borderId="45" xfId="46" applyFont="1" applyBorder="1" applyAlignment="1" applyProtection="1">
      <alignment horizontal="left" vertical="center" wrapText="1"/>
    </xf>
    <xf numFmtId="0" fontId="13" fillId="0" borderId="44" xfId="46" applyFont="1" applyBorder="1" applyAlignment="1" applyProtection="1">
      <alignment vertical="center" wrapText="1"/>
    </xf>
    <xf numFmtId="0" fontId="13" fillId="0" borderId="44" xfId="46" applyFont="1" applyBorder="1" applyAlignment="1" applyProtection="1">
      <alignment horizontal="left" vertical="center" wrapText="1"/>
    </xf>
    <xf numFmtId="0" fontId="13" fillId="0" borderId="64" xfId="46" applyFont="1" applyBorder="1" applyAlignment="1" applyProtection="1">
      <alignment vertical="center" wrapText="1"/>
    </xf>
    <xf numFmtId="0" fontId="13" fillId="0" borderId="0" xfId="46" applyFont="1" applyAlignment="1" applyProtection="1">
      <alignment vertical="center" wrapText="1"/>
    </xf>
    <xf numFmtId="0" fontId="13" fillId="4" borderId="24" xfId="46" applyFont="1" applyFill="1" applyBorder="1" applyAlignment="1" applyProtection="1">
      <alignment horizontal="center" vertical="center" wrapText="1"/>
    </xf>
    <xf numFmtId="0" fontId="13" fillId="4" borderId="44" xfId="46" applyFont="1" applyFill="1" applyBorder="1" applyAlignment="1" applyProtection="1">
      <alignment horizontal="left" vertical="center" wrapText="1"/>
    </xf>
    <xf numFmtId="164" fontId="13" fillId="4" borderId="65" xfId="46" applyNumberFormat="1" applyFont="1" applyFill="1" applyBorder="1" applyAlignment="1" applyProtection="1">
      <alignment vertical="center"/>
    </xf>
    <xf numFmtId="164" fontId="13" fillId="4" borderId="52" xfId="46" applyNumberFormat="1" applyFont="1" applyFill="1" applyBorder="1" applyAlignment="1" applyProtection="1">
      <alignment vertical="center"/>
    </xf>
    <xf numFmtId="0" fontId="13" fillId="4" borderId="45" xfId="46" applyFont="1" applyFill="1" applyBorder="1" applyAlignment="1" applyProtection="1">
      <alignment vertical="center"/>
    </xf>
    <xf numFmtId="0" fontId="13" fillId="0" borderId="0" xfId="46" applyFont="1" applyProtection="1"/>
    <xf numFmtId="0" fontId="13" fillId="4" borderId="44" xfId="46" applyFont="1" applyFill="1" applyBorder="1" applyAlignment="1" applyProtection="1">
      <alignment vertical="center"/>
    </xf>
    <xf numFmtId="0" fontId="13" fillId="4" borderId="44" xfId="46" applyFont="1" applyFill="1" applyBorder="1" applyAlignment="1" applyProtection="1">
      <alignment horizontal="left" vertical="center"/>
    </xf>
    <xf numFmtId="0" fontId="13" fillId="4" borderId="64" xfId="46" applyFont="1" applyFill="1" applyBorder="1" applyAlignment="1" applyProtection="1">
      <alignment horizontal="left" vertical="center" wrapText="1"/>
    </xf>
    <xf numFmtId="0" fontId="13" fillId="4" borderId="55" xfId="46" applyFont="1" applyFill="1" applyBorder="1" applyAlignment="1" applyProtection="1">
      <alignment vertical="center" wrapText="1"/>
    </xf>
    <xf numFmtId="0" fontId="13" fillId="0" borderId="45" xfId="46" applyFont="1" applyBorder="1" applyAlignment="1" applyProtection="1">
      <alignment horizontal="center" vertical="center"/>
    </xf>
    <xf numFmtId="0" fontId="15" fillId="4" borderId="9" xfId="46" applyFont="1" applyFill="1" applyBorder="1" applyAlignment="1" applyProtection="1">
      <alignment vertical="center" wrapText="1"/>
    </xf>
    <xf numFmtId="164" fontId="13" fillId="4" borderId="26" xfId="46" applyNumberFormat="1" applyFont="1" applyFill="1" applyBorder="1" applyAlignment="1" applyProtection="1">
      <alignment vertical="center"/>
    </xf>
    <xf numFmtId="0" fontId="13" fillId="4" borderId="63" xfId="46" applyFont="1" applyFill="1" applyBorder="1" applyAlignment="1" applyProtection="1">
      <alignment horizontal="center" vertical="center"/>
    </xf>
    <xf numFmtId="0" fontId="13" fillId="4" borderId="51" xfId="46" applyFont="1" applyFill="1" applyBorder="1" applyAlignment="1" applyProtection="1">
      <alignment horizontal="center" vertical="center"/>
    </xf>
    <xf numFmtId="0" fontId="13" fillId="4" borderId="24" xfId="46" applyFont="1" applyFill="1" applyBorder="1" applyAlignment="1" applyProtection="1">
      <alignment horizontal="center" vertical="center"/>
    </xf>
    <xf numFmtId="3" fontId="13" fillId="4" borderId="45" xfId="46" applyNumberFormat="1" applyFont="1" applyFill="1" applyBorder="1" applyAlignment="1" applyProtection="1">
      <alignment vertical="center" wrapText="1"/>
    </xf>
    <xf numFmtId="3" fontId="13" fillId="4" borderId="45" xfId="46" applyNumberFormat="1" applyFont="1" applyFill="1" applyBorder="1" applyAlignment="1" applyProtection="1">
      <alignment horizontal="left" vertical="center" wrapText="1"/>
    </xf>
    <xf numFmtId="0" fontId="13" fillId="4" borderId="28" xfId="46" applyFont="1" applyFill="1" applyBorder="1" applyAlignment="1" applyProtection="1">
      <alignment horizontal="center" vertical="center"/>
    </xf>
    <xf numFmtId="0" fontId="13" fillId="4" borderId="29" xfId="46" applyFont="1" applyFill="1" applyBorder="1" applyAlignment="1" applyProtection="1">
      <alignment vertical="center" wrapText="1"/>
    </xf>
    <xf numFmtId="0" fontId="13" fillId="0" borderId="29" xfId="46" applyFont="1" applyBorder="1" applyAlignment="1" applyProtection="1">
      <alignment horizontal="center" vertical="center"/>
    </xf>
    <xf numFmtId="164" fontId="13" fillId="4" borderId="31" xfId="46" applyNumberFormat="1" applyFont="1" applyFill="1" applyBorder="1" applyAlignment="1" applyProtection="1">
      <alignment vertical="center"/>
    </xf>
    <xf numFmtId="0" fontId="13" fillId="4" borderId="16" xfId="46" applyFont="1" applyFill="1" applyBorder="1" applyAlignment="1" applyProtection="1">
      <alignment vertical="center" wrapText="1"/>
    </xf>
    <xf numFmtId="0" fontId="13" fillId="0" borderId="16" xfId="46" applyFont="1" applyBorder="1" applyAlignment="1" applyProtection="1">
      <alignment horizontal="center" vertical="center"/>
    </xf>
    <xf numFmtId="164" fontId="13" fillId="4" borderId="17" xfId="46" applyNumberFormat="1" applyFont="1" applyFill="1" applyBorder="1" applyAlignment="1" applyProtection="1">
      <alignment vertical="center"/>
    </xf>
    <xf numFmtId="0" fontId="13" fillId="4" borderId="39" xfId="46" applyFont="1" applyFill="1" applyBorder="1" applyAlignment="1" applyProtection="1">
      <alignment horizontal="center" vertical="center"/>
    </xf>
    <xf numFmtId="0" fontId="13" fillId="4" borderId="98" xfId="46" applyFont="1" applyFill="1" applyBorder="1" applyAlignment="1" applyProtection="1">
      <alignment horizontal="center" vertical="center"/>
    </xf>
    <xf numFmtId="0" fontId="13" fillId="0" borderId="99" xfId="0" applyFont="1" applyBorder="1" applyAlignment="1">
      <alignment vertical="center" wrapText="1"/>
    </xf>
    <xf numFmtId="0" fontId="13" fillId="0" borderId="99" xfId="0" applyFont="1" applyBorder="1" applyAlignment="1">
      <alignment horizontal="left" vertical="center" wrapText="1"/>
    </xf>
    <xf numFmtId="0" fontId="13" fillId="4" borderId="99" xfId="46" applyFont="1" applyFill="1" applyBorder="1" applyAlignment="1" applyProtection="1">
      <alignment horizontal="center" vertical="center"/>
    </xf>
    <xf numFmtId="172" fontId="13" fillId="4" borderId="100" xfId="46" applyNumberFormat="1" applyFont="1" applyFill="1" applyBorder="1" applyAlignment="1" applyProtection="1">
      <alignment horizontal="right" vertical="center"/>
    </xf>
    <xf numFmtId="0" fontId="13" fillId="4" borderId="88" xfId="46" applyFont="1" applyFill="1" applyBorder="1" applyAlignment="1" applyProtection="1">
      <alignment horizontal="center" vertical="center"/>
    </xf>
    <xf numFmtId="0" fontId="13" fillId="0" borderId="84" xfId="0" applyFont="1" applyBorder="1" applyAlignment="1">
      <alignment vertical="center" wrapText="1"/>
    </xf>
    <xf numFmtId="0" fontId="13" fillId="0" borderId="84" xfId="0" applyFont="1" applyBorder="1" applyAlignment="1">
      <alignment horizontal="left" vertical="center" wrapText="1"/>
    </xf>
    <xf numFmtId="0" fontId="13" fillId="4" borderId="84" xfId="46" applyFont="1" applyFill="1" applyBorder="1" applyAlignment="1" applyProtection="1">
      <alignment horizontal="center" vertical="center"/>
    </xf>
    <xf numFmtId="172" fontId="13" fillId="4" borderId="94" xfId="46" applyNumberFormat="1" applyFont="1" applyFill="1" applyBorder="1" applyAlignment="1" applyProtection="1">
      <alignment horizontal="right" vertical="center"/>
    </xf>
    <xf numFmtId="0" fontId="13" fillId="4" borderId="93" xfId="46" applyFont="1" applyFill="1" applyBorder="1" applyAlignment="1" applyProtection="1">
      <alignment horizontal="center" vertical="center"/>
    </xf>
    <xf numFmtId="0" fontId="13" fillId="4" borderId="84" xfId="0" applyFont="1" applyFill="1" applyBorder="1" applyAlignment="1">
      <alignment vertical="center" wrapText="1"/>
    </xf>
    <xf numFmtId="0" fontId="13" fillId="4" borderId="84" xfId="0" applyFont="1" applyFill="1" applyBorder="1" applyAlignment="1">
      <alignment horizontal="left" vertical="center" wrapText="1"/>
    </xf>
    <xf numFmtId="0" fontId="13" fillId="4" borderId="90" xfId="46" applyFont="1" applyFill="1" applyBorder="1" applyAlignment="1" applyProtection="1">
      <alignment horizontal="center" vertical="center"/>
    </xf>
    <xf numFmtId="0" fontId="13" fillId="4" borderId="91" xfId="0" applyFont="1" applyFill="1" applyBorder="1" applyAlignment="1">
      <alignment vertical="center" wrapText="1"/>
    </xf>
    <xf numFmtId="0" fontId="13" fillId="4" borderId="91" xfId="0" applyFont="1" applyFill="1" applyBorder="1" applyAlignment="1">
      <alignment horizontal="left" vertical="center" wrapText="1"/>
    </xf>
    <xf numFmtId="0" fontId="13" fillId="4" borderId="91" xfId="46" applyFont="1" applyFill="1" applyBorder="1" applyAlignment="1" applyProtection="1">
      <alignment horizontal="center" vertical="center"/>
    </xf>
    <xf numFmtId="172" fontId="13" fillId="4" borderId="101" xfId="46" applyNumberFormat="1" applyFont="1" applyFill="1" applyBorder="1" applyAlignment="1" applyProtection="1">
      <alignment horizontal="right" vertical="center"/>
    </xf>
    <xf numFmtId="49" fontId="13" fillId="4" borderId="0" xfId="46" applyNumberFormat="1" applyFont="1" applyFill="1" applyAlignment="1" applyProtection="1">
      <alignment vertical="center"/>
    </xf>
    <xf numFmtId="0" fontId="13" fillId="4" borderId="0" xfId="46" applyFont="1" applyFill="1" applyAlignment="1" applyProtection="1">
      <alignment horizontal="center"/>
    </xf>
    <xf numFmtId="0" fontId="13" fillId="28" borderId="99" xfId="46" applyFont="1" applyFill="1" applyBorder="1" applyAlignment="1" applyProtection="1">
      <alignment horizontal="right"/>
      <protection locked="0"/>
    </xf>
    <xf numFmtId="0" fontId="13" fillId="28" borderId="84" xfId="46" applyFont="1" applyFill="1" applyBorder="1" applyAlignment="1" applyProtection="1">
      <alignment horizontal="right"/>
      <protection locked="0"/>
    </xf>
    <xf numFmtId="0" fontId="13" fillId="28" borderId="91" xfId="46" applyFont="1" applyFill="1" applyBorder="1" applyAlignment="1" applyProtection="1">
      <alignment horizontal="right"/>
      <protection locked="0"/>
    </xf>
    <xf numFmtId="2" fontId="13" fillId="29" borderId="99" xfId="46" applyNumberFormat="1" applyFont="1" applyFill="1" applyBorder="1" applyAlignment="1" applyProtection="1">
      <alignment horizontal="center" vertical="center"/>
      <protection locked="0"/>
    </xf>
    <xf numFmtId="2" fontId="13" fillId="29" borderId="84" xfId="46" applyNumberFormat="1" applyFont="1" applyFill="1" applyBorder="1" applyAlignment="1" applyProtection="1">
      <alignment horizontal="center" vertical="center"/>
      <protection locked="0"/>
    </xf>
    <xf numFmtId="2" fontId="13" fillId="29" borderId="91" xfId="46" applyNumberFormat="1" applyFont="1" applyFill="1" applyBorder="1" applyAlignment="1" applyProtection="1">
      <alignment horizontal="center" vertical="center"/>
      <protection locked="0"/>
    </xf>
    <xf numFmtId="164" fontId="11" fillId="4" borderId="17" xfId="0" applyNumberFormat="1" applyFont="1" applyFill="1" applyBorder="1"/>
    <xf numFmtId="164" fontId="13" fillId="6" borderId="99" xfId="44" applyNumberFormat="1" applyFont="1" applyFill="1" applyBorder="1" applyAlignment="1" applyProtection="1">
      <alignment vertical="center"/>
      <protection locked="0"/>
    </xf>
    <xf numFmtId="164" fontId="13" fillId="6" borderId="91" xfId="44" applyNumberFormat="1" applyFont="1" applyFill="1" applyBorder="1" applyAlignment="1" applyProtection="1">
      <alignment vertical="center"/>
      <protection locked="0"/>
    </xf>
    <xf numFmtId="164" fontId="13" fillId="6" borderId="99" xfId="45" applyNumberFormat="1" applyFont="1" applyFill="1" applyBorder="1" applyAlignment="1" applyProtection="1">
      <alignment vertical="center"/>
      <protection locked="0"/>
    </xf>
    <xf numFmtId="164" fontId="13" fillId="6" borderId="84" xfId="0" applyNumberFormat="1" applyFont="1" applyFill="1" applyBorder="1" applyAlignment="1" applyProtection="1">
      <alignment horizontal="center" vertical="center"/>
      <protection locked="0"/>
    </xf>
    <xf numFmtId="164" fontId="13" fillId="6" borderId="114" xfId="0" applyNumberFormat="1" applyFont="1" applyFill="1" applyBorder="1" applyAlignment="1" applyProtection="1">
      <alignment horizontal="center" vertical="center"/>
      <protection locked="0"/>
    </xf>
    <xf numFmtId="164" fontId="13" fillId="6" borderId="109" xfId="0" applyNumberFormat="1" applyFont="1" applyFill="1" applyBorder="1" applyAlignment="1" applyProtection="1">
      <alignment horizontal="center" vertical="center"/>
      <protection locked="0"/>
    </xf>
    <xf numFmtId="164" fontId="13" fillId="6" borderId="91" xfId="0" applyNumberFormat="1" applyFont="1" applyFill="1" applyBorder="1" applyAlignment="1" applyProtection="1">
      <alignment horizontal="center" vertical="center"/>
      <protection locked="0"/>
    </xf>
    <xf numFmtId="49" fontId="13" fillId="0" borderId="21" xfId="0" applyNumberFormat="1" applyFont="1" applyBorder="1" applyAlignment="1">
      <alignment horizontal="center" vertical="center"/>
    </xf>
    <xf numFmtId="49" fontId="13" fillId="0" borderId="29" xfId="0" applyNumberFormat="1" applyFont="1" applyBorder="1" applyAlignment="1">
      <alignment horizontal="center" vertical="center"/>
    </xf>
    <xf numFmtId="0" fontId="16" fillId="4" borderId="24" xfId="0" applyFont="1" applyFill="1" applyBorder="1" applyAlignment="1">
      <alignment horizontal="center" vertical="center"/>
    </xf>
    <xf numFmtId="0" fontId="16" fillId="4" borderId="9" xfId="0" applyFont="1" applyFill="1" applyBorder="1" applyAlignment="1">
      <alignment horizontal="center" vertical="center"/>
    </xf>
    <xf numFmtId="49" fontId="13" fillId="0" borderId="16" xfId="0" applyNumberFormat="1" applyFont="1" applyBorder="1" applyAlignment="1">
      <alignment horizontal="center" vertical="center" wrapText="1"/>
    </xf>
    <xf numFmtId="49" fontId="13" fillId="0" borderId="17" xfId="0" applyNumberFormat="1" applyFont="1" applyBorder="1" applyAlignment="1">
      <alignment horizontal="center" vertical="center" wrapText="1"/>
    </xf>
    <xf numFmtId="0" fontId="13" fillId="0" borderId="18" xfId="0" applyFont="1" applyBorder="1" applyAlignment="1">
      <alignment vertical="center" wrapText="1"/>
    </xf>
    <xf numFmtId="0" fontId="13" fillId="4" borderId="16" xfId="0" applyFont="1" applyFill="1" applyBorder="1" applyAlignment="1">
      <alignment wrapText="1"/>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21" xfId="34" applyFont="1" applyFill="1" applyBorder="1" applyAlignment="1" applyProtection="1">
      <alignment horizontal="left" vertical="center" wrapText="1"/>
    </xf>
    <xf numFmtId="0" fontId="13" fillId="4" borderId="9" xfId="34" applyFont="1" applyFill="1" applyBorder="1" applyAlignment="1" applyProtection="1">
      <alignment horizontal="left" vertical="center" wrapText="1"/>
    </xf>
    <xf numFmtId="0" fontId="13" fillId="4" borderId="29" xfId="34" applyFont="1" applyFill="1" applyBorder="1" applyAlignment="1" applyProtection="1">
      <alignment horizontal="left" vertical="center" wrapText="1"/>
    </xf>
    <xf numFmtId="0" fontId="13" fillId="4" borderId="31" xfId="34" applyFont="1" applyFill="1" applyBorder="1" applyAlignment="1" applyProtection="1">
      <alignment vertical="center"/>
    </xf>
    <xf numFmtId="0" fontId="13" fillId="4" borderId="23" xfId="34" applyFont="1" applyFill="1" applyBorder="1" applyAlignment="1" applyProtection="1">
      <alignment vertical="center"/>
    </xf>
    <xf numFmtId="0" fontId="13" fillId="4" borderId="26" xfId="34" applyFont="1" applyFill="1" applyBorder="1" applyAlignment="1" applyProtection="1">
      <alignment vertical="center"/>
    </xf>
    <xf numFmtId="49" fontId="13" fillId="4" borderId="21" xfId="34" applyNumberFormat="1" applyFont="1" applyFill="1" applyBorder="1" applyAlignment="1" applyProtection="1">
      <alignment horizontal="left" vertical="center" wrapText="1"/>
    </xf>
    <xf numFmtId="49" fontId="13" fillId="4" borderId="9" xfId="34" applyNumberFormat="1" applyFont="1" applyFill="1" applyBorder="1" applyAlignment="1" applyProtection="1">
      <alignment horizontal="left" vertical="center" wrapText="1"/>
    </xf>
    <xf numFmtId="0" fontId="13" fillId="4" borderId="20" xfId="0" applyFont="1" applyFill="1" applyBorder="1" applyAlignment="1">
      <alignment vertical="center"/>
    </xf>
    <xf numFmtId="2" fontId="13" fillId="4" borderId="17" xfId="0" applyNumberFormat="1"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164" fontId="13" fillId="4" borderId="26" xfId="0" applyNumberFormat="1" applyFont="1" applyFill="1" applyBorder="1" applyProtection="1">
      <protection locked="0"/>
    </xf>
    <xf numFmtId="164" fontId="13" fillId="4" borderId="31" xfId="0" applyNumberFormat="1" applyFont="1" applyFill="1" applyBorder="1" applyProtection="1">
      <protection locked="0"/>
    </xf>
    <xf numFmtId="0" fontId="7" fillId="4" borderId="0" xfId="44" applyFont="1" applyFill="1" applyAlignment="1" applyProtection="1">
      <alignment horizontal="center" vertical="center"/>
    </xf>
    <xf numFmtId="0" fontId="0" fillId="4" borderId="0" xfId="44" applyFont="1" applyFill="1" applyAlignment="1" applyProtection="1">
      <alignment vertical="center"/>
    </xf>
    <xf numFmtId="0" fontId="7" fillId="4" borderId="0" xfId="44" applyFont="1" applyFill="1" applyAlignment="1" applyProtection="1">
      <alignment vertical="center" wrapText="1"/>
    </xf>
    <xf numFmtId="0" fontId="7" fillId="4" borderId="0" xfId="44" applyFont="1" applyFill="1" applyAlignment="1" applyProtection="1">
      <alignment vertical="center"/>
    </xf>
    <xf numFmtId="4" fontId="7" fillId="4" borderId="0" xfId="44" applyNumberFormat="1" applyFont="1" applyFill="1" applyAlignment="1" applyProtection="1">
      <alignment vertical="center" wrapText="1"/>
    </xf>
    <xf numFmtId="4" fontId="7" fillId="4" borderId="0" xfId="44" applyNumberFormat="1" applyFont="1" applyFill="1" applyAlignment="1" applyProtection="1">
      <alignment vertical="center"/>
    </xf>
    <xf numFmtId="0" fontId="8" fillId="4" borderId="0" xfId="44" applyFont="1" applyFill="1" applyAlignment="1" applyProtection="1">
      <alignment vertical="center" wrapText="1"/>
    </xf>
    <xf numFmtId="0" fontId="8" fillId="4" borderId="0" xfId="44" applyFont="1" applyFill="1" applyAlignment="1" applyProtection="1">
      <alignment vertical="center"/>
    </xf>
    <xf numFmtId="0" fontId="12" fillId="4" borderId="0" xfId="44" applyFont="1" applyFill="1" applyAlignment="1" applyProtection="1">
      <alignment vertical="center"/>
    </xf>
    <xf numFmtId="0" fontId="8" fillId="5" borderId="41" xfId="44" applyFont="1" applyFill="1" applyBorder="1" applyAlignment="1" applyProtection="1">
      <alignment horizontal="center" vertical="center" textRotation="90"/>
    </xf>
    <xf numFmtId="0" fontId="8" fillId="5" borderId="42" xfId="44" applyFont="1" applyFill="1" applyBorder="1" applyAlignment="1" applyProtection="1">
      <alignment horizontal="center" vertical="center" textRotation="90"/>
    </xf>
    <xf numFmtId="0" fontId="8" fillId="5" borderId="60" xfId="44" applyFont="1" applyFill="1" applyBorder="1" applyAlignment="1" applyProtection="1">
      <alignment horizontal="center" vertical="center" textRotation="90"/>
    </xf>
    <xf numFmtId="0" fontId="8" fillId="5" borderId="41" xfId="44" applyFont="1" applyFill="1" applyBorder="1" applyAlignment="1" applyProtection="1">
      <alignment horizontal="center" vertical="center" textRotation="90" wrapText="1"/>
    </xf>
    <xf numFmtId="0" fontId="8" fillId="5" borderId="43" xfId="44" applyFont="1" applyFill="1" applyBorder="1" applyAlignment="1" applyProtection="1">
      <alignment horizontal="center" vertical="center" textRotation="90"/>
    </xf>
    <xf numFmtId="0" fontId="0" fillId="0" borderId="0" xfId="44" applyFont="1" applyAlignment="1" applyProtection="1">
      <alignment vertical="center"/>
    </xf>
    <xf numFmtId="0" fontId="13" fillId="4" borderId="54" xfId="44" applyFont="1" applyFill="1" applyBorder="1" applyAlignment="1" applyProtection="1">
      <alignment horizontal="center" vertical="center"/>
    </xf>
    <xf numFmtId="0" fontId="13" fillId="0" borderId="55" xfId="44" applyFont="1" applyBorder="1" applyAlignment="1" applyProtection="1">
      <alignment vertical="center" wrapText="1"/>
    </xf>
    <xf numFmtId="0" fontId="13" fillId="4" borderId="44" xfId="44" applyFont="1" applyFill="1" applyBorder="1" applyAlignment="1" applyProtection="1">
      <alignment horizontal="center" vertical="center"/>
    </xf>
    <xf numFmtId="0" fontId="13" fillId="4" borderId="55" xfId="44" applyFont="1" applyFill="1" applyBorder="1" applyAlignment="1" applyProtection="1">
      <alignment horizontal="center" vertical="center"/>
    </xf>
    <xf numFmtId="0" fontId="13" fillId="4" borderId="36" xfId="44" applyFont="1" applyFill="1" applyBorder="1" applyAlignment="1" applyProtection="1">
      <alignment horizontal="center" vertical="center"/>
    </xf>
    <xf numFmtId="0" fontId="13" fillId="0" borderId="55" xfId="34" applyFont="1" applyBorder="1" applyAlignment="1" applyProtection="1">
      <alignment vertical="center" wrapText="1"/>
    </xf>
    <xf numFmtId="164" fontId="13" fillId="4" borderId="36" xfId="44" applyNumberFormat="1" applyFont="1" applyFill="1" applyBorder="1" applyAlignment="1" applyProtection="1">
      <alignment vertical="center"/>
    </xf>
    <xf numFmtId="0" fontId="13" fillId="4" borderId="63" xfId="44" applyFont="1" applyFill="1" applyBorder="1" applyAlignment="1" applyProtection="1">
      <alignment horizontal="center" vertical="center"/>
    </xf>
    <xf numFmtId="0" fontId="13" fillId="0" borderId="71" xfId="34" applyFont="1" applyBorder="1" applyAlignment="1" applyProtection="1">
      <alignment vertical="center" wrapText="1"/>
    </xf>
    <xf numFmtId="0" fontId="13" fillId="4" borderId="64" xfId="44" applyFont="1" applyFill="1" applyBorder="1" applyAlignment="1" applyProtection="1">
      <alignment horizontal="center" vertical="center"/>
    </xf>
    <xf numFmtId="0" fontId="13" fillId="4" borderId="71" xfId="44" applyFont="1" applyFill="1" applyBorder="1" applyAlignment="1" applyProtection="1">
      <alignment horizontal="center" vertical="center"/>
    </xf>
    <xf numFmtId="0" fontId="13" fillId="4" borderId="65" xfId="44" applyFont="1" applyFill="1" applyBorder="1" applyAlignment="1" applyProtection="1">
      <alignment horizontal="center" vertical="center"/>
    </xf>
    <xf numFmtId="164" fontId="13" fillId="4" borderId="26" xfId="44" applyNumberFormat="1" applyFont="1" applyFill="1" applyBorder="1" applyAlignment="1" applyProtection="1">
      <alignment vertical="center"/>
    </xf>
    <xf numFmtId="0" fontId="13" fillId="0" borderId="55" xfId="34" applyFont="1" applyBorder="1" applyAlignment="1" applyProtection="1">
      <alignment vertical="center"/>
    </xf>
    <xf numFmtId="164" fontId="13" fillId="4" borderId="52" xfId="44" applyNumberFormat="1" applyFont="1" applyFill="1" applyBorder="1" applyAlignment="1" applyProtection="1">
      <alignment vertical="center"/>
    </xf>
    <xf numFmtId="0" fontId="13" fillId="0" borderId="25" xfId="34" applyFont="1" applyBorder="1" applyAlignment="1" applyProtection="1">
      <alignment vertical="center" wrapText="1"/>
    </xf>
    <xf numFmtId="164" fontId="13" fillId="4" borderId="31" xfId="44" applyNumberFormat="1" applyFont="1" applyFill="1" applyBorder="1" applyAlignment="1" applyProtection="1">
      <alignment vertical="center"/>
    </xf>
    <xf numFmtId="0" fontId="13" fillId="0" borderId="9" xfId="44" applyFont="1" applyBorder="1" applyAlignment="1" applyProtection="1">
      <alignment horizontal="center" vertical="center" wrapText="1"/>
    </xf>
    <xf numFmtId="0" fontId="13" fillId="0" borderId="45" xfId="44" applyFont="1" applyBorder="1" applyAlignment="1" applyProtection="1">
      <alignment horizontal="center" vertical="center" wrapText="1"/>
    </xf>
    <xf numFmtId="0" fontId="13" fillId="0" borderId="64" xfId="44" applyFont="1" applyBorder="1" applyAlignment="1" applyProtection="1">
      <alignment horizontal="center" vertical="center" wrapText="1"/>
    </xf>
    <xf numFmtId="0" fontId="13" fillId="0" borderId="72" xfId="44" applyFont="1" applyBorder="1" applyAlignment="1" applyProtection="1">
      <alignment horizontal="center" vertical="center" wrapText="1"/>
    </xf>
    <xf numFmtId="0" fontId="13" fillId="0" borderId="44" xfId="44" applyFont="1" applyBorder="1" applyAlignment="1" applyProtection="1">
      <alignment horizontal="center" vertical="center" wrapText="1"/>
    </xf>
    <xf numFmtId="0" fontId="15" fillId="0" borderId="73" xfId="34" applyFont="1" applyBorder="1" applyAlignment="1" applyProtection="1">
      <alignment vertical="center" wrapText="1"/>
    </xf>
    <xf numFmtId="0" fontId="13" fillId="0" borderId="73" xfId="34" applyFont="1" applyBorder="1" applyAlignment="1" applyProtection="1">
      <alignment vertical="center" wrapText="1"/>
    </xf>
    <xf numFmtId="0" fontId="13" fillId="4" borderId="25" xfId="44" applyFont="1" applyFill="1" applyBorder="1" applyAlignment="1" applyProtection="1">
      <alignment horizontal="left" vertical="center" wrapText="1"/>
    </xf>
    <xf numFmtId="0" fontId="13" fillId="4" borderId="0" xfId="44" applyFont="1" applyFill="1" applyAlignment="1" applyProtection="1">
      <alignment horizontal="left" vertical="center" wrapText="1"/>
    </xf>
    <xf numFmtId="0" fontId="13" fillId="4" borderId="9" xfId="44" applyFont="1" applyFill="1" applyBorder="1" applyAlignment="1" applyProtection="1">
      <alignment horizontal="center" vertical="center" wrapText="1"/>
    </xf>
    <xf numFmtId="0" fontId="13" fillId="4" borderId="98" xfId="44" applyFont="1" applyFill="1" applyBorder="1" applyAlignment="1" applyProtection="1">
      <alignment horizontal="center" vertical="center"/>
    </xf>
    <xf numFmtId="0" fontId="13" fillId="0" borderId="99" xfId="44" applyFont="1" applyBorder="1" applyAlignment="1" applyProtection="1">
      <alignment vertical="center" wrapText="1"/>
    </xf>
    <xf numFmtId="0" fontId="13" fillId="4" borderId="99" xfId="44" applyFont="1" applyFill="1" applyBorder="1" applyAlignment="1" applyProtection="1">
      <alignment horizontal="center" vertical="center"/>
    </xf>
    <xf numFmtId="164" fontId="13" fillId="4" borderId="100" xfId="44" applyNumberFormat="1" applyFont="1" applyFill="1" applyBorder="1" applyAlignment="1" applyProtection="1">
      <alignment vertical="center"/>
    </xf>
    <xf numFmtId="0" fontId="7" fillId="0" borderId="0" xfId="44" applyFont="1" applyAlignment="1" applyProtection="1">
      <alignment vertical="center"/>
    </xf>
    <xf numFmtId="0" fontId="13" fillId="4" borderId="90" xfId="44" applyFont="1" applyFill="1" applyBorder="1" applyAlignment="1" applyProtection="1">
      <alignment horizontal="center" vertical="center"/>
    </xf>
    <xf numFmtId="0" fontId="13" fillId="0" borderId="91" xfId="44" applyFont="1" applyBorder="1" applyAlignment="1" applyProtection="1">
      <alignment vertical="center" wrapText="1"/>
    </xf>
    <xf numFmtId="0" fontId="13" fillId="4" borderId="91" xfId="44" applyFont="1" applyFill="1" applyBorder="1" applyAlignment="1" applyProtection="1">
      <alignment horizontal="center" vertical="center"/>
    </xf>
    <xf numFmtId="164" fontId="13" fillId="4" borderId="92" xfId="44" applyNumberFormat="1" applyFont="1" applyFill="1" applyBorder="1" applyAlignment="1" applyProtection="1">
      <alignment vertical="center"/>
    </xf>
    <xf numFmtId="0" fontId="8" fillId="5" borderId="10" xfId="44" applyFont="1" applyFill="1" applyBorder="1" applyAlignment="1" applyProtection="1">
      <alignment vertical="center"/>
    </xf>
    <xf numFmtId="0" fontId="8" fillId="5" borderId="11" xfId="44" applyFont="1" applyFill="1" applyBorder="1" applyAlignment="1" applyProtection="1">
      <alignment vertical="center"/>
    </xf>
    <xf numFmtId="0" fontId="8" fillId="5" borderId="11" xfId="44" applyFont="1" applyFill="1" applyBorder="1" applyAlignment="1" applyProtection="1">
      <alignment vertical="center" wrapText="1"/>
    </xf>
    <xf numFmtId="0" fontId="8" fillId="5" borderId="12" xfId="44" applyFont="1" applyFill="1" applyBorder="1" applyAlignment="1" applyProtection="1">
      <alignment vertical="center"/>
    </xf>
    <xf numFmtId="0" fontId="0" fillId="4" borderId="0" xfId="44" applyFont="1" applyFill="1" applyAlignment="1" applyProtection="1">
      <alignment vertical="center" wrapText="1"/>
    </xf>
    <xf numFmtId="0" fontId="0" fillId="4" borderId="0" xfId="44" applyFont="1" applyFill="1" applyAlignment="1" applyProtection="1">
      <alignment horizontal="center" vertical="center"/>
    </xf>
    <xf numFmtId="0" fontId="7" fillId="4" borderId="0" xfId="44" applyFont="1" applyFill="1" applyProtection="1"/>
    <xf numFmtId="0" fontId="8" fillId="5" borderId="42" xfId="44" applyFont="1" applyFill="1" applyBorder="1" applyAlignment="1" applyProtection="1">
      <alignment horizontal="center" textRotation="90"/>
    </xf>
    <xf numFmtId="0" fontId="8" fillId="5" borderId="43" xfId="44" applyFont="1" applyFill="1" applyBorder="1" applyAlignment="1" applyProtection="1">
      <alignment horizontal="center" textRotation="90"/>
    </xf>
    <xf numFmtId="0" fontId="7" fillId="0" borderId="0" xfId="44" applyFont="1" applyProtection="1"/>
    <xf numFmtId="0" fontId="13" fillId="4" borderId="24" xfId="44" applyFont="1" applyFill="1" applyBorder="1" applyAlignment="1" applyProtection="1">
      <alignment horizontal="center"/>
    </xf>
    <xf numFmtId="0" fontId="13" fillId="4" borderId="26" xfId="44" applyFont="1" applyFill="1" applyBorder="1" applyAlignment="1" applyProtection="1">
      <alignment horizontal="center"/>
    </xf>
    <xf numFmtId="0" fontId="13" fillId="4" borderId="9" xfId="44" applyFont="1" applyFill="1" applyBorder="1" applyAlignment="1" applyProtection="1">
      <alignment horizontal="center"/>
    </xf>
    <xf numFmtId="0" fontId="13" fillId="4" borderId="54" xfId="44" applyFont="1" applyFill="1" applyBorder="1" applyAlignment="1" applyProtection="1">
      <alignment horizontal="center"/>
    </xf>
    <xf numFmtId="0" fontId="13" fillId="4" borderId="44" xfId="44" applyFont="1" applyFill="1" applyBorder="1" applyAlignment="1" applyProtection="1">
      <alignment horizontal="center"/>
    </xf>
    <xf numFmtId="0" fontId="13" fillId="4" borderId="36" xfId="44" applyFont="1" applyFill="1" applyBorder="1" applyAlignment="1" applyProtection="1">
      <alignment horizontal="center"/>
    </xf>
    <xf numFmtId="164" fontId="13" fillId="4" borderId="26" xfId="44" applyNumberFormat="1" applyFont="1" applyFill="1" applyBorder="1" applyProtection="1"/>
    <xf numFmtId="0" fontId="13" fillId="0" borderId="25" xfId="44" applyFont="1" applyBorder="1" applyAlignment="1" applyProtection="1">
      <alignment vertical="center" wrapText="1"/>
    </xf>
    <xf numFmtId="0" fontId="13" fillId="4" borderId="63" xfId="44" applyFont="1" applyFill="1" applyBorder="1" applyAlignment="1" applyProtection="1">
      <alignment horizontal="center"/>
    </xf>
    <xf numFmtId="0" fontId="13" fillId="4" borderId="64" xfId="44" applyFont="1" applyFill="1" applyBorder="1" applyAlignment="1" applyProtection="1">
      <alignment horizontal="center"/>
    </xf>
    <xf numFmtId="0" fontId="13" fillId="4" borderId="65" xfId="44" applyFont="1" applyFill="1" applyBorder="1" applyAlignment="1" applyProtection="1">
      <alignment horizontal="center"/>
    </xf>
    <xf numFmtId="164" fontId="13" fillId="4" borderId="50" xfId="44" applyNumberFormat="1" applyFont="1" applyFill="1" applyBorder="1" applyProtection="1"/>
    <xf numFmtId="164" fontId="13" fillId="4" borderId="53" xfId="44" applyNumberFormat="1" applyFont="1" applyFill="1" applyBorder="1" applyProtection="1"/>
    <xf numFmtId="0" fontId="13" fillId="0" borderId="68" xfId="44" applyFont="1" applyBorder="1" applyAlignment="1" applyProtection="1">
      <alignment vertical="center" wrapText="1"/>
    </xf>
    <xf numFmtId="164" fontId="13" fillId="4" borderId="36" xfId="44" applyNumberFormat="1" applyFont="1" applyFill="1" applyBorder="1" applyProtection="1"/>
    <xf numFmtId="0" fontId="13" fillId="4" borderId="74" xfId="44" applyFont="1" applyFill="1" applyBorder="1" applyAlignment="1" applyProtection="1">
      <alignment horizontal="center" vertical="center"/>
    </xf>
    <xf numFmtId="0" fontId="13" fillId="4" borderId="57" xfId="44" applyFont="1" applyFill="1" applyBorder="1" applyAlignment="1" applyProtection="1">
      <alignment horizontal="center" vertical="center"/>
    </xf>
    <xf numFmtId="0" fontId="13" fillId="0" borderId="44" xfId="34" applyFont="1" applyBorder="1" applyAlignment="1" applyProtection="1">
      <alignment vertical="center" wrapText="1"/>
    </xf>
    <xf numFmtId="0" fontId="13" fillId="0" borderId="0" xfId="44" applyFont="1" applyProtection="1"/>
    <xf numFmtId="0" fontId="0" fillId="0" borderId="0" xfId="44" applyFont="1" applyProtection="1"/>
    <xf numFmtId="0" fontId="8" fillId="5" borderId="10" xfId="44" applyFont="1" applyFill="1" applyBorder="1" applyProtection="1"/>
    <xf numFmtId="0" fontId="8" fillId="5" borderId="11" xfId="44" applyFont="1" applyFill="1" applyBorder="1" applyProtection="1"/>
    <xf numFmtId="0" fontId="8" fillId="5" borderId="12" xfId="44" applyFont="1" applyFill="1" applyBorder="1" applyProtection="1"/>
    <xf numFmtId="0" fontId="7" fillId="4" borderId="0" xfId="44" applyFont="1" applyFill="1" applyAlignment="1" applyProtection="1">
      <alignment horizontal="center"/>
    </xf>
    <xf numFmtId="0" fontId="13" fillId="4" borderId="39" xfId="44" applyFont="1" applyFill="1" applyBorder="1" applyAlignment="1" applyProtection="1">
      <alignment horizontal="center" vertical="center"/>
    </xf>
    <xf numFmtId="0" fontId="13" fillId="0" borderId="40" xfId="34" applyFont="1" applyBorder="1" applyAlignment="1" applyProtection="1">
      <alignment vertical="center" wrapText="1"/>
    </xf>
    <xf numFmtId="0" fontId="13" fillId="4" borderId="29" xfId="44" applyFont="1" applyFill="1" applyBorder="1" applyAlignment="1" applyProtection="1">
      <alignment horizontal="center" vertical="center"/>
    </xf>
    <xf numFmtId="0" fontId="13" fillId="4" borderId="30" xfId="44" applyFont="1" applyFill="1" applyBorder="1" applyAlignment="1" applyProtection="1">
      <alignment horizontal="center" vertical="center"/>
    </xf>
    <xf numFmtId="0" fontId="13" fillId="4" borderId="28" xfId="44" applyFont="1" applyFill="1" applyBorder="1" applyAlignment="1" applyProtection="1">
      <alignment horizontal="center"/>
    </xf>
    <xf numFmtId="0" fontId="13" fillId="4" borderId="29" xfId="44" applyFont="1" applyFill="1" applyBorder="1" applyAlignment="1" applyProtection="1">
      <alignment horizontal="center"/>
    </xf>
    <xf numFmtId="0" fontId="13" fillId="4" borderId="31" xfId="44" applyFont="1" applyFill="1" applyBorder="1" applyAlignment="1" applyProtection="1">
      <alignment horizontal="center"/>
    </xf>
    <xf numFmtId="0" fontId="13" fillId="4" borderId="31" xfId="44" applyFont="1" applyFill="1" applyBorder="1" applyAlignment="1" applyProtection="1">
      <alignment horizontal="center" vertical="center"/>
    </xf>
    <xf numFmtId="164" fontId="13" fillId="4" borderId="31" xfId="44" applyNumberFormat="1" applyFont="1" applyFill="1" applyBorder="1" applyProtection="1"/>
    <xf numFmtId="0" fontId="0" fillId="4" borderId="0" xfId="44" applyFont="1" applyFill="1" applyProtection="1"/>
    <xf numFmtId="0" fontId="13" fillId="0" borderId="9" xfId="44" applyFont="1" applyBorder="1" applyAlignment="1" applyProtection="1">
      <alignment horizontal="center" vertical="center"/>
    </xf>
    <xf numFmtId="0" fontId="13" fillId="0" borderId="25" xfId="34" applyFont="1" applyBorder="1" applyAlignment="1" applyProtection="1">
      <alignment horizontal="left" vertical="center" wrapText="1"/>
    </xf>
    <xf numFmtId="0" fontId="13" fillId="4" borderId="49" xfId="44" applyFont="1" applyFill="1" applyBorder="1" applyAlignment="1" applyProtection="1">
      <alignment horizontal="center" vertical="center"/>
    </xf>
    <xf numFmtId="0" fontId="21" fillId="0" borderId="9" xfId="44" applyFont="1" applyBorder="1" applyAlignment="1" applyProtection="1">
      <alignment horizontal="center" vertical="center" wrapText="1"/>
    </xf>
    <xf numFmtId="0" fontId="21" fillId="4" borderId="9" xfId="36" applyFont="1" applyFill="1" applyBorder="1" applyAlignment="1" applyProtection="1">
      <alignment horizontal="left" vertical="center" wrapText="1"/>
    </xf>
    <xf numFmtId="0" fontId="0" fillId="4" borderId="0" xfId="44" applyFont="1" applyFill="1" applyAlignment="1" applyProtection="1">
      <alignment horizontal="center"/>
    </xf>
    <xf numFmtId="0" fontId="13" fillId="4" borderId="84" xfId="44" applyFont="1" applyFill="1" applyBorder="1" applyAlignment="1" applyProtection="1">
      <alignment horizontal="center" vertical="center"/>
    </xf>
    <xf numFmtId="0" fontId="7" fillId="4" borderId="0" xfId="45" applyFont="1" applyFill="1" applyAlignment="1" applyProtection="1">
      <alignment horizontal="center" vertical="center"/>
    </xf>
    <xf numFmtId="0" fontId="7" fillId="4" borderId="0" xfId="45" applyFont="1" applyFill="1" applyAlignment="1" applyProtection="1">
      <alignment vertical="center"/>
    </xf>
    <xf numFmtId="4" fontId="7" fillId="4" borderId="0" xfId="45" applyNumberFormat="1" applyFont="1" applyFill="1" applyAlignment="1" applyProtection="1">
      <alignment vertical="center" wrapText="1"/>
    </xf>
    <xf numFmtId="4" fontId="7" fillId="4" borderId="0" xfId="45" applyNumberFormat="1" applyFont="1" applyFill="1" applyAlignment="1" applyProtection="1">
      <alignment vertical="center"/>
    </xf>
    <xf numFmtId="0" fontId="8" fillId="4" borderId="0" xfId="45" applyFont="1" applyFill="1" applyAlignment="1" applyProtection="1">
      <alignment vertical="center"/>
    </xf>
    <xf numFmtId="0" fontId="7" fillId="4" borderId="0" xfId="45" applyFont="1" applyFill="1" applyProtection="1"/>
    <xf numFmtId="0" fontId="8" fillId="5" borderId="41" xfId="45" applyFont="1" applyFill="1" applyBorder="1" applyAlignment="1" applyProtection="1">
      <alignment horizontal="center" textRotation="90"/>
    </xf>
    <xf numFmtId="0" fontId="8" fillId="5" borderId="42" xfId="45" applyFont="1" applyFill="1" applyBorder="1" applyAlignment="1" applyProtection="1">
      <alignment horizontal="center" textRotation="90"/>
    </xf>
    <xf numFmtId="0" fontId="8" fillId="5" borderId="43" xfId="45" applyFont="1" applyFill="1" applyBorder="1" applyAlignment="1" applyProtection="1">
      <alignment horizontal="center" textRotation="90"/>
    </xf>
    <xf numFmtId="0" fontId="8" fillId="5" borderId="41" xfId="45" applyFont="1" applyFill="1" applyBorder="1" applyAlignment="1" applyProtection="1">
      <alignment horizontal="center" textRotation="90" wrapText="1"/>
    </xf>
    <xf numFmtId="0" fontId="7" fillId="0" borderId="0" xfId="45" applyFont="1" applyProtection="1"/>
    <xf numFmtId="0" fontId="13" fillId="4" borderId="24" xfId="45" applyFont="1" applyFill="1" applyBorder="1" applyAlignment="1" applyProtection="1">
      <alignment horizontal="center" vertical="center"/>
    </xf>
    <xf numFmtId="0" fontId="13" fillId="4" borderId="27" xfId="45" applyFont="1" applyFill="1" applyBorder="1" applyAlignment="1" applyProtection="1">
      <alignment horizontal="center" vertical="center"/>
    </xf>
    <xf numFmtId="0" fontId="13" fillId="4" borderId="25" xfId="45" applyFont="1" applyFill="1" applyBorder="1" applyAlignment="1" applyProtection="1">
      <alignment horizontal="center" vertical="center"/>
    </xf>
    <xf numFmtId="0" fontId="13" fillId="4" borderId="24" xfId="45" applyFont="1" applyFill="1" applyBorder="1" applyAlignment="1" applyProtection="1">
      <alignment horizontal="center"/>
    </xf>
    <xf numFmtId="0" fontId="13" fillId="4" borderId="9" xfId="45" applyFont="1" applyFill="1" applyBorder="1" applyAlignment="1" applyProtection="1">
      <alignment horizontal="center" vertical="center"/>
    </xf>
    <xf numFmtId="0" fontId="13" fillId="4" borderId="26" xfId="45" applyFont="1" applyFill="1" applyBorder="1" applyAlignment="1" applyProtection="1">
      <alignment horizontal="center"/>
    </xf>
    <xf numFmtId="0" fontId="13" fillId="4" borderId="9" xfId="45" applyFont="1" applyFill="1" applyBorder="1" applyAlignment="1" applyProtection="1">
      <alignment horizontal="center"/>
    </xf>
    <xf numFmtId="0" fontId="13" fillId="4" borderId="26" xfId="45" applyFont="1" applyFill="1" applyBorder="1" applyAlignment="1" applyProtection="1">
      <alignment horizontal="center" vertical="center"/>
    </xf>
    <xf numFmtId="0" fontId="13" fillId="4" borderId="54" xfId="45" applyFont="1" applyFill="1" applyBorder="1" applyAlignment="1" applyProtection="1">
      <alignment horizontal="center" vertical="center"/>
    </xf>
    <xf numFmtId="0" fontId="13" fillId="4" borderId="47" xfId="45" applyFont="1" applyFill="1" applyBorder="1" applyAlignment="1" applyProtection="1">
      <alignment horizontal="center" vertical="center"/>
    </xf>
    <xf numFmtId="0" fontId="13" fillId="4" borderId="55" xfId="45" applyFont="1" applyFill="1" applyBorder="1" applyAlignment="1" applyProtection="1">
      <alignment horizontal="center" vertical="center"/>
    </xf>
    <xf numFmtId="0" fontId="13" fillId="4" borderId="54" xfId="45" applyFont="1" applyFill="1" applyBorder="1" applyAlignment="1" applyProtection="1">
      <alignment horizontal="center"/>
    </xf>
    <xf numFmtId="0" fontId="13" fillId="4" borderId="44" xfId="45" applyFont="1" applyFill="1" applyBorder="1" applyAlignment="1" applyProtection="1">
      <alignment horizontal="center"/>
    </xf>
    <xf numFmtId="0" fontId="13" fillId="4" borderId="36" xfId="45" applyFont="1" applyFill="1" applyBorder="1" applyAlignment="1" applyProtection="1">
      <alignment horizontal="center"/>
    </xf>
    <xf numFmtId="0" fontId="13" fillId="4" borderId="44" xfId="45" applyFont="1" applyFill="1" applyBorder="1" applyAlignment="1" applyProtection="1">
      <alignment horizontal="center" vertical="center"/>
    </xf>
    <xf numFmtId="0" fontId="13" fillId="4" borderId="36" xfId="45" applyFont="1" applyFill="1" applyBorder="1" applyAlignment="1" applyProtection="1">
      <alignment horizontal="center" vertical="center"/>
    </xf>
    <xf numFmtId="164" fontId="13" fillId="4" borderId="26" xfId="45" applyNumberFormat="1" applyFont="1" applyFill="1" applyBorder="1" applyProtection="1"/>
    <xf numFmtId="0" fontId="13" fillId="4" borderId="57" xfId="45" applyFont="1" applyFill="1" applyBorder="1" applyAlignment="1" applyProtection="1">
      <alignment horizontal="center" vertical="center"/>
    </xf>
    <xf numFmtId="0" fontId="13" fillId="0" borderId="25" xfId="45" applyFont="1" applyBorder="1" applyAlignment="1" applyProtection="1">
      <alignment vertical="center" wrapText="1"/>
    </xf>
    <xf numFmtId="0" fontId="0" fillId="0" borderId="0" xfId="45" applyFont="1" applyAlignment="1" applyProtection="1">
      <alignment vertical="center"/>
    </xf>
    <xf numFmtId="0" fontId="15" fillId="4" borderId="54" xfId="45" applyFont="1" applyFill="1" applyBorder="1" applyAlignment="1" applyProtection="1">
      <alignment horizontal="center"/>
    </xf>
    <xf numFmtId="0" fontId="15" fillId="4" borderId="44" xfId="45" applyFont="1" applyFill="1" applyBorder="1" applyAlignment="1" applyProtection="1">
      <alignment horizontal="center"/>
    </xf>
    <xf numFmtId="0" fontId="15" fillId="4" borderId="36" xfId="45" applyFont="1" applyFill="1" applyBorder="1" applyAlignment="1" applyProtection="1">
      <alignment horizontal="center"/>
    </xf>
    <xf numFmtId="164" fontId="13" fillId="4" borderId="36" xfId="45" applyNumberFormat="1" applyFont="1" applyFill="1" applyBorder="1" applyProtection="1"/>
    <xf numFmtId="0" fontId="13" fillId="4" borderId="74" xfId="45" applyFont="1" applyFill="1" applyBorder="1" applyAlignment="1" applyProtection="1">
      <alignment horizontal="center" vertical="center"/>
    </xf>
    <xf numFmtId="0" fontId="13" fillId="0" borderId="9" xfId="45" applyFont="1" applyBorder="1" applyAlignment="1" applyProtection="1">
      <alignment horizontal="center" vertical="center" wrapText="1"/>
    </xf>
    <xf numFmtId="0" fontId="13" fillId="0" borderId="27" xfId="45" applyFont="1" applyBorder="1" applyAlignment="1" applyProtection="1">
      <alignment horizontal="center" vertical="center" wrapText="1"/>
    </xf>
    <xf numFmtId="0" fontId="15" fillId="4" borderId="24" xfId="45" applyFont="1" applyFill="1" applyBorder="1" applyAlignment="1" applyProtection="1">
      <alignment horizontal="center"/>
    </xf>
    <xf numFmtId="0" fontId="15" fillId="4" borderId="9" xfId="45" applyFont="1" applyFill="1" applyBorder="1" applyAlignment="1" applyProtection="1">
      <alignment horizontal="center"/>
    </xf>
    <xf numFmtId="0" fontId="15" fillId="4" borderId="26" xfId="45" applyFont="1" applyFill="1" applyBorder="1" applyAlignment="1" applyProtection="1">
      <alignment horizontal="center" vertical="center"/>
    </xf>
    <xf numFmtId="0" fontId="15" fillId="4" borderId="36" xfId="45" applyFont="1" applyFill="1" applyBorder="1" applyAlignment="1" applyProtection="1">
      <alignment horizontal="center" vertical="center"/>
    </xf>
    <xf numFmtId="0" fontId="15" fillId="4" borderId="44" xfId="45" applyFont="1" applyFill="1" applyBorder="1" applyAlignment="1" applyProtection="1">
      <alignment horizontal="center" vertical="center"/>
    </xf>
    <xf numFmtId="0" fontId="15" fillId="0" borderId="9" xfId="34" applyFont="1" applyBorder="1" applyAlignment="1" applyProtection="1">
      <alignment vertical="center" wrapText="1"/>
    </xf>
    <xf numFmtId="0" fontId="13" fillId="0" borderId="44" xfId="34" applyFont="1" applyBorder="1" applyAlignment="1" applyProtection="1">
      <alignment horizontal="left" vertical="center" wrapText="1"/>
    </xf>
    <xf numFmtId="0" fontId="13" fillId="0" borderId="9" xfId="34" applyFont="1" applyBorder="1" applyAlignment="1" applyProtection="1">
      <alignment horizontal="left" vertical="center" wrapText="1"/>
    </xf>
    <xf numFmtId="0" fontId="15" fillId="4" borderId="26" xfId="45" applyFont="1" applyFill="1" applyBorder="1" applyAlignment="1" applyProtection="1">
      <alignment horizontal="center"/>
    </xf>
    <xf numFmtId="0" fontId="13" fillId="4" borderId="9" xfId="45" applyFont="1" applyFill="1" applyBorder="1" applyAlignment="1" applyProtection="1">
      <alignment horizontal="left" vertical="center"/>
    </xf>
    <xf numFmtId="0" fontId="15" fillId="4" borderId="24" xfId="45" applyFont="1" applyFill="1" applyBorder="1" applyAlignment="1" applyProtection="1">
      <alignment horizontal="right" vertical="center"/>
    </xf>
    <xf numFmtId="0" fontId="0" fillId="0" borderId="0" xfId="45" applyFont="1" applyProtection="1"/>
    <xf numFmtId="0" fontId="13" fillId="4" borderId="98" xfId="45" applyFont="1" applyFill="1" applyBorder="1" applyAlignment="1" applyProtection="1">
      <alignment horizontal="center" vertical="center"/>
    </xf>
    <xf numFmtId="0" fontId="13" fillId="0" borderId="99" xfId="45" applyFont="1" applyBorder="1" applyAlignment="1" applyProtection="1">
      <alignment vertical="center" wrapText="1"/>
    </xf>
    <xf numFmtId="0" fontId="13" fillId="4" borderId="99" xfId="45" applyFont="1" applyFill="1" applyBorder="1" applyAlignment="1" applyProtection="1">
      <alignment horizontal="center" vertical="center"/>
    </xf>
    <xf numFmtId="164" fontId="13" fillId="4" borderId="100" xfId="45" applyNumberFormat="1" applyFont="1" applyFill="1" applyBorder="1" applyAlignment="1" applyProtection="1">
      <alignment vertical="center"/>
    </xf>
    <xf numFmtId="0" fontId="13" fillId="0" borderId="0" xfId="45" applyFont="1" applyProtection="1"/>
    <xf numFmtId="0" fontId="22" fillId="4" borderId="8" xfId="45" applyFont="1" applyFill="1" applyBorder="1" applyAlignment="1" applyProtection="1">
      <alignment horizontal="center" vertical="center" wrapText="1"/>
    </xf>
    <xf numFmtId="0" fontId="22" fillId="4" borderId="0" xfId="45" applyFont="1" applyFill="1" applyProtection="1"/>
    <xf numFmtId="0" fontId="7" fillId="4" borderId="0" xfId="45" applyFont="1" applyFill="1" applyAlignment="1" applyProtection="1">
      <alignment horizontal="center"/>
    </xf>
    <xf numFmtId="2" fontId="7" fillId="4" borderId="0" xfId="45" applyNumberFormat="1" applyFont="1" applyFill="1" applyProtection="1"/>
    <xf numFmtId="164" fontId="7" fillId="4" borderId="0" xfId="45" applyNumberFormat="1" applyFont="1" applyFill="1" applyProtection="1"/>
    <xf numFmtId="0" fontId="8" fillId="5" borderId="10" xfId="45" applyFont="1" applyFill="1" applyBorder="1" applyProtection="1"/>
    <xf numFmtId="0" fontId="8" fillId="5" borderId="11" xfId="45" applyFont="1" applyFill="1" applyBorder="1" applyProtection="1"/>
    <xf numFmtId="0" fontId="8" fillId="5" borderId="11" xfId="45" applyFont="1" applyFill="1" applyBorder="1" applyAlignment="1" applyProtection="1">
      <alignment vertical="center"/>
    </xf>
    <xf numFmtId="0" fontId="8" fillId="5" borderId="12" xfId="45" applyFont="1" applyFill="1" applyBorder="1" applyProtection="1"/>
    <xf numFmtId="0" fontId="13" fillId="4" borderId="126" xfId="0" applyFont="1" applyFill="1" applyBorder="1" applyAlignment="1">
      <alignment horizontal="center" vertical="center"/>
    </xf>
    <xf numFmtId="0" fontId="13" fillId="0" borderId="109" xfId="0" applyFont="1" applyBorder="1" applyAlignment="1">
      <alignment horizontal="left" vertical="center"/>
    </xf>
    <xf numFmtId="0" fontId="13" fillId="4" borderId="109" xfId="0" applyFont="1" applyFill="1" applyBorder="1" applyAlignment="1">
      <alignment horizontal="center" vertical="center"/>
    </xf>
    <xf numFmtId="0" fontId="13" fillId="4" borderId="109" xfId="0" applyFont="1" applyFill="1" applyBorder="1" applyAlignment="1">
      <alignment horizontal="center"/>
    </xf>
    <xf numFmtId="0" fontId="13" fillId="4" borderId="127" xfId="0" applyFont="1" applyFill="1" applyBorder="1" applyAlignment="1">
      <alignment horizontal="center" vertical="center"/>
    </xf>
    <xf numFmtId="164" fontId="13" fillId="0" borderId="112" xfId="0" applyNumberFormat="1" applyFont="1" applyBorder="1" applyAlignment="1">
      <alignment horizontal="right" vertical="center"/>
    </xf>
    <xf numFmtId="0" fontId="15" fillId="4" borderId="9" xfId="0" applyFont="1" applyFill="1" applyBorder="1" applyAlignment="1">
      <alignment horizontal="center" vertical="center"/>
    </xf>
    <xf numFmtId="0" fontId="13" fillId="4" borderId="128" xfId="0" applyFont="1" applyFill="1" applyBorder="1" applyAlignment="1">
      <alignment horizontal="center" vertical="center"/>
    </xf>
    <xf numFmtId="1" fontId="13" fillId="4" borderId="45" xfId="0" applyNumberFormat="1" applyFont="1" applyFill="1" applyBorder="1" applyAlignment="1">
      <alignment horizontal="center" vertical="center"/>
    </xf>
    <xf numFmtId="164" fontId="13" fillId="0" borderId="113" xfId="0" applyNumberFormat="1" applyFont="1" applyBorder="1" applyAlignment="1">
      <alignment horizontal="right" vertical="center"/>
    </xf>
    <xf numFmtId="0" fontId="13" fillId="4" borderId="129" xfId="0" applyFont="1" applyFill="1" applyBorder="1" applyAlignment="1">
      <alignment horizontal="center" vertical="center"/>
    </xf>
    <xf numFmtId="0" fontId="13" fillId="4" borderId="84" xfId="0" applyFont="1" applyFill="1" applyBorder="1" applyAlignment="1">
      <alignment wrapText="1"/>
    </xf>
    <xf numFmtId="0" fontId="13" fillId="4" borderId="84" xfId="0" applyFont="1" applyFill="1" applyBorder="1" applyAlignment="1">
      <alignment horizontal="center" vertical="center"/>
    </xf>
    <xf numFmtId="0" fontId="13" fillId="4" borderId="84" xfId="0" applyFont="1" applyFill="1" applyBorder="1" applyAlignment="1">
      <alignment horizontal="center"/>
    </xf>
    <xf numFmtId="0" fontId="13" fillId="4" borderId="84" xfId="34" applyFont="1" applyFill="1" applyBorder="1" applyAlignment="1" applyProtection="1">
      <alignment horizontal="center" vertical="center"/>
    </xf>
    <xf numFmtId="164" fontId="13" fillId="0" borderId="89" xfId="0" applyNumberFormat="1" applyFont="1" applyBorder="1" applyAlignment="1">
      <alignment horizontal="right" vertical="center"/>
    </xf>
    <xf numFmtId="0" fontId="13" fillId="4" borderId="106" xfId="0" applyFont="1" applyFill="1" applyBorder="1" applyAlignment="1">
      <alignment horizontal="center" vertical="center"/>
    </xf>
    <xf numFmtId="0" fontId="13" fillId="4" borderId="114" xfId="0" applyFont="1" applyFill="1" applyBorder="1" applyAlignment="1">
      <alignment horizontal="center" vertical="center" wrapText="1"/>
    </xf>
    <xf numFmtId="0" fontId="13" fillId="4" borderId="114" xfId="0" applyFont="1" applyFill="1" applyBorder="1"/>
    <xf numFmtId="0" fontId="13" fillId="4" borderId="114" xfId="0" applyFont="1" applyFill="1" applyBorder="1" applyAlignment="1">
      <alignment horizontal="center" vertical="center"/>
    </xf>
    <xf numFmtId="0" fontId="13" fillId="4" borderId="114" xfId="0" applyFont="1" applyFill="1" applyBorder="1" applyAlignment="1">
      <alignment horizontal="center"/>
    </xf>
    <xf numFmtId="164" fontId="13" fillId="0" borderId="115" xfId="0" applyNumberFormat="1" applyFont="1" applyBorder="1" applyAlignment="1">
      <alignment horizontal="right" vertical="center"/>
    </xf>
    <xf numFmtId="0" fontId="13" fillId="4" borderId="116" xfId="0" applyFont="1" applyFill="1" applyBorder="1" applyAlignment="1">
      <alignment horizontal="center" vertical="center"/>
    </xf>
    <xf numFmtId="0" fontId="13" fillId="4" borderId="109" xfId="0" applyFont="1" applyFill="1" applyBorder="1" applyAlignment="1">
      <alignment horizontal="center" vertical="center" wrapText="1"/>
    </xf>
    <xf numFmtId="0" fontId="13" fillId="4" borderId="109" xfId="0" applyFont="1" applyFill="1" applyBorder="1" applyAlignment="1">
      <alignment horizontal="left" vertical="center"/>
    </xf>
    <xf numFmtId="164" fontId="13" fillId="0" borderId="111" xfId="0" applyNumberFormat="1" applyFont="1" applyBorder="1" applyAlignment="1">
      <alignment horizontal="right" vertical="center"/>
    </xf>
    <xf numFmtId="0" fontId="13" fillId="4" borderId="117" xfId="0" applyFont="1" applyFill="1" applyBorder="1" applyAlignment="1">
      <alignment horizontal="center" vertical="center"/>
    </xf>
    <xf numFmtId="0" fontId="13" fillId="4" borderId="118" xfId="0" applyFont="1" applyFill="1" applyBorder="1" applyAlignment="1">
      <alignment horizontal="center" vertical="center"/>
    </xf>
    <xf numFmtId="164" fontId="13" fillId="0" borderId="119" xfId="0" applyNumberFormat="1" applyFont="1" applyBorder="1" applyAlignment="1">
      <alignment horizontal="right" vertical="center"/>
    </xf>
    <xf numFmtId="0" fontId="13" fillId="4" borderId="120" xfId="0" applyFont="1" applyFill="1" applyBorder="1" applyAlignment="1">
      <alignment horizontal="center" vertical="center"/>
    </xf>
    <xf numFmtId="164" fontId="13" fillId="0" borderId="121" xfId="0" applyNumberFormat="1" applyFont="1" applyBorder="1" applyAlignment="1">
      <alignment horizontal="right" vertical="center"/>
    </xf>
    <xf numFmtId="0" fontId="13" fillId="4" borderId="88" xfId="0" applyFont="1" applyFill="1" applyBorder="1" applyAlignment="1">
      <alignment horizontal="center" vertical="center"/>
    </xf>
    <xf numFmtId="0" fontId="13" fillId="4" borderId="90" xfId="0" applyFont="1" applyFill="1" applyBorder="1" applyAlignment="1">
      <alignment horizontal="center" vertical="center"/>
    </xf>
    <xf numFmtId="0" fontId="13" fillId="4" borderId="91" xfId="0" applyFont="1" applyFill="1" applyBorder="1" applyAlignment="1">
      <alignment horizontal="center" vertical="center" wrapText="1"/>
    </xf>
    <xf numFmtId="0" fontId="13" fillId="4" borderId="91" xfId="0" applyFont="1" applyFill="1" applyBorder="1"/>
    <xf numFmtId="0" fontId="13" fillId="4" borderId="91" xfId="0" applyFont="1" applyFill="1" applyBorder="1" applyAlignment="1">
      <alignment horizontal="center" vertical="center"/>
    </xf>
    <xf numFmtId="0" fontId="13" fillId="4" borderId="91" xfId="0" applyFont="1" applyFill="1" applyBorder="1" applyAlignment="1">
      <alignment horizontal="center"/>
    </xf>
    <xf numFmtId="164" fontId="13" fillId="0" borderId="92" xfId="0" applyNumberFormat="1" applyFont="1" applyBorder="1" applyAlignment="1">
      <alignment horizontal="right" vertical="center"/>
    </xf>
    <xf numFmtId="0" fontId="11" fillId="4" borderId="0" xfId="0" applyFont="1" applyFill="1" applyAlignment="1">
      <alignment vertical="top"/>
    </xf>
    <xf numFmtId="0" fontId="13" fillId="4" borderId="0" xfId="0" applyFont="1" applyFill="1" applyAlignment="1">
      <alignment horizontal="left" vertical="center"/>
    </xf>
    <xf numFmtId="0" fontId="13" fillId="4" borderId="9" xfId="0" applyFont="1" applyFill="1" applyBorder="1" applyAlignment="1">
      <alignment vertical="top" wrapText="1"/>
    </xf>
    <xf numFmtId="0" fontId="13" fillId="4" borderId="45" xfId="0" applyFont="1" applyFill="1" applyBorder="1" applyAlignment="1">
      <alignment wrapText="1"/>
    </xf>
    <xf numFmtId="0" fontId="13" fillId="4" borderId="52" xfId="34" applyFont="1" applyFill="1" applyBorder="1" applyAlignment="1" applyProtection="1">
      <alignment horizontal="center" vertical="center"/>
    </xf>
    <xf numFmtId="164" fontId="13" fillId="0" borderId="26" xfId="0" applyNumberFormat="1" applyFont="1" applyBorder="1" applyAlignment="1">
      <alignment vertical="center"/>
    </xf>
    <xf numFmtId="49" fontId="13" fillId="4" borderId="16" xfId="34" applyNumberFormat="1" applyFont="1" applyFill="1" applyBorder="1" applyAlignment="1" applyProtection="1">
      <alignment horizontal="center" vertical="center" wrapText="1"/>
    </xf>
    <xf numFmtId="0" fontId="11" fillId="5" borderId="15" xfId="0" applyFont="1" applyFill="1" applyBorder="1" applyAlignment="1">
      <alignment horizontal="center" textRotation="90" wrapText="1"/>
    </xf>
    <xf numFmtId="170" fontId="29" fillId="0" borderId="0" xfId="1" applyFont="1" applyFill="1" applyBorder="1" applyAlignment="1" applyProtection="1">
      <alignment horizontal="right"/>
    </xf>
    <xf numFmtId="170" fontId="0" fillId="0" borderId="0" xfId="1" applyFont="1" applyFill="1" applyBorder="1" applyAlignment="1" applyProtection="1">
      <alignment horizontal="right"/>
    </xf>
    <xf numFmtId="170" fontId="12" fillId="30" borderId="79" xfId="1" applyFont="1" applyFill="1" applyBorder="1" applyAlignment="1" applyProtection="1">
      <alignment vertical="center"/>
    </xf>
    <xf numFmtId="0" fontId="7" fillId="4" borderId="76" xfId="38" applyFont="1" applyFill="1" applyBorder="1" applyAlignment="1" applyProtection="1">
      <alignment horizontal="center" vertical="center"/>
    </xf>
    <xf numFmtId="0" fontId="8" fillId="4" borderId="0" xfId="38" applyFont="1" applyFill="1" applyAlignment="1" applyProtection="1">
      <alignment horizontal="center" vertical="center"/>
    </xf>
    <xf numFmtId="44" fontId="36" fillId="34" borderId="89" xfId="60" applyFont="1" applyFill="1" applyBorder="1" applyAlignment="1" applyProtection="1">
      <alignment vertical="center"/>
      <protection locked="0"/>
    </xf>
    <xf numFmtId="44" fontId="36" fillId="34" borderId="144" xfId="60" applyFont="1" applyFill="1" applyBorder="1" applyAlignment="1" applyProtection="1">
      <alignment vertical="center"/>
      <protection locked="0"/>
    </xf>
    <xf numFmtId="44" fontId="36" fillId="34" borderId="84" xfId="60" applyFont="1" applyFill="1" applyBorder="1" applyAlignment="1" applyProtection="1">
      <alignment vertical="center"/>
      <protection locked="0"/>
    </xf>
    <xf numFmtId="44" fontId="36" fillId="34" borderId="91" xfId="60" applyFont="1" applyFill="1" applyBorder="1" applyAlignment="1" applyProtection="1">
      <alignment vertical="center"/>
      <protection locked="0"/>
    </xf>
    <xf numFmtId="44" fontId="36" fillId="34" borderId="99" xfId="60" applyFont="1" applyFill="1" applyBorder="1" applyAlignment="1" applyProtection="1">
      <alignment vertical="center"/>
      <protection locked="0"/>
    </xf>
    <xf numFmtId="0" fontId="7" fillId="0" borderId="0" xfId="40" applyFont="1" applyAlignment="1" applyProtection="1">
      <alignment horizontal="center" vertical="center"/>
      <protection locked="0"/>
    </xf>
    <xf numFmtId="0" fontId="8" fillId="4" borderId="77" xfId="38" applyFont="1" applyFill="1" applyBorder="1" applyAlignment="1" applyProtection="1">
      <alignment horizontal="center" vertical="center"/>
    </xf>
    <xf numFmtId="0" fontId="0" fillId="0" borderId="0" xfId="0" applyAlignment="1" applyProtection="1">
      <alignment vertical="top"/>
    </xf>
    <xf numFmtId="0" fontId="0" fillId="0" borderId="0" xfId="0" applyProtection="1"/>
    <xf numFmtId="0" fontId="31" fillId="0" borderId="0" xfId="0" applyFont="1" applyProtection="1"/>
    <xf numFmtId="0" fontId="0" fillId="0" borderId="0" xfId="0" applyAlignment="1" applyProtection="1">
      <alignment horizontal="center"/>
    </xf>
    <xf numFmtId="0" fontId="0" fillId="0" borderId="0" xfId="0" applyAlignment="1" applyProtection="1">
      <alignment horizontal="center" vertical="center"/>
    </xf>
    <xf numFmtId="0" fontId="32" fillId="30" borderId="0" xfId="0" applyFont="1" applyFill="1" applyAlignment="1" applyProtection="1">
      <alignment horizontal="center" vertical="center"/>
    </xf>
    <xf numFmtId="49" fontId="32" fillId="30" borderId="98" xfId="0" applyNumberFormat="1" applyFont="1" applyFill="1" applyBorder="1" applyAlignment="1" applyProtection="1">
      <alignment horizontal="center" vertical="center"/>
    </xf>
    <xf numFmtId="49" fontId="31" fillId="0" borderId="88" xfId="0" applyNumberFormat="1" applyFont="1" applyBorder="1" applyAlignment="1" applyProtection="1">
      <alignment horizontal="center" vertical="center"/>
    </xf>
    <xf numFmtId="0" fontId="13" fillId="32" borderId="84" xfId="0" applyFont="1" applyFill="1" applyBorder="1" applyAlignment="1" applyProtection="1">
      <alignment vertical="center" wrapText="1"/>
    </xf>
    <xf numFmtId="0" fontId="13" fillId="33" borderId="84" xfId="0" applyFont="1" applyFill="1" applyBorder="1" applyAlignment="1" applyProtection="1">
      <alignment horizontal="center" vertical="center"/>
    </xf>
    <xf numFmtId="0" fontId="31" fillId="30" borderId="84" xfId="0" applyFont="1" applyFill="1" applyBorder="1" applyAlignment="1" applyProtection="1">
      <alignment horizontal="center" vertical="center"/>
    </xf>
    <xf numFmtId="44" fontId="31" fillId="0" borderId="136" xfId="0" applyNumberFormat="1" applyFont="1" applyBorder="1" applyAlignment="1" applyProtection="1">
      <alignment horizontal="center" vertical="center"/>
    </xf>
    <xf numFmtId="0" fontId="13" fillId="30" borderId="140" xfId="0" applyFont="1" applyFill="1" applyBorder="1" applyAlignment="1" applyProtection="1">
      <alignment horizontal="center" vertical="center"/>
    </xf>
    <xf numFmtId="0" fontId="13" fillId="30" borderId="84" xfId="0" applyFont="1" applyFill="1" applyBorder="1" applyAlignment="1" applyProtection="1">
      <alignment horizontal="center" vertical="center"/>
    </xf>
    <xf numFmtId="0" fontId="13" fillId="30" borderId="89" xfId="0" applyFont="1" applyFill="1" applyBorder="1" applyAlignment="1" applyProtection="1">
      <alignment horizontal="center" vertical="center"/>
    </xf>
    <xf numFmtId="0" fontId="13" fillId="30" borderId="136" xfId="0" applyFont="1" applyFill="1" applyBorder="1" applyAlignment="1" applyProtection="1">
      <alignment horizontal="center" vertical="center"/>
    </xf>
    <xf numFmtId="0" fontId="31" fillId="30" borderId="136" xfId="0" applyFont="1" applyFill="1" applyBorder="1" applyProtection="1"/>
    <xf numFmtId="0" fontId="13" fillId="0" borderId="84" xfId="0" applyFont="1" applyBorder="1" applyAlignment="1" applyProtection="1">
      <alignment vertical="center" wrapText="1"/>
    </xf>
    <xf numFmtId="0" fontId="13" fillId="0" borderId="141" xfId="0" applyFont="1" applyBorder="1" applyAlignment="1" applyProtection="1">
      <alignment vertical="center" wrapText="1"/>
    </xf>
    <xf numFmtId="0" fontId="13" fillId="0" borderId="142" xfId="0" applyFont="1" applyBorder="1" applyAlignment="1" applyProtection="1">
      <alignment horizontal="left" vertical="top" wrapText="1"/>
    </xf>
    <xf numFmtId="0" fontId="13" fillId="0" borderId="142" xfId="0" applyFont="1" applyBorder="1" applyAlignment="1" applyProtection="1">
      <alignment vertical="top" wrapText="1"/>
    </xf>
    <xf numFmtId="0" fontId="13" fillId="31" borderId="84" xfId="0" applyFont="1" applyFill="1" applyBorder="1" applyAlignment="1" applyProtection="1">
      <alignment horizontal="center" vertical="center"/>
    </xf>
    <xf numFmtId="0" fontId="13" fillId="0" borderId="123" xfId="0" applyFont="1" applyBorder="1" applyAlignment="1" applyProtection="1">
      <alignment vertical="top" wrapText="1"/>
    </xf>
    <xf numFmtId="0" fontId="13" fillId="33" borderId="130" xfId="0" applyFont="1" applyFill="1" applyBorder="1" applyAlignment="1" applyProtection="1">
      <alignment horizontal="center" vertical="center"/>
    </xf>
    <xf numFmtId="0" fontId="13" fillId="30" borderId="143" xfId="0" applyFont="1" applyFill="1" applyBorder="1" applyAlignment="1" applyProtection="1">
      <alignment horizontal="center" vertical="center"/>
    </xf>
    <xf numFmtId="0" fontId="13" fillId="30" borderId="130" xfId="0" applyFont="1" applyFill="1" applyBorder="1" applyAlignment="1" applyProtection="1">
      <alignment horizontal="center" vertical="center"/>
    </xf>
    <xf numFmtId="0" fontId="13" fillId="30" borderId="144" xfId="0" applyFont="1" applyFill="1" applyBorder="1" applyAlignment="1" applyProtection="1">
      <alignment horizontal="center" vertical="center"/>
    </xf>
    <xf numFmtId="0" fontId="13" fillId="30" borderId="145" xfId="0" applyFont="1" applyFill="1" applyBorder="1" applyAlignment="1" applyProtection="1">
      <alignment horizontal="center" vertical="center"/>
    </xf>
    <xf numFmtId="0" fontId="31" fillId="30" borderId="145" xfId="0" applyFont="1" applyFill="1" applyBorder="1" applyProtection="1"/>
    <xf numFmtId="0" fontId="36" fillId="32" borderId="91" xfId="0" applyFont="1" applyFill="1" applyBorder="1" applyAlignment="1" applyProtection="1">
      <alignment vertical="center" wrapText="1"/>
    </xf>
    <xf numFmtId="0" fontId="13" fillId="33" borderId="91" xfId="0" applyFont="1" applyFill="1" applyBorder="1" applyAlignment="1" applyProtection="1">
      <alignment horizontal="center" vertical="center"/>
    </xf>
    <xf numFmtId="0" fontId="13" fillId="31" borderId="91" xfId="0" applyFont="1" applyFill="1" applyBorder="1" applyAlignment="1" applyProtection="1">
      <alignment horizontal="center" vertical="center"/>
    </xf>
    <xf numFmtId="44" fontId="31" fillId="0" borderId="138" xfId="0" applyNumberFormat="1" applyFont="1" applyBorder="1" applyAlignment="1" applyProtection="1">
      <alignment horizontal="center" vertical="center"/>
    </xf>
    <xf numFmtId="0" fontId="13" fillId="30" borderId="103" xfId="0" applyFont="1" applyFill="1" applyBorder="1" applyAlignment="1" applyProtection="1">
      <alignment horizontal="center" vertical="center"/>
    </xf>
    <xf numFmtId="0" fontId="13" fillId="30" borderId="91" xfId="0" applyFont="1" applyFill="1" applyBorder="1" applyAlignment="1" applyProtection="1">
      <alignment horizontal="center" vertical="center"/>
    </xf>
    <xf numFmtId="0" fontId="13" fillId="30" borderId="92" xfId="0" applyFont="1" applyFill="1" applyBorder="1" applyAlignment="1" applyProtection="1">
      <alignment horizontal="center" vertical="center"/>
    </xf>
    <xf numFmtId="0" fontId="13" fillId="30" borderId="138" xfId="0" applyFont="1" applyFill="1" applyBorder="1" applyAlignment="1" applyProtection="1">
      <alignment horizontal="center" vertical="center"/>
    </xf>
    <xf numFmtId="0" fontId="31" fillId="30" borderId="138" xfId="0" applyFont="1" applyFill="1" applyBorder="1" applyProtection="1"/>
    <xf numFmtId="0" fontId="32" fillId="30" borderId="149" xfId="0" applyFont="1" applyFill="1" applyBorder="1" applyAlignment="1" applyProtection="1">
      <alignment horizontal="center" vertical="center"/>
    </xf>
    <xf numFmtId="49" fontId="31" fillId="0" borderId="98" xfId="0" applyNumberFormat="1" applyFont="1" applyBorder="1" applyAlignment="1" applyProtection="1">
      <alignment horizontal="center" vertical="center"/>
    </xf>
    <xf numFmtId="0" fontId="38" fillId="0" borderId="153" xfId="0" applyFont="1" applyBorder="1" applyAlignment="1" applyProtection="1">
      <alignment vertical="top" wrapText="1"/>
    </xf>
    <xf numFmtId="0" fontId="13" fillId="33" borderId="99" xfId="0" applyFont="1" applyFill="1" applyBorder="1" applyAlignment="1" applyProtection="1">
      <alignment horizontal="center" vertical="center"/>
    </xf>
    <xf numFmtId="0" fontId="31" fillId="30" borderId="99" xfId="0" applyFont="1" applyFill="1" applyBorder="1" applyAlignment="1" applyProtection="1">
      <alignment horizontal="center" vertical="center"/>
    </xf>
    <xf numFmtId="44" fontId="31" fillId="0" borderId="134" xfId="0" applyNumberFormat="1" applyFont="1" applyBorder="1" applyAlignment="1" applyProtection="1">
      <alignment horizontal="center" vertical="center"/>
    </xf>
    <xf numFmtId="0" fontId="13" fillId="30" borderId="154" xfId="0" applyFont="1" applyFill="1" applyBorder="1" applyAlignment="1" applyProtection="1">
      <alignment horizontal="center" vertical="center"/>
    </xf>
    <xf numFmtId="0" fontId="13" fillId="30" borderId="99" xfId="0" applyFont="1" applyFill="1" applyBorder="1" applyAlignment="1" applyProtection="1">
      <alignment horizontal="center" vertical="center"/>
    </xf>
    <xf numFmtId="0" fontId="13" fillId="30" borderId="100" xfId="0" applyFont="1" applyFill="1" applyBorder="1" applyAlignment="1" applyProtection="1">
      <alignment horizontal="center" vertical="center"/>
    </xf>
    <xf numFmtId="0" fontId="13" fillId="30" borderId="134" xfId="0" applyFont="1" applyFill="1" applyBorder="1" applyAlignment="1" applyProtection="1">
      <alignment horizontal="center" vertical="center"/>
    </xf>
    <xf numFmtId="0" fontId="31" fillId="30" borderId="134" xfId="0" applyFont="1" applyFill="1" applyBorder="1" applyProtection="1"/>
    <xf numFmtId="0" fontId="38" fillId="0" borderId="142" xfId="0" applyFont="1" applyBorder="1" applyAlignment="1" applyProtection="1">
      <alignment vertical="top" wrapText="1"/>
    </xf>
    <xf numFmtId="0" fontId="38" fillId="0" borderId="84" xfId="0" applyFont="1" applyBorder="1" applyAlignment="1" applyProtection="1">
      <alignment vertical="center" wrapText="1"/>
    </xf>
    <xf numFmtId="0" fontId="38" fillId="0" borderId="146" xfId="0" applyFont="1" applyBorder="1" applyAlignment="1" applyProtection="1">
      <alignment horizontal="left" vertical="top" wrapText="1"/>
    </xf>
    <xf numFmtId="49" fontId="31" fillId="0" borderId="90" xfId="0" applyNumberFormat="1" applyFont="1" applyBorder="1" applyAlignment="1" applyProtection="1">
      <alignment horizontal="center" vertical="center"/>
    </xf>
    <xf numFmtId="0" fontId="38" fillId="0" borderId="91" xfId="0" applyFont="1" applyBorder="1" applyAlignment="1" applyProtection="1">
      <alignment vertical="center" wrapText="1"/>
    </xf>
    <xf numFmtId="0" fontId="31" fillId="30" borderId="91" xfId="0" applyFont="1" applyFill="1" applyBorder="1" applyAlignment="1" applyProtection="1">
      <alignment horizontal="center" vertical="center"/>
    </xf>
    <xf numFmtId="0" fontId="38" fillId="30" borderId="103" xfId="0" applyFont="1" applyFill="1" applyBorder="1" applyAlignment="1" applyProtection="1">
      <alignment horizontal="center" vertical="center"/>
    </xf>
    <xf numFmtId="0" fontId="38" fillId="30" borderId="91" xfId="0" applyFont="1" applyFill="1" applyBorder="1" applyAlignment="1" applyProtection="1">
      <alignment horizontal="center" vertical="center"/>
    </xf>
    <xf numFmtId="0" fontId="38" fillId="30" borderId="92" xfId="0" applyFont="1" applyFill="1" applyBorder="1" applyAlignment="1" applyProtection="1">
      <alignment horizontal="center" vertical="center"/>
    </xf>
    <xf numFmtId="0" fontId="38" fillId="30" borderId="138" xfId="0" applyFont="1" applyFill="1" applyBorder="1" applyAlignment="1" applyProtection="1">
      <alignment horizontal="center" vertical="center"/>
    </xf>
    <xf numFmtId="44" fontId="0" fillId="0" borderId="81" xfId="0" applyNumberFormat="1" applyBorder="1" applyAlignment="1" applyProtection="1">
      <alignment vertical="center"/>
    </xf>
    <xf numFmtId="0" fontId="0" fillId="0" borderId="0" xfId="0" applyAlignment="1" applyProtection="1">
      <alignment horizontal="right"/>
    </xf>
    <xf numFmtId="4" fontId="0" fillId="0" borderId="0" xfId="0" applyNumberFormat="1" applyProtection="1"/>
    <xf numFmtId="0" fontId="7" fillId="0" borderId="0" xfId="0" applyFont="1" applyProtection="1"/>
    <xf numFmtId="0" fontId="18" fillId="4" borderId="0" xfId="38" applyFont="1" applyFill="1" applyProtection="1">
      <protection locked="0"/>
    </xf>
    <xf numFmtId="0" fontId="8" fillId="4" borderId="0" xfId="39" applyFont="1" applyFill="1" applyAlignment="1" applyProtection="1">
      <alignment horizontal="left" vertical="center" wrapText="1"/>
    </xf>
    <xf numFmtId="0" fontId="8" fillId="4" borderId="14" xfId="40" applyFont="1" applyFill="1" applyBorder="1" applyAlignment="1" applyProtection="1">
      <alignment horizontal="center" vertical="center"/>
    </xf>
    <xf numFmtId="0" fontId="0" fillId="0" borderId="0" xfId="0" applyProtection="1"/>
    <xf numFmtId="0" fontId="7" fillId="4" borderId="0" xfId="40" applyFont="1" applyFill="1" applyAlignment="1" applyProtection="1">
      <alignment horizontal="left" vertical="top"/>
    </xf>
    <xf numFmtId="0" fontId="13" fillId="4" borderId="9" xfId="44" applyFont="1" applyFill="1" applyBorder="1" applyAlignment="1" applyProtection="1">
      <alignment horizontal="center" vertical="center"/>
    </xf>
    <xf numFmtId="0" fontId="0" fillId="0" borderId="0" xfId="0" applyProtection="1"/>
    <xf numFmtId="0" fontId="13" fillId="4" borderId="0" xfId="44" applyFont="1" applyFill="1" applyAlignment="1" applyProtection="1">
      <alignment horizontal="center" vertical="center"/>
    </xf>
    <xf numFmtId="0" fontId="13" fillId="4" borderId="0" xfId="44" applyFont="1" applyFill="1" applyAlignment="1" applyProtection="1">
      <alignment vertical="center"/>
    </xf>
    <xf numFmtId="4" fontId="13" fillId="4" borderId="0" xfId="44" applyNumberFormat="1" applyFont="1" applyFill="1" applyAlignment="1" applyProtection="1">
      <alignment vertical="center" wrapText="1"/>
    </xf>
    <xf numFmtId="4" fontId="13" fillId="4" borderId="0" xfId="44" applyNumberFormat="1" applyFont="1" applyFill="1" applyAlignment="1" applyProtection="1">
      <alignment vertical="center"/>
    </xf>
    <xf numFmtId="0" fontId="11" fillId="4" borderId="0" xfId="44" applyFont="1" applyFill="1" applyAlignment="1" applyProtection="1">
      <alignment vertical="center"/>
    </xf>
    <xf numFmtId="0" fontId="11" fillId="4" borderId="0" xfId="44" applyFont="1" applyFill="1" applyAlignment="1" applyProtection="1">
      <alignment horizontal="center" vertical="center"/>
    </xf>
    <xf numFmtId="0" fontId="24" fillId="4" borderId="0" xfId="44" applyFont="1" applyFill="1" applyAlignment="1" applyProtection="1">
      <alignment vertical="center"/>
    </xf>
    <xf numFmtId="0" fontId="11" fillId="5" borderId="1" xfId="48" applyFont="1" applyFill="1" applyBorder="1" applyAlignment="1" applyProtection="1">
      <alignment horizontal="center" vertical="center" wrapText="1"/>
    </xf>
    <xf numFmtId="0" fontId="13" fillId="0" borderId="20" xfId="44" applyFont="1" applyBorder="1" applyAlignment="1" applyProtection="1">
      <alignment horizontal="center" vertical="center"/>
    </xf>
    <xf numFmtId="0" fontId="13" fillId="0" borderId="21" xfId="44" applyFont="1" applyBorder="1" applyAlignment="1" applyProtection="1">
      <alignment horizontal="left" vertical="center" wrapText="1"/>
    </xf>
    <xf numFmtId="0" fontId="13" fillId="0" borderId="21" xfId="44" applyFont="1" applyBorder="1" applyAlignment="1" applyProtection="1">
      <alignment horizontal="center" vertical="center" wrapText="1"/>
    </xf>
    <xf numFmtId="0" fontId="13" fillId="0" borderId="21" xfId="44" applyFont="1" applyBorder="1" applyAlignment="1" applyProtection="1">
      <alignment horizontal="center" vertical="center"/>
    </xf>
    <xf numFmtId="166" fontId="13" fillId="4" borderId="21" xfId="44" applyNumberFormat="1" applyFont="1" applyFill="1" applyBorder="1" applyAlignment="1" applyProtection="1">
      <alignment horizontal="center" vertical="center"/>
    </xf>
    <xf numFmtId="0" fontId="13" fillId="4" borderId="21" xfId="44" applyFont="1" applyFill="1" applyBorder="1" applyAlignment="1" applyProtection="1">
      <alignment horizontal="center" vertical="center"/>
    </xf>
    <xf numFmtId="0" fontId="13" fillId="4" borderId="23" xfId="44" applyFont="1" applyFill="1" applyBorder="1" applyAlignment="1" applyProtection="1">
      <alignment horizontal="center" vertical="center"/>
    </xf>
    <xf numFmtId="0" fontId="13" fillId="4" borderId="20" xfId="44" applyFont="1" applyFill="1" applyBorder="1" applyAlignment="1" applyProtection="1">
      <alignment horizontal="center" vertical="center"/>
    </xf>
    <xf numFmtId="0" fontId="13" fillId="4" borderId="22" xfId="44" applyFont="1" applyFill="1" applyBorder="1" applyAlignment="1" applyProtection="1">
      <alignment horizontal="center" vertical="center"/>
    </xf>
    <xf numFmtId="164" fontId="13" fillId="4" borderId="23" xfId="44" applyNumberFormat="1" applyFont="1" applyFill="1" applyBorder="1" applyAlignment="1" applyProtection="1">
      <alignment vertical="center"/>
    </xf>
    <xf numFmtId="0" fontId="13" fillId="0" borderId="28" xfId="44" applyFont="1" applyBorder="1" applyAlignment="1" applyProtection="1">
      <alignment horizontal="center" vertical="center"/>
    </xf>
    <xf numFmtId="0" fontId="13" fillId="0" borderId="29" xfId="44" applyFont="1" applyBorder="1" applyAlignment="1" applyProtection="1">
      <alignment horizontal="left" vertical="center" wrapText="1"/>
    </xf>
    <xf numFmtId="0" fontId="13" fillId="0" borderId="29" xfId="44" applyFont="1" applyBorder="1" applyAlignment="1" applyProtection="1">
      <alignment horizontal="center" vertical="center"/>
    </xf>
    <xf numFmtId="166" fontId="13" fillId="4" borderId="29" xfId="44" applyNumberFormat="1" applyFont="1" applyFill="1" applyBorder="1" applyAlignment="1" applyProtection="1">
      <alignment horizontal="center" vertical="center"/>
    </xf>
    <xf numFmtId="0" fontId="13" fillId="4" borderId="28" xfId="44" applyFont="1" applyFill="1" applyBorder="1" applyAlignment="1" applyProtection="1">
      <alignment horizontal="center" vertical="center"/>
    </xf>
    <xf numFmtId="0" fontId="13" fillId="0" borderId="21" xfId="44" applyFont="1" applyBorder="1" applyAlignment="1" applyProtection="1">
      <alignment vertical="center" wrapText="1"/>
    </xf>
    <xf numFmtId="0" fontId="13" fillId="0" borderId="24" xfId="44" applyFont="1" applyBorder="1" applyAlignment="1" applyProtection="1">
      <alignment horizontal="center" vertical="center"/>
    </xf>
    <xf numFmtId="0" fontId="13" fillId="0" borderId="9" xfId="44" applyFont="1" applyBorder="1" applyAlignment="1" applyProtection="1">
      <alignment vertical="center" wrapText="1"/>
    </xf>
    <xf numFmtId="166" fontId="13" fillId="4" borderId="9" xfId="44" applyNumberFormat="1" applyFont="1" applyFill="1" applyBorder="1" applyAlignment="1" applyProtection="1">
      <alignment horizontal="center" vertical="center"/>
    </xf>
    <xf numFmtId="0" fontId="13" fillId="0" borderId="9" xfId="44" applyFont="1" applyBorder="1" applyAlignment="1" applyProtection="1">
      <alignment vertical="center"/>
    </xf>
    <xf numFmtId="0" fontId="13" fillId="0" borderId="29" xfId="44" applyFont="1" applyBorder="1" applyAlignment="1" applyProtection="1">
      <alignment vertical="center" wrapText="1"/>
    </xf>
    <xf numFmtId="0" fontId="13" fillId="0" borderId="29" xfId="44" applyFont="1" applyBorder="1" applyAlignment="1" applyProtection="1">
      <alignment vertical="center"/>
    </xf>
    <xf numFmtId="0" fontId="13" fillId="4" borderId="42" xfId="44" applyFont="1" applyFill="1" applyBorder="1" applyAlignment="1" applyProtection="1">
      <alignment horizontal="center" vertical="center"/>
    </xf>
    <xf numFmtId="0" fontId="13" fillId="4" borderId="32" xfId="44" applyFont="1" applyFill="1" applyBorder="1" applyAlignment="1" applyProtection="1">
      <alignment horizontal="center" vertical="center"/>
    </xf>
    <xf numFmtId="0" fontId="13" fillId="0" borderId="21" xfId="44" applyFont="1" applyBorder="1" applyAlignment="1" applyProtection="1">
      <alignment vertical="center"/>
    </xf>
    <xf numFmtId="0" fontId="13" fillId="0" borderId="29" xfId="34" applyFont="1" applyBorder="1" applyAlignment="1" applyProtection="1">
      <alignment horizontal="left" vertical="center" wrapText="1"/>
    </xf>
    <xf numFmtId="0" fontId="13" fillId="4" borderId="33" xfId="44" applyFont="1" applyFill="1" applyBorder="1" applyAlignment="1" applyProtection="1">
      <alignment horizontal="center" vertical="center"/>
    </xf>
    <xf numFmtId="0" fontId="15" fillId="4" borderId="20" xfId="44" applyFont="1" applyFill="1" applyBorder="1" applyAlignment="1" applyProtection="1">
      <alignment horizontal="center" vertical="center"/>
    </xf>
    <xf numFmtId="0" fontId="15" fillId="4" borderId="28" xfId="44" applyFont="1" applyFill="1" applyBorder="1" applyAlignment="1" applyProtection="1">
      <alignment horizontal="center" vertical="center"/>
    </xf>
    <xf numFmtId="0" fontId="15" fillId="0" borderId="21" xfId="44" applyFont="1" applyBorder="1" applyAlignment="1" applyProtection="1">
      <alignment vertical="center" wrapText="1"/>
    </xf>
    <xf numFmtId="0" fontId="15" fillId="4" borderId="24" xfId="44" applyFont="1" applyFill="1" applyBorder="1" applyAlignment="1" applyProtection="1">
      <alignment horizontal="center" vertical="center"/>
    </xf>
    <xf numFmtId="0" fontId="13" fillId="0" borderId="51" xfId="44" applyFont="1" applyBorder="1" applyAlignment="1" applyProtection="1">
      <alignment horizontal="center" vertical="center"/>
    </xf>
    <xf numFmtId="0" fontId="13" fillId="0" borderId="45" xfId="44" applyFont="1" applyBorder="1" applyAlignment="1" applyProtection="1">
      <alignment vertical="center" wrapText="1"/>
    </xf>
    <xf numFmtId="166" fontId="13" fillId="4" borderId="45" xfId="44" applyNumberFormat="1" applyFont="1" applyFill="1" applyBorder="1" applyAlignment="1" applyProtection="1">
      <alignment horizontal="center" vertical="center"/>
    </xf>
    <xf numFmtId="0" fontId="15" fillId="4" borderId="51" xfId="44" applyFont="1" applyFill="1" applyBorder="1" applyAlignment="1" applyProtection="1">
      <alignment horizontal="center" vertical="center"/>
    </xf>
    <xf numFmtId="0" fontId="23" fillId="4" borderId="0" xfId="44" applyFont="1" applyFill="1" applyAlignment="1" applyProtection="1">
      <alignment vertical="center"/>
    </xf>
    <xf numFmtId="0" fontId="23" fillId="4" borderId="0" xfId="44" applyFont="1" applyFill="1"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left"/>
    </xf>
    <xf numFmtId="0" fontId="30" fillId="0" borderId="0" xfId="0" applyFont="1" applyAlignment="1" applyProtection="1">
      <alignment horizontal="left"/>
    </xf>
    <xf numFmtId="0" fontId="0" fillId="0" borderId="0" xfId="0" applyProtection="1"/>
    <xf numFmtId="0" fontId="45" fillId="0" borderId="0" xfId="0" applyFont="1" applyProtection="1"/>
    <xf numFmtId="0" fontId="15" fillId="30" borderId="136" xfId="0" applyFont="1" applyFill="1" applyBorder="1" applyAlignment="1" applyProtection="1">
      <alignment horizontal="center" vertical="center"/>
    </xf>
    <xf numFmtId="0" fontId="15" fillId="30" borderId="145" xfId="0" applyFont="1" applyFill="1" applyBorder="1" applyAlignment="1" applyProtection="1">
      <alignment horizontal="center" vertical="center"/>
    </xf>
    <xf numFmtId="0" fontId="7" fillId="4" borderId="0" xfId="37" applyFont="1" applyFill="1" applyAlignment="1" applyProtection="1">
      <alignment horizontal="center" wrapText="1"/>
      <protection locked="0"/>
    </xf>
    <xf numFmtId="0" fontId="7" fillId="4" borderId="0" xfId="41" applyFont="1" applyFill="1" applyAlignment="1" applyProtection="1">
      <alignment horizontal="right" vertical="center" wrapText="1"/>
    </xf>
    <xf numFmtId="0" fontId="8" fillId="4" borderId="0" xfId="41" applyFont="1" applyFill="1" applyAlignment="1" applyProtection="1">
      <alignment horizontal="left" vertical="center"/>
    </xf>
    <xf numFmtId="0" fontId="0" fillId="4" borderId="11" xfId="0" applyFill="1" applyBorder="1"/>
    <xf numFmtId="0" fontId="11" fillId="5" borderId="14" xfId="0" applyFont="1" applyFill="1" applyBorder="1" applyAlignment="1">
      <alignment horizontal="left"/>
    </xf>
    <xf numFmtId="164" fontId="11" fillId="4" borderId="14" xfId="0" applyNumberFormat="1" applyFont="1" applyFill="1" applyBorder="1"/>
    <xf numFmtId="49" fontId="13" fillId="0" borderId="16" xfId="34" applyNumberFormat="1" applyFont="1" applyBorder="1" applyAlignment="1" applyProtection="1">
      <alignment horizontal="center" vertical="center" wrapText="1"/>
    </xf>
    <xf numFmtId="0" fontId="13" fillId="0" borderId="16" xfId="0" applyFont="1" applyBorder="1" applyAlignment="1">
      <alignment horizontal="center" vertical="center" wrapText="1"/>
    </xf>
    <xf numFmtId="0" fontId="13" fillId="7" borderId="4" xfId="0" applyFont="1" applyFill="1" applyBorder="1" applyAlignment="1">
      <alignment horizontal="center"/>
    </xf>
    <xf numFmtId="0" fontId="13" fillId="7" borderId="6" xfId="0" applyFont="1" applyFill="1" applyBorder="1" applyAlignment="1">
      <alignment horizontal="center"/>
    </xf>
    <xf numFmtId="0" fontId="13" fillId="0" borderId="21" xfId="0" applyFont="1" applyBorder="1" applyAlignment="1">
      <alignment horizontal="center" vertical="center" wrapText="1"/>
    </xf>
    <xf numFmtId="0" fontId="13" fillId="7" borderId="3" xfId="0" applyFont="1" applyFill="1" applyBorder="1" applyAlignment="1">
      <alignment horizontal="center" vertical="center"/>
    </xf>
    <xf numFmtId="0" fontId="13" fillId="0" borderId="16" xfId="0" applyFont="1" applyBorder="1" applyAlignment="1">
      <alignment horizontal="center" vertical="center"/>
    </xf>
    <xf numFmtId="0" fontId="13" fillId="7" borderId="4" xfId="0" applyFont="1" applyFill="1" applyBorder="1" applyAlignment="1">
      <alignment horizontal="center" vertical="center"/>
    </xf>
    <xf numFmtId="0" fontId="13" fillId="7" borderId="6" xfId="0" applyFont="1" applyFill="1" applyBorder="1" applyAlignment="1">
      <alignment horizontal="center" vertical="center"/>
    </xf>
    <xf numFmtId="49" fontId="13" fillId="0" borderId="16" xfId="0" applyNumberFormat="1" applyFont="1" applyBorder="1" applyAlignment="1">
      <alignment horizontal="center" vertical="center"/>
    </xf>
    <xf numFmtId="0" fontId="11" fillId="4" borderId="14" xfId="0" applyFont="1" applyFill="1" applyBorder="1" applyAlignment="1">
      <alignment horizontal="left"/>
    </xf>
    <xf numFmtId="0" fontId="7" fillId="4" borderId="0" xfId="0" applyFont="1" applyFill="1" applyAlignment="1">
      <alignment horizontal="right" vertical="center"/>
    </xf>
    <xf numFmtId="0" fontId="8" fillId="4" borderId="0" xfId="0" applyFont="1" applyFill="1" applyAlignment="1">
      <alignment horizontal="left" vertical="center"/>
    </xf>
    <xf numFmtId="0" fontId="0" fillId="4" borderId="0" xfId="0" applyFill="1"/>
    <xf numFmtId="0" fontId="11" fillId="5" borderId="14" xfId="0" applyFont="1" applyFill="1" applyBorder="1" applyAlignment="1">
      <alignment horizontal="center" vertical="center" wrapText="1"/>
    </xf>
    <xf numFmtId="0" fontId="11" fillId="5" borderId="14" xfId="0" applyFont="1" applyFill="1" applyBorder="1" applyAlignment="1">
      <alignment horizontal="center" vertical="center"/>
    </xf>
    <xf numFmtId="0" fontId="11" fillId="5" borderId="14" xfId="48" applyFont="1" applyFill="1" applyBorder="1" applyAlignment="1" applyProtection="1">
      <alignment horizontal="center" vertical="center" wrapText="1"/>
    </xf>
    <xf numFmtId="4" fontId="11" fillId="5" borderId="14" xfId="48" applyNumberFormat="1" applyFont="1" applyFill="1" applyBorder="1" applyAlignment="1" applyProtection="1">
      <alignment horizontal="center" vertical="center" wrapText="1"/>
    </xf>
    <xf numFmtId="4" fontId="11" fillId="5" borderId="14" xfId="48" applyNumberFormat="1" applyFont="1" applyFill="1" applyBorder="1" applyAlignment="1">
      <alignment horizontal="center" vertical="center" wrapText="1"/>
    </xf>
    <xf numFmtId="0" fontId="11" fillId="5" borderId="14" xfId="48" applyFont="1" applyFill="1" applyBorder="1" applyAlignment="1">
      <alignment horizontal="center" vertical="center" wrapText="1"/>
    </xf>
    <xf numFmtId="49" fontId="13" fillId="0" borderId="16" xfId="0" applyNumberFormat="1" applyFont="1" applyBorder="1" applyAlignment="1">
      <alignment horizontal="center" vertical="center" wrapText="1"/>
    </xf>
    <xf numFmtId="0" fontId="13" fillId="4" borderId="0" xfId="0" applyFont="1" applyFill="1" applyAlignment="1">
      <alignment horizontal="right" vertical="center"/>
    </xf>
    <xf numFmtId="0" fontId="11" fillId="4" borderId="0" xfId="0" applyFont="1" applyFill="1" applyAlignment="1">
      <alignment horizontal="left" vertical="center"/>
    </xf>
    <xf numFmtId="0" fontId="13" fillId="4" borderId="16" xfId="0" applyFont="1" applyFill="1" applyBorder="1" applyAlignment="1">
      <alignment horizontal="center" vertical="center" wrapText="1"/>
    </xf>
    <xf numFmtId="0" fontId="13" fillId="7" borderId="23" xfId="0" applyFont="1" applyFill="1" applyBorder="1" applyAlignment="1">
      <alignment horizontal="center"/>
    </xf>
    <xf numFmtId="49" fontId="13" fillId="4" borderId="16" xfId="0" applyNumberFormat="1" applyFont="1" applyFill="1" applyBorder="1" applyAlignment="1">
      <alignment horizontal="center" vertical="center" wrapText="1"/>
    </xf>
    <xf numFmtId="164" fontId="8" fillId="4" borderId="14" xfId="0" applyNumberFormat="1" applyFont="1" applyFill="1" applyBorder="1" applyAlignment="1">
      <alignment horizontal="center"/>
    </xf>
    <xf numFmtId="49" fontId="13" fillId="4" borderId="16" xfId="0" applyNumberFormat="1" applyFont="1" applyFill="1" applyBorder="1" applyAlignment="1">
      <alignment horizontal="center" vertical="center"/>
    </xf>
    <xf numFmtId="0" fontId="7" fillId="7" borderId="3" xfId="0" applyFont="1" applyFill="1" applyBorder="1" applyAlignment="1">
      <alignment horizontal="center" vertical="center"/>
    </xf>
    <xf numFmtId="0" fontId="8" fillId="5" borderId="14" xfId="0" applyFont="1" applyFill="1" applyBorder="1" applyAlignment="1">
      <alignment horizontal="left"/>
    </xf>
    <xf numFmtId="0" fontId="7" fillId="7" borderId="4" xfId="0" applyFont="1" applyFill="1" applyBorder="1" applyAlignment="1">
      <alignment horizontal="center" vertical="center"/>
    </xf>
    <xf numFmtId="0" fontId="8" fillId="4" borderId="14" xfId="0" applyFont="1" applyFill="1" applyBorder="1" applyAlignment="1">
      <alignment horizontal="left"/>
    </xf>
    <xf numFmtId="0" fontId="8" fillId="5" borderId="14" xfId="0" applyFont="1" applyFill="1" applyBorder="1" applyAlignment="1">
      <alignment horizontal="center" vertical="center" wrapText="1"/>
    </xf>
    <xf numFmtId="0" fontId="8" fillId="5" borderId="14" xfId="0" applyFont="1" applyFill="1" applyBorder="1" applyAlignment="1">
      <alignment horizontal="center" vertical="center"/>
    </xf>
    <xf numFmtId="0" fontId="8" fillId="5" borderId="14" xfId="48" applyFont="1" applyFill="1" applyBorder="1" applyAlignment="1">
      <alignment horizontal="center" vertical="center" wrapText="1"/>
    </xf>
    <xf numFmtId="4" fontId="8" fillId="5" borderId="14" xfId="48" applyNumberFormat="1"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29" xfId="0" applyFont="1" applyBorder="1" applyAlignment="1">
      <alignment horizontal="center" vertical="center" wrapText="1"/>
    </xf>
    <xf numFmtId="49" fontId="13" fillId="0" borderId="16" xfId="34" applyNumberFormat="1" applyFont="1" applyBorder="1" applyAlignment="1">
      <alignment horizontal="center" vertical="center" wrapText="1"/>
    </xf>
    <xf numFmtId="49" fontId="13" fillId="0" borderId="16" xfId="34" applyNumberFormat="1" applyFont="1" applyBorder="1" applyAlignment="1">
      <alignment horizontal="center" vertical="center"/>
    </xf>
    <xf numFmtId="49" fontId="13" fillId="4" borderId="16" xfId="34" applyNumberFormat="1" applyFont="1" applyFill="1" applyBorder="1" applyAlignment="1">
      <alignment horizontal="center" vertical="center"/>
    </xf>
    <xf numFmtId="0" fontId="11" fillId="5" borderId="7" xfId="0" applyFont="1" applyFill="1" applyBorder="1" applyAlignment="1">
      <alignment horizontal="left"/>
    </xf>
    <xf numFmtId="49" fontId="13" fillId="0" borderId="14" xfId="0" applyNumberFormat="1" applyFont="1" applyBorder="1" applyAlignment="1">
      <alignment horizontal="center" vertical="center"/>
    </xf>
    <xf numFmtId="0" fontId="13" fillId="0" borderId="14" xfId="0" applyFont="1" applyBorder="1" applyAlignment="1">
      <alignment horizontal="center" vertical="center" wrapText="1"/>
    </xf>
    <xf numFmtId="164" fontId="13" fillId="7" borderId="3" xfId="0" applyNumberFormat="1" applyFont="1" applyFill="1" applyBorder="1" applyAlignment="1">
      <alignment horizontal="center" vertical="center"/>
    </xf>
    <xf numFmtId="49" fontId="13" fillId="0" borderId="14" xfId="0"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3" fillId="4" borderId="7" xfId="0"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49" fontId="13" fillId="4" borderId="122" xfId="0" applyNumberFormat="1" applyFont="1" applyFill="1" applyBorder="1" applyAlignment="1">
      <alignment horizontal="center" vertical="center" wrapText="1"/>
    </xf>
    <xf numFmtId="49" fontId="13" fillId="4" borderId="7" xfId="0" applyNumberFormat="1" applyFont="1" applyFill="1" applyBorder="1" applyAlignment="1">
      <alignment horizontal="center" vertical="center" wrapText="1"/>
    </xf>
    <xf numFmtId="164" fontId="13" fillId="7" borderId="3" xfId="0" applyNumberFormat="1" applyFont="1" applyFill="1" applyBorder="1" applyAlignment="1">
      <alignment horizontal="center"/>
    </xf>
    <xf numFmtId="164" fontId="13" fillId="7" borderId="4" xfId="0" applyNumberFormat="1" applyFont="1" applyFill="1" applyBorder="1" applyAlignment="1">
      <alignment horizontal="center"/>
    </xf>
    <xf numFmtId="164" fontId="13" fillId="7" borderId="4" xfId="0" applyNumberFormat="1" applyFont="1" applyFill="1" applyBorder="1" applyAlignment="1">
      <alignment horizontal="center" vertical="center"/>
    </xf>
    <xf numFmtId="0" fontId="15" fillId="0" borderId="0" xfId="0" applyFont="1" applyAlignment="1">
      <alignment horizontal="left" vertical="center" wrapText="1"/>
    </xf>
    <xf numFmtId="0" fontId="13" fillId="0" borderId="0" xfId="0" applyFont="1" applyAlignment="1">
      <alignment horizontal="left" vertical="center" wrapText="1"/>
    </xf>
    <xf numFmtId="49" fontId="13" fillId="4" borderId="14" xfId="0" applyNumberFormat="1" applyFont="1" applyFill="1" applyBorder="1" applyAlignment="1">
      <alignment horizontal="center" vertical="center" wrapText="1"/>
    </xf>
    <xf numFmtId="49" fontId="13" fillId="4" borderId="42" xfId="0" applyNumberFormat="1" applyFont="1" applyFill="1" applyBorder="1" applyAlignment="1">
      <alignment horizontal="center" vertical="center" wrapText="1"/>
    </xf>
    <xf numFmtId="49" fontId="13" fillId="4" borderId="64" xfId="0" applyNumberFormat="1" applyFont="1" applyFill="1" applyBorder="1" applyAlignment="1">
      <alignment horizontal="center" vertical="center" wrapText="1"/>
    </xf>
    <xf numFmtId="49" fontId="13" fillId="4" borderId="37" xfId="0" applyNumberFormat="1" applyFont="1" applyFill="1" applyBorder="1" applyAlignment="1">
      <alignment horizontal="center" vertical="center" wrapText="1"/>
    </xf>
    <xf numFmtId="0" fontId="13" fillId="4" borderId="42" xfId="0" applyFont="1" applyFill="1" applyBorder="1" applyAlignment="1">
      <alignment horizontal="center" vertical="center" wrapText="1"/>
    </xf>
    <xf numFmtId="0" fontId="13" fillId="4" borderId="37" xfId="0" applyFont="1" applyFill="1" applyBorder="1" applyAlignment="1">
      <alignment horizontal="center" vertical="center" wrapText="1"/>
    </xf>
    <xf numFmtId="164" fontId="13" fillId="7" borderId="14" xfId="0" applyNumberFormat="1" applyFont="1" applyFill="1" applyBorder="1" applyAlignment="1">
      <alignment horizontal="center" vertical="center"/>
    </xf>
    <xf numFmtId="164" fontId="13" fillId="7" borderId="6" xfId="0" applyNumberFormat="1" applyFont="1" applyFill="1" applyBorder="1" applyAlignment="1">
      <alignment horizontal="center" vertical="center"/>
    </xf>
    <xf numFmtId="164" fontId="13" fillId="7" borderId="17" xfId="0" applyNumberFormat="1" applyFont="1" applyFill="1" applyBorder="1" applyAlignment="1">
      <alignment horizontal="center" vertical="center"/>
    </xf>
    <xf numFmtId="0" fontId="13" fillId="0" borderId="16" xfId="34" applyFont="1" applyBorder="1" applyAlignment="1">
      <alignment horizontal="center" vertical="center" wrapText="1"/>
    </xf>
    <xf numFmtId="49" fontId="13" fillId="4" borderId="18" xfId="34" applyNumberFormat="1" applyFont="1" applyFill="1" applyBorder="1" applyAlignment="1" applyProtection="1">
      <alignment horizontal="center" vertical="center" wrapText="1"/>
    </xf>
    <xf numFmtId="49" fontId="13" fillId="4" borderId="16" xfId="34" applyNumberFormat="1" applyFont="1" applyFill="1" applyBorder="1" applyAlignment="1" applyProtection="1">
      <alignment horizontal="center" vertical="center" wrapText="1"/>
    </xf>
    <xf numFmtId="164" fontId="13" fillId="7" borderId="6" xfId="0" applyNumberFormat="1" applyFont="1" applyFill="1" applyBorder="1" applyAlignment="1">
      <alignment horizontal="center"/>
    </xf>
    <xf numFmtId="164" fontId="13" fillId="7" borderId="3" xfId="0" applyNumberFormat="1" applyFont="1" applyFill="1" applyBorder="1" applyAlignment="1" applyProtection="1">
      <alignment horizontal="center"/>
      <protection locked="0"/>
    </xf>
    <xf numFmtId="49" fontId="13" fillId="4" borderId="41" xfId="0" applyNumberFormat="1" applyFont="1" applyFill="1" applyBorder="1" applyAlignment="1">
      <alignment horizontal="center" vertical="center" wrapText="1"/>
    </xf>
    <xf numFmtId="49" fontId="13" fillId="4" borderId="63" xfId="0" applyNumberFormat="1" applyFont="1" applyFill="1" applyBorder="1" applyAlignment="1">
      <alignment horizontal="center" vertical="center" wrapText="1"/>
    </xf>
    <xf numFmtId="49" fontId="13" fillId="4" borderId="39" xfId="0" applyNumberFormat="1" applyFont="1" applyFill="1" applyBorder="1" applyAlignment="1">
      <alignment horizontal="center" vertical="center" wrapText="1"/>
    </xf>
    <xf numFmtId="49" fontId="13" fillId="4" borderId="18" xfId="0" applyNumberFormat="1" applyFont="1" applyFill="1" applyBorder="1" applyAlignment="1">
      <alignment horizontal="center" vertical="center" wrapText="1"/>
    </xf>
    <xf numFmtId="49" fontId="13" fillId="4" borderId="18" xfId="34" applyNumberFormat="1" applyFont="1" applyFill="1" applyBorder="1" applyAlignment="1" applyProtection="1">
      <alignment horizontal="center" vertical="center"/>
    </xf>
    <xf numFmtId="0" fontId="13" fillId="4" borderId="16" xfId="34" applyFont="1" applyFill="1" applyBorder="1" applyAlignment="1" applyProtection="1">
      <alignment horizontal="center" vertical="center" wrapText="1"/>
    </xf>
    <xf numFmtId="49" fontId="13" fillId="4" borderId="18" xfId="0" applyNumberFormat="1" applyFont="1" applyFill="1" applyBorder="1" applyAlignment="1">
      <alignment horizontal="center" vertical="center"/>
    </xf>
    <xf numFmtId="49" fontId="13" fillId="4" borderId="14" xfId="34" applyNumberFormat="1" applyFont="1" applyFill="1" applyBorder="1" applyAlignment="1" applyProtection="1">
      <alignment horizontal="center" vertical="center" wrapText="1"/>
    </xf>
    <xf numFmtId="49" fontId="13" fillId="4" borderId="16" xfId="34" applyNumberFormat="1" applyFont="1" applyFill="1" applyBorder="1" applyAlignment="1" applyProtection="1">
      <alignment horizontal="center" vertical="center"/>
    </xf>
    <xf numFmtId="164" fontId="13" fillId="7" borderId="14" xfId="0" applyNumberFormat="1" applyFont="1" applyFill="1" applyBorder="1" applyAlignment="1">
      <alignment horizontal="center"/>
    </xf>
    <xf numFmtId="164" fontId="11" fillId="4" borderId="14" xfId="0" applyNumberFormat="1" applyFont="1" applyFill="1" applyBorder="1" applyAlignment="1">
      <alignment horizontal="center"/>
    </xf>
    <xf numFmtId="0" fontId="13" fillId="4" borderId="16" xfId="0" applyFont="1" applyFill="1" applyBorder="1" applyAlignment="1">
      <alignment horizontal="center" vertical="center"/>
    </xf>
    <xf numFmtId="0" fontId="13" fillId="4" borderId="21" xfId="0" applyFont="1" applyFill="1" applyBorder="1" applyAlignment="1">
      <alignment horizontal="center" vertical="center" wrapText="1"/>
    </xf>
    <xf numFmtId="0" fontId="13" fillId="0" borderId="18" xfId="0" applyFont="1" applyBorder="1" applyAlignment="1">
      <alignment horizontal="center" vertical="center" wrapText="1"/>
    </xf>
    <xf numFmtId="164" fontId="11" fillId="4" borderId="7" xfId="0" applyNumberFormat="1" applyFont="1" applyFill="1" applyBorder="1" applyAlignment="1">
      <alignment horizontal="center"/>
    </xf>
    <xf numFmtId="2" fontId="13" fillId="7" borderId="4" xfId="0" applyNumberFormat="1" applyFont="1" applyFill="1" applyBorder="1" applyAlignment="1">
      <alignment horizontal="center" vertical="center"/>
    </xf>
    <xf numFmtId="49" fontId="13" fillId="4" borderId="18" xfId="34" applyNumberFormat="1" applyFont="1" applyFill="1" applyBorder="1" applyAlignment="1">
      <alignment horizontal="center" vertical="center" wrapText="1"/>
    </xf>
    <xf numFmtId="0" fontId="13" fillId="4" borderId="17" xfId="34" applyFont="1" applyFill="1" applyBorder="1" applyAlignment="1">
      <alignment horizontal="center" vertical="center" wrapText="1"/>
    </xf>
    <xf numFmtId="0" fontId="13" fillId="4" borderId="18" xfId="34" applyFont="1" applyFill="1" applyBorder="1" applyAlignment="1">
      <alignment horizontal="center" vertical="center" wrapText="1"/>
    </xf>
    <xf numFmtId="0" fontId="11" fillId="4" borderId="16" xfId="0" applyFont="1" applyFill="1" applyBorder="1" applyAlignment="1">
      <alignment horizontal="left"/>
    </xf>
    <xf numFmtId="0" fontId="13" fillId="4" borderId="18" xfId="0" applyFont="1" applyFill="1" applyBorder="1" applyAlignment="1">
      <alignment horizontal="center" vertical="center"/>
    </xf>
    <xf numFmtId="0" fontId="13" fillId="0" borderId="16" xfId="34" applyFont="1" applyBorder="1" applyAlignment="1" applyProtection="1">
      <alignment horizontal="center" vertical="center" wrapText="1"/>
    </xf>
    <xf numFmtId="0" fontId="13" fillId="0" borderId="18" xfId="34" applyFont="1" applyBorder="1" applyAlignment="1" applyProtection="1">
      <alignment horizontal="center" vertical="center" wrapText="1"/>
    </xf>
    <xf numFmtId="0" fontId="13" fillId="4" borderId="17" xfId="0" applyFont="1" applyFill="1" applyBorder="1" applyAlignment="1">
      <alignment horizontal="center" vertical="center"/>
    </xf>
    <xf numFmtId="0" fontId="0" fillId="6" borderId="18" xfId="0" applyFill="1" applyBorder="1" applyProtection="1">
      <protection locked="0"/>
    </xf>
    <xf numFmtId="164" fontId="13" fillId="4" borderId="17" xfId="0" applyNumberFormat="1" applyFont="1" applyFill="1" applyBorder="1" applyAlignment="1">
      <alignment horizontal="right" vertical="center"/>
    </xf>
    <xf numFmtId="0" fontId="11" fillId="0" borderId="14" xfId="43" applyFont="1" applyBorder="1" applyAlignment="1">
      <alignment horizontal="left" vertical="top"/>
    </xf>
    <xf numFmtId="0" fontId="13" fillId="0" borderId="16" xfId="43" applyFont="1" applyBorder="1" applyAlignment="1">
      <alignment horizontal="left" vertical="top"/>
    </xf>
    <xf numFmtId="0" fontId="11" fillId="5" borderId="14" xfId="43" applyFont="1" applyFill="1" applyBorder="1" applyAlignment="1">
      <alignment horizontal="left" vertical="top"/>
    </xf>
    <xf numFmtId="0" fontId="13" fillId="0" borderId="18" xfId="43" applyFont="1" applyBorder="1" applyAlignment="1">
      <alignment horizontal="right" vertical="top"/>
    </xf>
    <xf numFmtId="0" fontId="0" fillId="4" borderId="29" xfId="0" applyFill="1" applyBorder="1"/>
    <xf numFmtId="0" fontId="0" fillId="4" borderId="21" xfId="0" applyFill="1" applyBorder="1"/>
    <xf numFmtId="0" fontId="13" fillId="0" borderId="28" xfId="43" applyFont="1" applyBorder="1" applyAlignment="1">
      <alignment horizontal="right" vertical="top"/>
    </xf>
    <xf numFmtId="0" fontId="13" fillId="0" borderId="29" xfId="43" applyFont="1" applyBorder="1" applyAlignment="1">
      <alignment horizontal="left" vertical="top"/>
    </xf>
    <xf numFmtId="0" fontId="13" fillId="0" borderId="20" xfId="43" applyFont="1" applyBorder="1" applyAlignment="1">
      <alignment horizontal="right" vertical="top"/>
    </xf>
    <xf numFmtId="0" fontId="0" fillId="4" borderId="9" xfId="0" applyFill="1" applyBorder="1"/>
    <xf numFmtId="0" fontId="13" fillId="0" borderId="24" xfId="43" applyFont="1" applyBorder="1" applyAlignment="1">
      <alignment horizontal="right" vertical="top"/>
    </xf>
    <xf numFmtId="0" fontId="13" fillId="0" borderId="9" xfId="43" applyFont="1" applyBorder="1" applyAlignment="1">
      <alignment horizontal="left" vertical="top" wrapText="1"/>
    </xf>
    <xf numFmtId="0" fontId="0" fillId="0" borderId="21" xfId="0" applyBorder="1"/>
    <xf numFmtId="0" fontId="13" fillId="0" borderId="9" xfId="43" applyFont="1" applyBorder="1" applyAlignment="1">
      <alignment horizontal="left" vertical="top"/>
    </xf>
    <xf numFmtId="0" fontId="13" fillId="4" borderId="29" xfId="43" applyFont="1" applyFill="1" applyBorder="1" applyAlignment="1">
      <alignment horizontal="left" vertical="top" wrapText="1"/>
    </xf>
    <xf numFmtId="0" fontId="16" fillId="0" borderId="7" xfId="43" applyFont="1" applyBorder="1" applyAlignment="1">
      <alignment horizontal="left" vertical="top"/>
    </xf>
    <xf numFmtId="0" fontId="13" fillId="4" borderId="20" xfId="43" applyFont="1" applyFill="1" applyBorder="1" applyAlignment="1">
      <alignment horizontal="right" vertical="top"/>
    </xf>
    <xf numFmtId="0" fontId="13" fillId="4" borderId="21" xfId="43" applyFont="1" applyFill="1" applyBorder="1" applyAlignment="1">
      <alignment horizontal="center" vertical="center"/>
    </xf>
    <xf numFmtId="0" fontId="11" fillId="4" borderId="1" xfId="43" applyFont="1" applyFill="1" applyBorder="1" applyAlignment="1">
      <alignment horizontal="left" vertical="top"/>
    </xf>
    <xf numFmtId="0" fontId="13" fillId="4" borderId="9" xfId="43" applyFont="1" applyFill="1" applyBorder="1" applyAlignment="1">
      <alignment horizontal="left" vertical="top"/>
    </xf>
    <xf numFmtId="0" fontId="13" fillId="4" borderId="9" xfId="43" applyFont="1" applyFill="1" applyBorder="1" applyAlignment="1">
      <alignment horizontal="left" vertical="top" wrapText="1"/>
    </xf>
    <xf numFmtId="0" fontId="13" fillId="0" borderId="21" xfId="43" applyFont="1" applyBorder="1" applyAlignment="1">
      <alignment horizontal="center" vertical="center"/>
    </xf>
    <xf numFmtId="166" fontId="13" fillId="0" borderId="21" xfId="43" applyNumberFormat="1" applyFont="1" applyBorder="1" applyAlignment="1">
      <alignment horizontal="center" vertical="center"/>
    </xf>
    <xf numFmtId="166" fontId="13" fillId="4" borderId="21" xfId="43" applyNumberFormat="1" applyFont="1" applyFill="1" applyBorder="1" applyAlignment="1">
      <alignment horizontal="center" vertical="center"/>
    </xf>
    <xf numFmtId="0" fontId="11" fillId="0" borderId="14" xfId="43" applyFont="1" applyBorder="1" applyAlignment="1">
      <alignment horizontal="left" vertical="center"/>
    </xf>
    <xf numFmtId="0" fontId="0" fillId="0" borderId="29" xfId="0" applyBorder="1"/>
    <xf numFmtId="0" fontId="0" fillId="4" borderId="16" xfId="0" applyFill="1" applyBorder="1"/>
    <xf numFmtId="0" fontId="11" fillId="4" borderId="14" xfId="43" applyFont="1" applyFill="1" applyBorder="1" applyAlignment="1">
      <alignment horizontal="left" vertical="top"/>
    </xf>
    <xf numFmtId="0" fontId="13" fillId="4" borderId="18" xfId="43" applyFont="1" applyFill="1" applyBorder="1" applyAlignment="1">
      <alignment horizontal="right" vertical="top"/>
    </xf>
    <xf numFmtId="0" fontId="13" fillId="4" borderId="16" xfId="43" applyFont="1" applyFill="1" applyBorder="1" applyAlignment="1">
      <alignment horizontal="center" vertical="top"/>
    </xf>
    <xf numFmtId="0" fontId="13" fillId="0" borderId="21" xfId="43" applyFont="1" applyBorder="1" applyAlignment="1">
      <alignment horizontal="center" vertical="top"/>
    </xf>
    <xf numFmtId="0" fontId="13" fillId="4" borderId="28" xfId="43" applyFont="1" applyFill="1" applyBorder="1" applyAlignment="1">
      <alignment horizontal="right" vertical="top"/>
    </xf>
    <xf numFmtId="0" fontId="13" fillId="0" borderId="29" xfId="43" applyFont="1" applyBorder="1" applyAlignment="1">
      <alignment horizontal="left" vertical="top" wrapText="1"/>
    </xf>
    <xf numFmtId="0" fontId="11" fillId="5" borderId="14" xfId="49" applyFont="1" applyFill="1" applyBorder="1" applyAlignment="1">
      <alignment horizontal="center" vertical="center" wrapText="1"/>
    </xf>
    <xf numFmtId="4" fontId="11" fillId="5" borderId="14" xfId="49" applyNumberFormat="1" applyFont="1" applyFill="1" applyBorder="1" applyAlignment="1">
      <alignment horizontal="center" vertical="center" wrapText="1"/>
    </xf>
    <xf numFmtId="0" fontId="11" fillId="5" borderId="14" xfId="43" applyFont="1" applyFill="1" applyBorder="1" applyAlignment="1">
      <alignment horizontal="center" vertical="center" wrapText="1"/>
    </xf>
    <xf numFmtId="0" fontId="11" fillId="5" borderId="14" xfId="43" applyFont="1" applyFill="1" applyBorder="1" applyAlignment="1">
      <alignment horizontal="center" vertical="center"/>
    </xf>
    <xf numFmtId="49" fontId="11" fillId="5" borderId="14" xfId="49" applyNumberFormat="1" applyFont="1" applyFill="1" applyBorder="1" applyAlignment="1">
      <alignment horizontal="center" vertical="center" wrapText="1"/>
    </xf>
    <xf numFmtId="0" fontId="7" fillId="4" borderId="0" xfId="37" applyFont="1" applyFill="1" applyAlignment="1" applyProtection="1">
      <alignment horizontal="center" vertical="center" wrapText="1"/>
      <protection locked="0"/>
    </xf>
    <xf numFmtId="0" fontId="13" fillId="4" borderId="0" xfId="0" applyFont="1" applyFill="1" applyAlignment="1">
      <alignment horizontal="left" wrapText="1"/>
    </xf>
    <xf numFmtId="4" fontId="11" fillId="5" borderId="16" xfId="48" applyNumberFormat="1" applyFont="1" applyFill="1" applyBorder="1" applyAlignment="1">
      <alignment horizontal="center" vertical="center" wrapText="1"/>
    </xf>
    <xf numFmtId="4" fontId="11" fillId="5" borderId="17" xfId="48" applyNumberFormat="1" applyFont="1" applyFill="1" applyBorder="1" applyAlignment="1">
      <alignment horizontal="center" vertical="center" wrapText="1"/>
    </xf>
    <xf numFmtId="0" fontId="11" fillId="5" borderId="29" xfId="48"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21" xfId="48" applyFont="1" applyFill="1" applyBorder="1" applyAlignment="1">
      <alignment horizontal="center" vertical="center" wrapText="1"/>
    </xf>
    <xf numFmtId="164" fontId="11" fillId="5" borderId="14" xfId="0" applyNumberFormat="1" applyFont="1" applyFill="1" applyBorder="1" applyAlignment="1">
      <alignment horizontal="left"/>
    </xf>
    <xf numFmtId="0" fontId="11" fillId="10" borderId="14" xfId="0" applyFont="1" applyFill="1" applyBorder="1" applyAlignment="1">
      <alignment horizontal="left"/>
    </xf>
    <xf numFmtId="0" fontId="11" fillId="5" borderId="17" xfId="0" applyFont="1" applyFill="1" applyBorder="1" applyAlignment="1">
      <alignment horizontal="center" vertical="center" wrapText="1"/>
    </xf>
    <xf numFmtId="0" fontId="7" fillId="4" borderId="0" xfId="0" applyFont="1" applyFill="1" applyAlignment="1">
      <alignment horizontal="left" wrapText="1"/>
    </xf>
    <xf numFmtId="164" fontId="8" fillId="10" borderId="14" xfId="0" applyNumberFormat="1" applyFont="1" applyFill="1" applyBorder="1" applyAlignment="1">
      <alignment horizontal="left"/>
    </xf>
    <xf numFmtId="0" fontId="7" fillId="4" borderId="16" xfId="0" applyFont="1" applyFill="1" applyBorder="1" applyAlignment="1">
      <alignment horizontal="center" vertical="center"/>
    </xf>
    <xf numFmtId="0" fontId="8" fillId="10" borderId="14" xfId="0" applyFont="1" applyFill="1" applyBorder="1" applyAlignment="1">
      <alignment horizontal="left"/>
    </xf>
    <xf numFmtId="0" fontId="8" fillId="5" borderId="29" xfId="48" applyFont="1" applyFill="1" applyBorder="1" applyAlignment="1">
      <alignment horizontal="center" vertical="center" wrapText="1"/>
    </xf>
    <xf numFmtId="164" fontId="8" fillId="5" borderId="14" xfId="0" applyNumberFormat="1" applyFont="1" applyFill="1" applyBorder="1" applyAlignment="1">
      <alignment horizontal="left"/>
    </xf>
    <xf numFmtId="0" fontId="7" fillId="4" borderId="29" xfId="0" applyFont="1" applyFill="1" applyBorder="1" applyAlignment="1">
      <alignment horizontal="left" vertical="center" wrapText="1"/>
    </xf>
    <xf numFmtId="0" fontId="8" fillId="5" borderId="18"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21" xfId="48" applyFont="1" applyFill="1" applyBorder="1" applyAlignment="1">
      <alignment horizontal="center" vertical="center" wrapText="1"/>
    </xf>
    <xf numFmtId="0" fontId="8" fillId="5" borderId="17" xfId="0" applyFont="1" applyFill="1" applyBorder="1" applyAlignment="1">
      <alignment horizontal="center" vertical="center" wrapText="1"/>
    </xf>
    <xf numFmtId="0" fontId="11" fillId="5" borderId="29" xfId="48" applyFont="1" applyFill="1" applyBorder="1" applyAlignment="1" applyProtection="1">
      <alignment horizontal="center" vertical="center" wrapText="1"/>
    </xf>
    <xf numFmtId="0" fontId="11" fillId="5" borderId="21" xfId="48" applyFont="1" applyFill="1" applyBorder="1" applyAlignment="1" applyProtection="1">
      <alignment horizontal="center" vertical="center" wrapText="1"/>
    </xf>
    <xf numFmtId="4" fontId="11" fillId="5" borderId="16" xfId="48" applyNumberFormat="1" applyFont="1" applyFill="1" applyBorder="1" applyAlignment="1" applyProtection="1">
      <alignment horizontal="center" vertical="center" wrapText="1"/>
    </xf>
    <xf numFmtId="4" fontId="11" fillId="5" borderId="17" xfId="48" applyNumberFormat="1" applyFont="1" applyFill="1" applyBorder="1" applyAlignment="1" applyProtection="1">
      <alignment horizontal="center" vertical="center" wrapText="1"/>
    </xf>
    <xf numFmtId="0" fontId="11" fillId="4" borderId="14" xfId="0" applyFont="1" applyFill="1" applyBorder="1" applyAlignment="1">
      <alignment horizontal="left" wrapText="1"/>
    </xf>
    <xf numFmtId="0" fontId="13" fillId="0" borderId="9" xfId="0" applyFont="1" applyBorder="1" applyAlignment="1">
      <alignment vertical="center" wrapText="1"/>
    </xf>
    <xf numFmtId="0" fontId="13" fillId="0" borderId="29" xfId="0" applyFont="1" applyBorder="1" applyAlignment="1">
      <alignment vertical="center" wrapText="1"/>
    </xf>
    <xf numFmtId="164" fontId="8" fillId="5" borderId="14" xfId="37" applyNumberFormat="1" applyFont="1" applyFill="1" applyBorder="1" applyAlignment="1" applyProtection="1">
      <alignment horizontal="right" vertical="center"/>
    </xf>
    <xf numFmtId="164" fontId="8" fillId="5" borderId="14" xfId="37" applyNumberFormat="1" applyFont="1" applyFill="1" applyBorder="1" applyAlignment="1" applyProtection="1">
      <alignment horizontal="center" vertical="center"/>
    </xf>
    <xf numFmtId="49" fontId="8" fillId="0" borderId="14" xfId="30" applyNumberFormat="1" applyFont="1" applyFill="1" applyBorder="1" applyAlignment="1" applyProtection="1">
      <alignment horizontal="left" vertical="center"/>
    </xf>
    <xf numFmtId="0" fontId="0" fillId="4" borderId="7" xfId="0" applyFill="1" applyBorder="1"/>
    <xf numFmtId="0" fontId="8" fillId="0" borderId="14" xfId="0" applyFont="1" applyBorder="1" applyAlignment="1">
      <alignment vertical="center"/>
    </xf>
    <xf numFmtId="0" fontId="8" fillId="5" borderId="14" xfId="37" applyFont="1" applyFill="1" applyBorder="1" applyAlignment="1" applyProtection="1">
      <alignment horizontal="center" vertical="center" wrapText="1"/>
    </xf>
    <xf numFmtId="0" fontId="0" fillId="0" borderId="62" xfId="0" applyBorder="1"/>
    <xf numFmtId="164" fontId="8" fillId="0" borderId="14" xfId="30" applyNumberFormat="1" applyFont="1" applyFill="1" applyBorder="1" applyAlignment="1" applyProtection="1">
      <alignment horizontal="center" vertical="center"/>
    </xf>
    <xf numFmtId="0" fontId="7" fillId="4" borderId="0" xfId="41" applyFont="1" applyFill="1" applyAlignment="1" applyProtection="1">
      <alignment horizontal="right" vertical="top" wrapText="1"/>
    </xf>
    <xf numFmtId="0" fontId="8" fillId="4" borderId="0" xfId="41" applyFont="1" applyFill="1" applyAlignment="1" applyProtection="1">
      <alignment horizontal="left" vertical="center" wrapText="1"/>
    </xf>
    <xf numFmtId="0" fontId="8" fillId="0" borderId="3" xfId="41" applyFont="1" applyBorder="1" applyAlignment="1" applyProtection="1">
      <alignment horizontal="left"/>
    </xf>
    <xf numFmtId="0" fontId="0" fillId="4" borderId="14" xfId="0" applyFill="1" applyBorder="1"/>
    <xf numFmtId="49" fontId="8" fillId="0" borderId="4" xfId="30" applyNumberFormat="1" applyFont="1" applyFill="1" applyBorder="1" applyAlignment="1" applyProtection="1">
      <alignment horizontal="left" vertical="center"/>
    </xf>
    <xf numFmtId="49" fontId="8" fillId="0" borderId="6" xfId="30" applyNumberFormat="1" applyFont="1" applyFill="1" applyBorder="1" applyAlignment="1" applyProtection="1">
      <alignment horizontal="left" vertical="center"/>
    </xf>
    <xf numFmtId="164" fontId="8" fillId="4" borderId="14" xfId="44" applyNumberFormat="1" applyFont="1" applyFill="1" applyBorder="1" applyAlignment="1" applyProtection="1">
      <alignment horizontal="center" vertical="center"/>
    </xf>
    <xf numFmtId="0" fontId="7" fillId="4" borderId="6" xfId="44" applyFont="1" applyFill="1" applyBorder="1" applyAlignment="1" applyProtection="1">
      <alignment horizontal="right" vertical="center"/>
    </xf>
    <xf numFmtId="164" fontId="8" fillId="0" borderId="6" xfId="44" applyNumberFormat="1" applyFont="1" applyBorder="1" applyAlignment="1" applyProtection="1">
      <alignment horizontal="center" vertical="center"/>
    </xf>
    <xf numFmtId="0" fontId="7" fillId="4" borderId="7" xfId="44" applyFont="1" applyFill="1" applyBorder="1" applyAlignment="1" applyProtection="1">
      <alignment horizontal="right" vertical="center"/>
    </xf>
    <xf numFmtId="164" fontId="8" fillId="0" borderId="7" xfId="44" applyNumberFormat="1" applyFont="1" applyBorder="1" applyAlignment="1" applyProtection="1">
      <alignment horizontal="center" vertical="center"/>
    </xf>
    <xf numFmtId="0" fontId="8" fillId="5" borderId="14" xfId="44" applyFont="1" applyFill="1" applyBorder="1" applyAlignment="1" applyProtection="1">
      <alignment horizontal="left" vertical="center"/>
    </xf>
    <xf numFmtId="0" fontId="13" fillId="0" borderId="99" xfId="44" applyFont="1" applyBorder="1" applyAlignment="1" applyProtection="1">
      <alignment horizontal="center" vertical="center" wrapText="1"/>
    </xf>
    <xf numFmtId="0" fontId="13" fillId="0" borderId="91" xfId="44" applyFont="1" applyBorder="1" applyAlignment="1" applyProtection="1">
      <alignment horizontal="center" vertical="center" wrapText="1"/>
    </xf>
    <xf numFmtId="0" fontId="13" fillId="4" borderId="99" xfId="44" applyFont="1" applyFill="1" applyBorder="1" applyAlignment="1" applyProtection="1">
      <alignment horizontal="center" vertical="center"/>
    </xf>
    <xf numFmtId="0" fontId="13" fillId="4" borderId="91" xfId="44" applyFont="1" applyFill="1" applyBorder="1" applyAlignment="1" applyProtection="1">
      <alignment horizontal="center" vertical="center"/>
    </xf>
    <xf numFmtId="0" fontId="13" fillId="0" borderId="9" xfId="44" applyFont="1" applyBorder="1" applyAlignment="1" applyProtection="1">
      <alignment horizontal="center" vertical="center" wrapText="1"/>
    </xf>
    <xf numFmtId="0" fontId="11" fillId="9" borderId="1" xfId="44" applyFont="1" applyFill="1" applyBorder="1" applyAlignment="1" applyProtection="1">
      <alignment horizontal="left" vertical="center"/>
    </xf>
    <xf numFmtId="0" fontId="11" fillId="7" borderId="3" xfId="44" applyFont="1" applyFill="1" applyBorder="1" applyAlignment="1" applyProtection="1">
      <alignment horizontal="left" vertical="center"/>
    </xf>
    <xf numFmtId="164" fontId="13" fillId="13" borderId="4" xfId="44" applyNumberFormat="1" applyFont="1" applyFill="1" applyBorder="1" applyAlignment="1" applyProtection="1">
      <alignment horizontal="center" vertical="center"/>
    </xf>
    <xf numFmtId="0" fontId="13" fillId="4" borderId="6" xfId="44" applyFont="1" applyFill="1" applyBorder="1" applyAlignment="1" applyProtection="1">
      <alignment horizontal="right" vertical="center"/>
    </xf>
    <xf numFmtId="164" fontId="11" fillId="0" borderId="6" xfId="44" applyNumberFormat="1" applyFont="1" applyBorder="1" applyAlignment="1" applyProtection="1">
      <alignment horizontal="center" vertical="center"/>
    </xf>
    <xf numFmtId="0" fontId="11" fillId="18" borderId="3" xfId="44" applyFont="1" applyFill="1" applyBorder="1" applyAlignment="1" applyProtection="1">
      <alignment horizontal="left" vertical="center"/>
    </xf>
    <xf numFmtId="0" fontId="11" fillId="17" borderId="3" xfId="44" applyFont="1" applyFill="1" applyBorder="1" applyAlignment="1" applyProtection="1">
      <alignment horizontal="left" vertical="center"/>
    </xf>
    <xf numFmtId="0" fontId="11" fillId="16" borderId="3" xfId="44" applyFont="1" applyFill="1" applyBorder="1" applyAlignment="1" applyProtection="1">
      <alignment horizontal="left" vertical="center"/>
    </xf>
    <xf numFmtId="164" fontId="11" fillId="0" borderId="14" xfId="44" applyNumberFormat="1" applyFont="1" applyBorder="1" applyAlignment="1" applyProtection="1">
      <alignment horizontal="center" vertical="center"/>
    </xf>
    <xf numFmtId="0" fontId="11" fillId="15" borderId="3" xfId="44" applyFont="1" applyFill="1" applyBorder="1" applyAlignment="1" applyProtection="1">
      <alignment horizontal="left" vertical="center"/>
    </xf>
    <xf numFmtId="0" fontId="11" fillId="12" borderId="3" xfId="44" applyFont="1" applyFill="1" applyBorder="1" applyAlignment="1" applyProtection="1">
      <alignment horizontal="left" vertical="center"/>
    </xf>
    <xf numFmtId="0" fontId="8" fillId="14" borderId="14" xfId="44" applyFont="1" applyFill="1" applyBorder="1" applyAlignment="1" applyProtection="1">
      <alignment horizontal="center" vertical="center"/>
    </xf>
    <xf numFmtId="0" fontId="11" fillId="2" borderId="3" xfId="44" applyFont="1" applyFill="1" applyBorder="1" applyAlignment="1" applyProtection="1">
      <alignment horizontal="left" vertical="center"/>
    </xf>
    <xf numFmtId="0" fontId="8" fillId="11" borderId="14" xfId="44" applyFont="1" applyFill="1" applyBorder="1" applyAlignment="1" applyProtection="1">
      <alignment horizontal="center" vertical="center"/>
    </xf>
    <xf numFmtId="0" fontId="7" fillId="4" borderId="0" xfId="44" applyFont="1" applyFill="1" applyAlignment="1" applyProtection="1">
      <alignment horizontal="right" vertical="center"/>
    </xf>
    <xf numFmtId="0" fontId="8" fillId="4" borderId="0" xfId="44" applyFont="1" applyFill="1" applyAlignment="1" applyProtection="1">
      <alignment horizontal="left" vertical="center"/>
    </xf>
    <xf numFmtId="0" fontId="8" fillId="4" borderId="8" xfId="44" applyFont="1" applyFill="1" applyBorder="1" applyAlignment="1" applyProtection="1">
      <alignment horizontal="left" vertical="center"/>
    </xf>
    <xf numFmtId="0" fontId="8" fillId="5" borderId="18" xfId="44" applyFont="1" applyFill="1" applyBorder="1" applyAlignment="1" applyProtection="1">
      <alignment horizontal="center" vertical="center" wrapText="1"/>
    </xf>
    <xf numFmtId="0" fontId="8" fillId="5" borderId="16" xfId="44" applyFont="1" applyFill="1" applyBorder="1" applyAlignment="1" applyProtection="1">
      <alignment horizontal="center" vertical="center" wrapText="1"/>
    </xf>
    <xf numFmtId="0" fontId="8" fillId="5" borderId="16" xfId="44" applyFont="1" applyFill="1" applyBorder="1" applyAlignment="1" applyProtection="1">
      <alignment horizontal="center" vertical="center"/>
    </xf>
    <xf numFmtId="0" fontId="8" fillId="5" borderId="16" xfId="48" applyFont="1" applyFill="1" applyBorder="1" applyAlignment="1" applyProtection="1">
      <alignment horizontal="center" vertical="center" wrapText="1"/>
    </xf>
    <xf numFmtId="0" fontId="8" fillId="5" borderId="17" xfId="48" applyFont="1" applyFill="1" applyBorder="1" applyAlignment="1" applyProtection="1">
      <alignment horizontal="center" vertical="center" wrapText="1"/>
    </xf>
    <xf numFmtId="0" fontId="8" fillId="5" borderId="3" xfId="44" applyFont="1" applyFill="1" applyBorder="1" applyAlignment="1" applyProtection="1">
      <alignment horizontal="center" vertical="center" wrapText="1"/>
    </xf>
    <xf numFmtId="4" fontId="8" fillId="5" borderId="14" xfId="48" applyNumberFormat="1" applyFont="1" applyFill="1" applyBorder="1" applyAlignment="1" applyProtection="1">
      <alignment horizontal="center" vertical="center" wrapText="1"/>
    </xf>
    <xf numFmtId="0" fontId="8" fillId="5" borderId="6" xfId="44" applyFont="1" applyFill="1" applyBorder="1" applyAlignment="1" applyProtection="1">
      <alignment horizontal="center" vertical="center" wrapText="1"/>
    </xf>
    <xf numFmtId="0" fontId="8" fillId="5" borderId="14" xfId="44" applyFont="1" applyFill="1" applyBorder="1" applyAlignment="1" applyProtection="1">
      <alignment horizontal="left"/>
    </xf>
    <xf numFmtId="164" fontId="8" fillId="4" borderId="14" xfId="44" applyNumberFormat="1" applyFont="1" applyFill="1" applyBorder="1" applyAlignment="1" applyProtection="1">
      <alignment horizontal="center"/>
    </xf>
    <xf numFmtId="164" fontId="13" fillId="13" borderId="4" xfId="44" applyNumberFormat="1" applyFont="1" applyFill="1" applyBorder="1" applyAlignment="1" applyProtection="1">
      <alignment horizontal="center"/>
    </xf>
    <xf numFmtId="164" fontId="11" fillId="0" borderId="6" xfId="44" applyNumberFormat="1" applyFont="1" applyBorder="1" applyAlignment="1" applyProtection="1">
      <alignment horizontal="center"/>
    </xf>
    <xf numFmtId="0" fontId="11" fillId="21" borderId="3" xfId="44" applyFont="1" applyFill="1" applyBorder="1" applyAlignment="1" applyProtection="1">
      <alignment horizontal="left" vertical="center"/>
    </xf>
    <xf numFmtId="0" fontId="13" fillId="4" borderId="9" xfId="44" applyFont="1" applyFill="1" applyBorder="1" applyAlignment="1" applyProtection="1">
      <alignment horizontal="center" vertical="center"/>
    </xf>
    <xf numFmtId="0" fontId="13" fillId="4" borderId="9" xfId="44" applyFont="1" applyFill="1" applyBorder="1" applyAlignment="1" applyProtection="1">
      <alignment horizontal="center" vertical="center" wrapText="1"/>
    </xf>
    <xf numFmtId="0" fontId="11" fillId="20" borderId="14" xfId="44" applyFont="1" applyFill="1" applyBorder="1" applyAlignment="1" applyProtection="1">
      <alignment horizontal="left" vertical="center"/>
    </xf>
    <xf numFmtId="0" fontId="11" fillId="19" borderId="3" xfId="44" applyFont="1" applyFill="1" applyBorder="1" applyAlignment="1" applyProtection="1">
      <alignment horizontal="left" vertical="center"/>
    </xf>
    <xf numFmtId="164" fontId="8" fillId="0" borderId="6" xfId="44" applyNumberFormat="1" applyFont="1" applyBorder="1" applyAlignment="1" applyProtection="1">
      <alignment horizontal="center"/>
    </xf>
    <xf numFmtId="0" fontId="7" fillId="4" borderId="108" xfId="44" applyFont="1" applyFill="1" applyBorder="1" applyAlignment="1" applyProtection="1">
      <alignment horizontal="right" vertical="center"/>
    </xf>
    <xf numFmtId="0" fontId="7" fillId="4" borderId="107" xfId="44" applyFont="1" applyFill="1" applyBorder="1" applyAlignment="1" applyProtection="1">
      <alignment horizontal="right" vertical="center"/>
    </xf>
    <xf numFmtId="2" fontId="8" fillId="4" borderId="107" xfId="44" applyNumberFormat="1" applyFont="1" applyFill="1" applyBorder="1" applyAlignment="1" applyProtection="1">
      <alignment horizontal="center"/>
    </xf>
    <xf numFmtId="2" fontId="8" fillId="4" borderId="101" xfId="44" applyNumberFormat="1" applyFont="1" applyFill="1" applyBorder="1" applyAlignment="1" applyProtection="1">
      <alignment horizontal="center"/>
    </xf>
    <xf numFmtId="0" fontId="8" fillId="5" borderId="7" xfId="44" applyFont="1" applyFill="1" applyBorder="1" applyAlignment="1" applyProtection="1">
      <alignment horizontal="left"/>
    </xf>
    <xf numFmtId="164" fontId="8" fillId="4" borderId="7" xfId="44" applyNumberFormat="1" applyFont="1" applyFill="1" applyBorder="1" applyAlignment="1" applyProtection="1">
      <alignment horizontal="center"/>
    </xf>
    <xf numFmtId="0" fontId="11" fillId="23" borderId="3" xfId="44" applyFont="1" applyFill="1" applyBorder="1" applyAlignment="1" applyProtection="1">
      <alignment horizontal="left" vertical="center"/>
    </xf>
    <xf numFmtId="0" fontId="13" fillId="0" borderId="29" xfId="44" applyFont="1" applyBorder="1" applyAlignment="1" applyProtection="1">
      <alignment horizontal="center" vertical="center" wrapText="1"/>
    </xf>
    <xf numFmtId="0" fontId="11" fillId="22" borderId="3" xfId="44" applyFont="1" applyFill="1" applyBorder="1" applyAlignment="1" applyProtection="1">
      <alignment horizontal="left" vertical="center"/>
    </xf>
    <xf numFmtId="0" fontId="11" fillId="5" borderId="18" xfId="44" applyFont="1" applyFill="1" applyBorder="1" applyAlignment="1" applyProtection="1">
      <alignment horizontal="center" vertical="center" wrapText="1"/>
    </xf>
    <xf numFmtId="0" fontId="7" fillId="4" borderId="7" xfId="45" applyFont="1" applyFill="1" applyBorder="1" applyAlignment="1" applyProtection="1">
      <alignment horizontal="right" vertical="center"/>
    </xf>
    <xf numFmtId="164" fontId="11" fillId="0" borderId="7" xfId="45" applyNumberFormat="1" applyFont="1" applyBorder="1" applyAlignment="1" applyProtection="1">
      <alignment horizontal="center" vertical="center"/>
    </xf>
    <xf numFmtId="0" fontId="8" fillId="5" borderId="14" xfId="45" applyFont="1" applyFill="1" applyBorder="1" applyAlignment="1" applyProtection="1">
      <alignment horizontal="left"/>
    </xf>
    <xf numFmtId="164" fontId="8" fillId="4" borderId="14" xfId="45" applyNumberFormat="1" applyFont="1" applyFill="1" applyBorder="1" applyAlignment="1" applyProtection="1">
      <alignment horizontal="center"/>
    </xf>
    <xf numFmtId="0" fontId="11" fillId="9" borderId="1" xfId="45" applyFont="1" applyFill="1" applyBorder="1" applyAlignment="1" applyProtection="1">
      <alignment horizontal="left" vertical="center"/>
    </xf>
    <xf numFmtId="0" fontId="13" fillId="4" borderId="6" xfId="45" applyFont="1" applyFill="1" applyBorder="1" applyAlignment="1" applyProtection="1">
      <alignment horizontal="right" vertical="center"/>
    </xf>
    <xf numFmtId="164" fontId="11" fillId="0" borderId="6" xfId="45" applyNumberFormat="1" applyFont="1" applyBorder="1" applyAlignment="1" applyProtection="1">
      <alignment horizontal="center"/>
    </xf>
    <xf numFmtId="0" fontId="11" fillId="21" borderId="3" xfId="45" applyFont="1" applyFill="1" applyBorder="1" applyAlignment="1" applyProtection="1">
      <alignment horizontal="left" vertical="center"/>
    </xf>
    <xf numFmtId="0" fontId="13" fillId="4" borderId="9" xfId="45" applyFont="1" applyFill="1" applyBorder="1" applyAlignment="1" applyProtection="1">
      <alignment horizontal="center" vertical="center"/>
    </xf>
    <xf numFmtId="0" fontId="11" fillId="19" borderId="3" xfId="45" applyFont="1" applyFill="1" applyBorder="1" applyAlignment="1" applyProtection="1">
      <alignment horizontal="left" vertical="center"/>
    </xf>
    <xf numFmtId="0" fontId="13" fillId="4" borderId="9" xfId="45" applyFont="1" applyFill="1" applyBorder="1" applyAlignment="1" applyProtection="1">
      <alignment horizontal="center" vertical="center" wrapText="1"/>
    </xf>
    <xf numFmtId="0" fontId="11" fillId="2" borderId="3" xfId="45" applyFont="1" applyFill="1" applyBorder="1" applyAlignment="1" applyProtection="1">
      <alignment horizontal="left" vertical="center"/>
    </xf>
    <xf numFmtId="0" fontId="13" fillId="0" borderId="9" xfId="45" applyFont="1" applyBorder="1" applyAlignment="1" applyProtection="1">
      <alignment horizontal="center" vertical="center" wrapText="1"/>
    </xf>
    <xf numFmtId="164" fontId="13" fillId="13" borderId="4" xfId="45" applyNumberFormat="1" applyFont="1" applyFill="1" applyBorder="1" applyAlignment="1" applyProtection="1">
      <alignment horizontal="center"/>
    </xf>
    <xf numFmtId="0" fontId="11" fillId="16" borderId="3" xfId="45" applyFont="1" applyFill="1" applyBorder="1" applyAlignment="1" applyProtection="1">
      <alignment horizontal="left" vertical="center"/>
    </xf>
    <xf numFmtId="0" fontId="11" fillId="7" borderId="14" xfId="45" applyFont="1" applyFill="1" applyBorder="1" applyAlignment="1" applyProtection="1">
      <alignment horizontal="left" vertical="center"/>
    </xf>
    <xf numFmtId="0" fontId="11" fillId="15" borderId="3" xfId="45" applyFont="1" applyFill="1" applyBorder="1" applyAlignment="1" applyProtection="1">
      <alignment horizontal="left" vertical="center"/>
    </xf>
    <xf numFmtId="164" fontId="13" fillId="13" borderId="4" xfId="45" applyNumberFormat="1" applyFont="1" applyFill="1" applyBorder="1" applyAlignment="1" applyProtection="1">
      <alignment horizontal="center" vertical="center"/>
    </xf>
    <xf numFmtId="0" fontId="8" fillId="5" borderId="6" xfId="45" applyFont="1" applyFill="1" applyBorder="1" applyAlignment="1" applyProtection="1">
      <alignment horizontal="center" vertical="center" wrapText="1"/>
    </xf>
    <xf numFmtId="0" fontId="11" fillId="12" borderId="3" xfId="45" applyFont="1" applyFill="1" applyBorder="1" applyAlignment="1" applyProtection="1">
      <alignment horizontal="left" vertical="center"/>
    </xf>
    <xf numFmtId="0" fontId="8" fillId="14" borderId="14" xfId="45" applyFont="1" applyFill="1" applyBorder="1" applyAlignment="1" applyProtection="1">
      <alignment horizontal="center" vertical="center"/>
    </xf>
    <xf numFmtId="0" fontId="13" fillId="0" borderId="99" xfId="45" applyFont="1" applyBorder="1" applyAlignment="1" applyProtection="1">
      <alignment horizontal="center" vertical="center" wrapText="1"/>
    </xf>
    <xf numFmtId="0" fontId="13" fillId="0" borderId="91" xfId="45" applyFont="1" applyBorder="1" applyAlignment="1" applyProtection="1">
      <alignment horizontal="center" vertical="center" wrapText="1"/>
    </xf>
    <xf numFmtId="0" fontId="13" fillId="4" borderId="99" xfId="45" applyFont="1" applyFill="1" applyBorder="1" applyAlignment="1" applyProtection="1">
      <alignment horizontal="center" vertical="center"/>
    </xf>
    <xf numFmtId="0" fontId="13" fillId="4" borderId="91" xfId="45" applyFont="1" applyFill="1" applyBorder="1" applyAlignment="1" applyProtection="1">
      <alignment horizontal="center" vertical="center"/>
    </xf>
    <xf numFmtId="0" fontId="8" fillId="11" borderId="14" xfId="45" applyFont="1" applyFill="1" applyBorder="1" applyAlignment="1" applyProtection="1">
      <alignment horizontal="center" vertical="center"/>
    </xf>
    <xf numFmtId="0" fontId="7" fillId="4" borderId="0" xfId="45" applyFont="1" applyFill="1" applyAlignment="1" applyProtection="1">
      <alignment horizontal="right" vertical="center"/>
    </xf>
    <xf numFmtId="0" fontId="8" fillId="4" borderId="0" xfId="45" applyFont="1" applyFill="1" applyAlignment="1" applyProtection="1">
      <alignment horizontal="left" vertical="center"/>
    </xf>
    <xf numFmtId="0" fontId="8" fillId="4" borderId="8" xfId="45" applyFont="1" applyFill="1" applyBorder="1" applyAlignment="1" applyProtection="1">
      <alignment horizontal="left" vertical="center"/>
    </xf>
    <xf numFmtId="0" fontId="8" fillId="5" borderId="18" xfId="45" applyFont="1" applyFill="1" applyBorder="1" applyAlignment="1" applyProtection="1">
      <alignment horizontal="center" vertical="center" wrapText="1"/>
    </xf>
    <xf numFmtId="0" fontId="8" fillId="5" borderId="16" xfId="45" applyFont="1" applyFill="1" applyBorder="1" applyAlignment="1" applyProtection="1">
      <alignment horizontal="center" vertical="center" wrapText="1"/>
    </xf>
    <xf numFmtId="0" fontId="8" fillId="5" borderId="16" xfId="45" applyFont="1" applyFill="1" applyBorder="1" applyAlignment="1" applyProtection="1">
      <alignment horizontal="center" vertical="center"/>
    </xf>
    <xf numFmtId="0" fontId="8" fillId="5" borderId="3" xfId="45" applyFont="1" applyFill="1" applyBorder="1" applyAlignment="1" applyProtection="1">
      <alignment horizontal="center" vertical="center" wrapText="1"/>
    </xf>
    <xf numFmtId="0" fontId="11" fillId="16" borderId="14" xfId="44" applyFont="1" applyFill="1" applyBorder="1" applyAlignment="1" applyProtection="1">
      <alignment horizontal="left" vertical="center" wrapText="1"/>
    </xf>
    <xf numFmtId="0" fontId="11" fillId="5" borderId="14" xfId="44" applyFont="1" applyFill="1" applyBorder="1" applyAlignment="1" applyProtection="1">
      <alignment horizontal="left" vertical="center"/>
    </xf>
    <xf numFmtId="164" fontId="11" fillId="4" borderId="14" xfId="44" applyNumberFormat="1" applyFont="1" applyFill="1" applyBorder="1" applyAlignment="1" applyProtection="1">
      <alignment horizontal="center" vertical="center"/>
    </xf>
    <xf numFmtId="0" fontId="11" fillId="11" borderId="14" xfId="44" applyFont="1" applyFill="1" applyBorder="1" applyAlignment="1" applyProtection="1">
      <alignment horizontal="left" vertical="center" wrapText="1"/>
    </xf>
    <xf numFmtId="0" fontId="11" fillId="7" borderId="14" xfId="44" applyFont="1" applyFill="1" applyBorder="1" applyAlignment="1" applyProtection="1">
      <alignment horizontal="left" vertical="center" wrapText="1"/>
    </xf>
    <xf numFmtId="0" fontId="11" fillId="19" borderId="14" xfId="44" applyFont="1" applyFill="1" applyBorder="1" applyAlignment="1" applyProtection="1">
      <alignment horizontal="left" vertical="center" wrapText="1"/>
    </xf>
    <xf numFmtId="0" fontId="13" fillId="4" borderId="0" xfId="44" applyFont="1" applyFill="1" applyAlignment="1" applyProtection="1">
      <alignment horizontal="right" vertical="center"/>
    </xf>
    <xf numFmtId="0" fontId="0" fillId="4" borderId="0" xfId="0" applyFill="1" applyProtection="1"/>
    <xf numFmtId="0" fontId="11" fillId="4" borderId="0" xfId="44" applyFont="1" applyFill="1" applyAlignment="1" applyProtection="1">
      <alignment horizontal="left" vertical="center" wrapText="1"/>
    </xf>
    <xf numFmtId="0" fontId="0" fillId="4" borderId="8" xfId="0" applyFill="1" applyBorder="1" applyProtection="1"/>
    <xf numFmtId="0" fontId="11" fillId="5" borderId="14" xfId="44" applyFont="1" applyFill="1" applyBorder="1" applyAlignment="1" applyProtection="1">
      <alignment horizontal="center" vertical="center" wrapText="1"/>
    </xf>
    <xf numFmtId="0" fontId="11" fillId="5" borderId="14" xfId="44" applyFont="1" applyFill="1" applyBorder="1" applyAlignment="1" applyProtection="1">
      <alignment horizontal="center" vertical="center"/>
    </xf>
    <xf numFmtId="0" fontId="7" fillId="4" borderId="88" xfId="46" applyFont="1" applyFill="1" applyBorder="1" applyAlignment="1" applyProtection="1">
      <alignment horizontal="left" vertical="center"/>
    </xf>
    <xf numFmtId="0" fontId="7" fillId="4" borderId="84" xfId="46" applyFont="1" applyFill="1" applyBorder="1" applyAlignment="1" applyProtection="1">
      <alignment horizontal="left" vertical="center"/>
    </xf>
    <xf numFmtId="164" fontId="12" fillId="5" borderId="12" xfId="36" applyNumberFormat="1" applyFont="1" applyFill="1" applyBorder="1" applyAlignment="1" applyProtection="1">
      <alignment horizontal="right" vertical="center"/>
    </xf>
    <xf numFmtId="49" fontId="7" fillId="4" borderId="104" xfId="46" applyNumberFormat="1" applyFont="1" applyFill="1" applyBorder="1" applyAlignment="1" applyProtection="1">
      <alignment horizontal="center" vertical="center" wrapText="1"/>
    </xf>
    <xf numFmtId="49" fontId="7" fillId="4" borderId="105" xfId="46" applyNumberFormat="1" applyFont="1" applyFill="1" applyBorder="1" applyAlignment="1" applyProtection="1">
      <alignment horizontal="center" vertical="center" wrapText="1"/>
    </xf>
    <xf numFmtId="49" fontId="7" fillId="4" borderId="106" xfId="46" applyNumberFormat="1" applyFont="1" applyFill="1" applyBorder="1" applyAlignment="1" applyProtection="1">
      <alignment horizontal="center" vertical="center" wrapText="1"/>
    </xf>
    <xf numFmtId="0" fontId="0" fillId="4" borderId="102" xfId="0" applyFill="1" applyBorder="1" applyAlignment="1">
      <alignment horizontal="left"/>
    </xf>
    <xf numFmtId="0" fontId="0" fillId="4" borderId="103" xfId="0" applyFill="1" applyBorder="1" applyAlignment="1">
      <alignment horizontal="left"/>
    </xf>
    <xf numFmtId="0" fontId="0" fillId="4" borderId="0" xfId="46" applyFont="1" applyFill="1" applyAlignment="1" applyProtection="1">
      <alignment horizontal="right" vertical="top" wrapText="1"/>
    </xf>
    <xf numFmtId="0" fontId="12" fillId="4" borderId="0" xfId="46" applyFont="1" applyFill="1" applyAlignment="1" applyProtection="1">
      <alignment horizontal="left" vertical="center"/>
    </xf>
    <xf numFmtId="0" fontId="8" fillId="5" borderId="43" xfId="46" applyFont="1" applyFill="1" applyBorder="1" applyAlignment="1" applyProtection="1">
      <alignment horizontal="center" vertical="center" wrapText="1"/>
    </xf>
    <xf numFmtId="0" fontId="7" fillId="4" borderId="98" xfId="46" applyFont="1" applyFill="1" applyBorder="1" applyAlignment="1" applyProtection="1">
      <alignment horizontal="left" vertical="center"/>
    </xf>
    <xf numFmtId="0" fontId="7" fillId="4" borderId="99" xfId="46" applyFont="1" applyFill="1" applyBorder="1" applyAlignment="1" applyProtection="1">
      <alignment horizontal="left" vertical="center"/>
    </xf>
    <xf numFmtId="0" fontId="13" fillId="4" borderId="0" xfId="46" applyFont="1" applyFill="1" applyAlignment="1" applyProtection="1">
      <alignment horizontal="left" wrapText="1"/>
    </xf>
    <xf numFmtId="0" fontId="11" fillId="4" borderId="14" xfId="46" applyFont="1" applyFill="1" applyBorder="1" applyAlignment="1" applyProtection="1">
      <alignment horizontal="left"/>
    </xf>
    <xf numFmtId="49" fontId="13" fillId="4" borderId="16" xfId="46" applyNumberFormat="1" applyFont="1" applyFill="1" applyBorder="1" applyAlignment="1" applyProtection="1">
      <alignment horizontal="center" vertical="center"/>
    </xf>
    <xf numFmtId="0" fontId="13" fillId="4" borderId="41" xfId="46" applyFont="1" applyFill="1" applyBorder="1" applyAlignment="1" applyProtection="1">
      <alignment horizontal="right"/>
    </xf>
    <xf numFmtId="2" fontId="13" fillId="4" borderId="43" xfId="46" applyNumberFormat="1" applyFont="1" applyFill="1" applyBorder="1" applyAlignment="1" applyProtection="1">
      <alignment horizontal="center" vertical="center"/>
    </xf>
    <xf numFmtId="0" fontId="11" fillId="5" borderId="95" xfId="46" applyFont="1" applyFill="1" applyBorder="1" applyAlignment="1" applyProtection="1">
      <alignment horizontal="right"/>
    </xf>
    <xf numFmtId="0" fontId="11" fillId="5" borderId="96" xfId="46" applyFont="1" applyFill="1" applyBorder="1" applyAlignment="1" applyProtection="1">
      <alignment horizontal="right"/>
    </xf>
    <xf numFmtId="164" fontId="11" fillId="4" borderId="96" xfId="46" applyNumberFormat="1" applyFont="1" applyFill="1" applyBorder="1" applyAlignment="1" applyProtection="1">
      <alignment horizontal="center" vertical="center"/>
    </xf>
    <xf numFmtId="164" fontId="11" fillId="4" borderId="97" xfId="46" applyNumberFormat="1" applyFont="1" applyFill="1" applyBorder="1" applyAlignment="1" applyProtection="1">
      <alignment horizontal="center" vertical="center"/>
    </xf>
    <xf numFmtId="0" fontId="13" fillId="4" borderId="28" xfId="46" applyFont="1" applyFill="1" applyBorder="1" applyAlignment="1" applyProtection="1">
      <alignment horizontal="right"/>
    </xf>
    <xf numFmtId="2" fontId="13" fillId="4" borderId="31" xfId="46" applyNumberFormat="1" applyFont="1" applyFill="1" applyBorder="1" applyAlignment="1" applyProtection="1">
      <alignment horizontal="center" vertical="center"/>
    </xf>
    <xf numFmtId="0" fontId="13" fillId="4" borderId="18" xfId="46" applyFont="1" applyFill="1" applyBorder="1" applyAlignment="1" applyProtection="1">
      <alignment horizontal="right"/>
    </xf>
    <xf numFmtId="2" fontId="13" fillId="4" borderId="17" xfId="46" applyNumberFormat="1" applyFont="1" applyFill="1" applyBorder="1" applyAlignment="1" applyProtection="1">
      <alignment horizontal="center" vertical="center"/>
    </xf>
    <xf numFmtId="0" fontId="11" fillId="4" borderId="79" xfId="46" applyFont="1" applyFill="1" applyBorder="1" applyAlignment="1" applyProtection="1">
      <alignment horizontal="left"/>
    </xf>
    <xf numFmtId="0" fontId="11" fillId="4" borderId="80" xfId="46" applyFont="1" applyFill="1" applyBorder="1" applyAlignment="1" applyProtection="1">
      <alignment horizontal="left"/>
    </xf>
    <xf numFmtId="0" fontId="11" fillId="4" borderId="81" xfId="46" applyFont="1" applyFill="1" applyBorder="1" applyAlignment="1" applyProtection="1">
      <alignment horizontal="left"/>
    </xf>
    <xf numFmtId="0" fontId="13" fillId="4" borderId="99" xfId="46" applyFont="1" applyFill="1" applyBorder="1" applyAlignment="1" applyProtection="1">
      <alignment horizontal="center" vertical="center"/>
    </xf>
    <xf numFmtId="0" fontId="13" fillId="4" borderId="84" xfId="46" applyFont="1" applyFill="1" applyBorder="1" applyAlignment="1" applyProtection="1">
      <alignment horizontal="center" vertical="center"/>
    </xf>
    <xf numFmtId="0" fontId="13" fillId="4" borderId="91" xfId="46" applyFont="1" applyFill="1" applyBorder="1" applyAlignment="1" applyProtection="1">
      <alignment horizontal="center" vertical="center"/>
    </xf>
    <xf numFmtId="0" fontId="13" fillId="4" borderId="85" xfId="46" applyFont="1" applyFill="1" applyBorder="1" applyAlignment="1" applyProtection="1">
      <alignment horizontal="right"/>
    </xf>
    <xf numFmtId="0" fontId="13" fillId="4" borderId="86" xfId="46" applyFont="1" applyFill="1" applyBorder="1" applyAlignment="1" applyProtection="1">
      <alignment horizontal="right"/>
    </xf>
    <xf numFmtId="0" fontId="13" fillId="4" borderId="83" xfId="46" applyFont="1" applyFill="1" applyBorder="1" applyAlignment="1" applyProtection="1">
      <alignment horizontal="right"/>
    </xf>
    <xf numFmtId="2" fontId="13" fillId="0" borderId="86" xfId="46" applyNumberFormat="1" applyFont="1" applyBorder="1" applyAlignment="1" applyProtection="1">
      <alignment horizontal="center" vertical="center"/>
    </xf>
    <xf numFmtId="2" fontId="13" fillId="0" borderId="87" xfId="46" applyNumberFormat="1" applyFont="1" applyBorder="1" applyAlignment="1" applyProtection="1">
      <alignment horizontal="center" vertical="center"/>
    </xf>
    <xf numFmtId="0" fontId="11" fillId="4" borderId="3" xfId="46" applyFont="1" applyFill="1" applyBorder="1" applyAlignment="1" applyProtection="1">
      <alignment horizontal="left"/>
    </xf>
    <xf numFmtId="49" fontId="13" fillId="4" borderId="9" xfId="46" applyNumberFormat="1" applyFont="1" applyFill="1" applyBorder="1" applyAlignment="1" applyProtection="1">
      <alignment horizontal="center" vertical="center"/>
    </xf>
    <xf numFmtId="0" fontId="11" fillId="25" borderId="14" xfId="46" applyFont="1" applyFill="1" applyBorder="1" applyAlignment="1" applyProtection="1">
      <alignment horizontal="center"/>
    </xf>
    <xf numFmtId="49" fontId="13" fillId="4" borderId="9" xfId="46" applyNumberFormat="1" applyFont="1" applyFill="1" applyBorder="1" applyAlignment="1" applyProtection="1">
      <alignment horizontal="center" vertical="center" wrapText="1"/>
    </xf>
    <xf numFmtId="0" fontId="11" fillId="24" borderId="14" xfId="46" applyFont="1" applyFill="1" applyBorder="1" applyAlignment="1" applyProtection="1">
      <alignment horizontal="center"/>
    </xf>
    <xf numFmtId="49" fontId="13" fillId="4" borderId="21" xfId="46" applyNumberFormat="1" applyFont="1" applyFill="1" applyBorder="1" applyAlignment="1" applyProtection="1">
      <alignment horizontal="center" vertical="center" wrapText="1"/>
    </xf>
    <xf numFmtId="0" fontId="11" fillId="4" borderId="3" xfId="0" applyFont="1" applyFill="1" applyBorder="1" applyAlignment="1">
      <alignment horizontal="left"/>
    </xf>
    <xf numFmtId="49" fontId="13" fillId="4" borderId="9" xfId="0" applyNumberFormat="1" applyFont="1" applyFill="1" applyBorder="1" applyAlignment="1">
      <alignment horizontal="center" vertical="center" wrapText="1"/>
    </xf>
    <xf numFmtId="0" fontId="11" fillId="5" borderId="16" xfId="46" applyFont="1" applyFill="1" applyBorder="1" applyAlignment="1" applyProtection="1">
      <alignment horizontal="center" vertical="center" wrapText="1"/>
    </xf>
    <xf numFmtId="0" fontId="11" fillId="5" borderId="17" xfId="46" applyFont="1" applyFill="1" applyBorder="1" applyAlignment="1" applyProtection="1">
      <alignment horizontal="center" vertical="center" wrapText="1"/>
    </xf>
    <xf numFmtId="0" fontId="13" fillId="4" borderId="0" xfId="46" applyFont="1" applyFill="1" applyAlignment="1" applyProtection="1">
      <alignment horizontal="right" vertical="center"/>
    </xf>
    <xf numFmtId="0" fontId="11" fillId="4" borderId="0" xfId="46" applyFont="1" applyFill="1" applyAlignment="1" applyProtection="1">
      <alignment horizontal="left" vertical="center"/>
    </xf>
    <xf numFmtId="0" fontId="11" fillId="4" borderId="0" xfId="46" applyFont="1" applyFill="1" applyAlignment="1" applyProtection="1">
      <alignment horizontal="left" vertical="center" wrapText="1"/>
    </xf>
    <xf numFmtId="0" fontId="0" fillId="4" borderId="8" xfId="0" applyFill="1" applyBorder="1"/>
    <xf numFmtId="0" fontId="11" fillId="5" borderId="18" xfId="46" applyFont="1" applyFill="1" applyBorder="1" applyAlignment="1" applyProtection="1">
      <alignment horizontal="center" vertical="center" wrapText="1"/>
    </xf>
    <xf numFmtId="49" fontId="11" fillId="5" borderId="16" xfId="46" applyNumberFormat="1" applyFont="1" applyFill="1" applyBorder="1" applyAlignment="1" applyProtection="1">
      <alignment horizontal="center" vertical="center" wrapText="1"/>
    </xf>
    <xf numFmtId="0" fontId="13" fillId="0" borderId="9" xfId="0" applyFont="1" applyBorder="1" applyAlignment="1">
      <alignment horizontal="center" vertical="center"/>
    </xf>
    <xf numFmtId="0" fontId="13" fillId="0" borderId="9" xfId="0" applyFont="1" applyBorder="1" applyAlignment="1">
      <alignment horizontal="center" vertical="top"/>
    </xf>
    <xf numFmtId="0" fontId="13" fillId="0" borderId="21" xfId="0" applyFont="1" applyBorder="1" applyAlignment="1">
      <alignment horizontal="center" vertical="top"/>
    </xf>
    <xf numFmtId="0" fontId="13" fillId="0" borderId="9" xfId="0" applyFont="1" applyBorder="1" applyAlignment="1">
      <alignment horizontal="center" vertical="top" wrapText="1"/>
    </xf>
    <xf numFmtId="0" fontId="13" fillId="0" borderId="21" xfId="0" applyFont="1" applyBorder="1" applyAlignment="1">
      <alignment horizontal="center" vertical="center"/>
    </xf>
    <xf numFmtId="0" fontId="13" fillId="4" borderId="9"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21" xfId="0" applyFont="1" applyFill="1" applyBorder="1" applyAlignment="1">
      <alignment horizontal="center" vertical="center"/>
    </xf>
    <xf numFmtId="0" fontId="13" fillId="0" borderId="27" xfId="0" applyFont="1" applyBorder="1" applyAlignment="1">
      <alignment horizontal="center" vertical="center"/>
    </xf>
    <xf numFmtId="0" fontId="13" fillId="0" borderId="32" xfId="0" applyFont="1" applyBorder="1" applyAlignment="1">
      <alignment horizontal="center" vertical="center"/>
    </xf>
    <xf numFmtId="0" fontId="13" fillId="0" borderId="48" xfId="0" applyFont="1" applyBorder="1" applyAlignment="1">
      <alignment horizontal="center" vertical="center"/>
    </xf>
    <xf numFmtId="0" fontId="13" fillId="0" borderId="29" xfId="0" applyFont="1" applyBorder="1" applyAlignment="1">
      <alignment horizontal="center" vertical="center"/>
    </xf>
    <xf numFmtId="0" fontId="13" fillId="0" borderId="45" xfId="0" applyFont="1" applyBorder="1" applyAlignment="1">
      <alignment horizontal="center" vertical="center"/>
    </xf>
    <xf numFmtId="0" fontId="13" fillId="4" borderId="84" xfId="0" applyFont="1" applyFill="1" applyBorder="1" applyAlignment="1">
      <alignment horizontal="center" vertical="center" wrapText="1"/>
    </xf>
    <xf numFmtId="49" fontId="13" fillId="4" borderId="123" xfId="0" applyNumberFormat="1" applyFont="1" applyFill="1" applyBorder="1" applyAlignment="1">
      <alignment horizontal="center" vertical="center" wrapText="1"/>
    </xf>
    <xf numFmtId="49" fontId="13" fillId="4" borderId="0" xfId="0" applyNumberFormat="1" applyFont="1" applyFill="1" applyAlignment="1">
      <alignment horizontal="center" vertical="center" wrapText="1"/>
    </xf>
    <xf numFmtId="49" fontId="13" fillId="4" borderId="124" xfId="0" applyNumberFormat="1" applyFont="1" applyFill="1" applyBorder="1" applyAlignment="1">
      <alignment horizontal="center" vertical="center" wrapText="1"/>
    </xf>
    <xf numFmtId="164" fontId="13" fillId="7" borderId="26" xfId="0" applyNumberFormat="1" applyFont="1" applyFill="1" applyBorder="1" applyAlignment="1">
      <alignment horizontal="center" vertical="center"/>
    </xf>
    <xf numFmtId="164" fontId="13" fillId="7" borderId="112" xfId="0" applyNumberFormat="1" applyFont="1" applyFill="1" applyBorder="1" applyAlignment="1">
      <alignment horizontal="center" vertical="center"/>
    </xf>
    <xf numFmtId="0" fontId="13" fillId="0" borderId="125" xfId="0" applyFont="1" applyBorder="1" applyAlignment="1">
      <alignment horizontal="center" vertical="center"/>
    </xf>
    <xf numFmtId="0" fontId="13" fillId="0" borderId="33" xfId="0" applyFont="1" applyBorder="1" applyAlignment="1">
      <alignment horizontal="center" vertical="center"/>
    </xf>
    <xf numFmtId="0" fontId="13" fillId="0" borderId="109" xfId="0" applyFont="1" applyBorder="1" applyAlignment="1">
      <alignment horizontal="center" vertical="center"/>
    </xf>
    <xf numFmtId="164" fontId="13" fillId="7" borderId="110" xfId="0" applyNumberFormat="1" applyFont="1" applyFill="1" applyBorder="1" applyAlignment="1">
      <alignment horizontal="center" vertical="center"/>
    </xf>
    <xf numFmtId="164" fontId="13" fillId="7" borderId="111" xfId="0" applyNumberFormat="1" applyFont="1" applyFill="1" applyBorder="1" applyAlignment="1">
      <alignment horizontal="center" vertical="center"/>
    </xf>
    <xf numFmtId="0" fontId="11" fillId="4" borderId="1" xfId="0" applyFont="1" applyFill="1" applyBorder="1" applyAlignment="1">
      <alignment horizontal="left"/>
    </xf>
    <xf numFmtId="0" fontId="16" fillId="4" borderId="2" xfId="0" applyFont="1" applyFill="1" applyBorder="1" applyAlignment="1">
      <alignment horizontal="left" vertical="center"/>
    </xf>
    <xf numFmtId="0" fontId="16" fillId="4" borderId="0" xfId="0" applyFont="1" applyFill="1" applyAlignment="1">
      <alignment horizontal="left" vertical="center"/>
    </xf>
    <xf numFmtId="0" fontId="13" fillId="4" borderId="45" xfId="0" applyFont="1" applyFill="1" applyBorder="1" applyAlignment="1">
      <alignment horizontal="center" vertical="center" wrapText="1"/>
    </xf>
    <xf numFmtId="0" fontId="13" fillId="4" borderId="45" xfId="0" applyFont="1" applyFill="1" applyBorder="1" applyAlignment="1">
      <alignment horizontal="center" vertical="center"/>
    </xf>
    <xf numFmtId="49" fontId="13" fillId="4" borderId="130" xfId="0" applyNumberFormat="1" applyFont="1" applyFill="1" applyBorder="1" applyAlignment="1">
      <alignment horizontal="center" vertical="center" wrapText="1"/>
    </xf>
    <xf numFmtId="49" fontId="13" fillId="4" borderId="131" xfId="0" applyNumberFormat="1" applyFont="1" applyFill="1" applyBorder="1" applyAlignment="1">
      <alignment horizontal="center" vertical="center" wrapText="1"/>
    </xf>
    <xf numFmtId="49" fontId="13" fillId="4" borderId="107" xfId="0" applyNumberFormat="1" applyFont="1" applyFill="1" applyBorder="1" applyAlignment="1">
      <alignment horizontal="center" vertical="center" wrapText="1"/>
    </xf>
    <xf numFmtId="164" fontId="13" fillId="7" borderId="23" xfId="0" applyNumberFormat="1" applyFont="1" applyFill="1" applyBorder="1" applyAlignment="1">
      <alignment horizontal="center" vertical="center"/>
    </xf>
    <xf numFmtId="0" fontId="13" fillId="4" borderId="44" xfId="0" applyFont="1" applyFill="1" applyBorder="1" applyAlignment="1">
      <alignment horizontal="center" vertical="center" wrapText="1"/>
    </xf>
    <xf numFmtId="49" fontId="13" fillId="4" borderId="45" xfId="0" applyNumberFormat="1" applyFont="1" applyFill="1" applyBorder="1" applyAlignment="1">
      <alignment horizontal="center" vertical="center" wrapText="1"/>
    </xf>
    <xf numFmtId="2" fontId="13" fillId="9" borderId="4" xfId="0" applyNumberFormat="1" applyFont="1" applyFill="1" applyBorder="1" applyAlignment="1">
      <alignment horizontal="center" vertical="center"/>
    </xf>
    <xf numFmtId="0" fontId="11" fillId="0" borderId="14" xfId="47" applyFont="1" applyBorder="1" applyAlignment="1">
      <alignment horizontal="left" vertical="top"/>
    </xf>
    <xf numFmtId="0" fontId="13" fillId="0" borderId="20" xfId="47" applyFont="1" applyBorder="1" applyAlignment="1">
      <alignment horizontal="right" vertical="top"/>
    </xf>
    <xf numFmtId="0" fontId="13" fillId="0" borderId="21" xfId="47" applyFont="1" applyBorder="1" applyAlignment="1">
      <alignment horizontal="left" vertical="top"/>
    </xf>
    <xf numFmtId="0" fontId="13" fillId="0" borderId="18" xfId="47" applyFont="1" applyBorder="1" applyAlignment="1">
      <alignment horizontal="right" vertical="top"/>
    </xf>
    <xf numFmtId="0" fontId="13" fillId="0" borderId="28" xfId="47" applyFont="1" applyBorder="1" applyAlignment="1">
      <alignment horizontal="right" vertical="top"/>
    </xf>
    <xf numFmtId="0" fontId="13" fillId="0" borderId="29" xfId="47" applyFont="1" applyBorder="1" applyAlignment="1">
      <alignment horizontal="left" vertical="top" wrapText="1"/>
    </xf>
    <xf numFmtId="2" fontId="11" fillId="9" borderId="26" xfId="0" applyNumberFormat="1" applyFont="1" applyFill="1" applyBorder="1" applyAlignment="1">
      <alignment horizontal="center" vertical="center"/>
    </xf>
    <xf numFmtId="0" fontId="11" fillId="0" borderId="14" xfId="47" applyFont="1" applyBorder="1" applyAlignment="1">
      <alignment horizontal="left" vertical="top" wrapText="1"/>
    </xf>
    <xf numFmtId="0" fontId="13" fillId="0" borderId="24" xfId="47" applyFont="1" applyBorder="1" applyAlignment="1">
      <alignment horizontal="right" vertical="top"/>
    </xf>
    <xf numFmtId="0" fontId="13" fillId="0" borderId="9" xfId="47" applyFont="1" applyBorder="1" applyAlignment="1">
      <alignment horizontal="left" vertical="top" wrapText="1"/>
    </xf>
    <xf numFmtId="0" fontId="11" fillId="4" borderId="14" xfId="47" applyFont="1" applyFill="1" applyBorder="1" applyAlignment="1">
      <alignment horizontal="left" vertical="top"/>
    </xf>
    <xf numFmtId="0" fontId="13" fillId="4" borderId="20" xfId="47" applyFont="1" applyFill="1" applyBorder="1" applyAlignment="1">
      <alignment horizontal="right" vertical="top"/>
    </xf>
    <xf numFmtId="0" fontId="11" fillId="4" borderId="0" xfId="0" applyFont="1" applyFill="1" applyAlignment="1">
      <alignment horizontal="left" vertical="center" wrapText="1"/>
    </xf>
    <xf numFmtId="0" fontId="13" fillId="4" borderId="24" xfId="0" applyFont="1" applyFill="1" applyBorder="1" applyAlignment="1">
      <alignment horizontal="center" vertical="center"/>
    </xf>
    <xf numFmtId="0" fontId="13" fillId="0" borderId="9" xfId="0" applyFont="1" applyBorder="1" applyAlignment="1">
      <alignment horizontal="left" vertical="center" wrapText="1"/>
    </xf>
    <xf numFmtId="0" fontId="11" fillId="4" borderId="14" xfId="0" applyFont="1" applyFill="1" applyBorder="1" applyAlignment="1">
      <alignment horizontal="left" vertical="center"/>
    </xf>
    <xf numFmtId="0" fontId="11" fillId="5" borderId="18" xfId="0" applyFont="1" applyFill="1" applyBorder="1" applyAlignment="1">
      <alignment horizontal="left"/>
    </xf>
    <xf numFmtId="0" fontId="0" fillId="0" borderId="0" xfId="0" applyAlignment="1" applyProtection="1">
      <alignment horizontal="left"/>
    </xf>
    <xf numFmtId="0" fontId="0" fillId="0" borderId="0" xfId="0" applyAlignment="1" applyProtection="1">
      <alignment horizontal="center" vertical="top"/>
    </xf>
    <xf numFmtId="0" fontId="30" fillId="0" borderId="0" xfId="0" applyFont="1" applyAlignment="1" applyProtection="1">
      <alignment horizontal="left"/>
    </xf>
    <xf numFmtId="0" fontId="32" fillId="30" borderId="85" xfId="0" applyFont="1" applyFill="1" applyBorder="1" applyAlignment="1" applyProtection="1">
      <alignment horizontal="center" vertical="center"/>
    </xf>
    <xf numFmtId="0" fontId="32" fillId="30" borderId="86" xfId="0" applyFont="1" applyFill="1" applyBorder="1" applyAlignment="1" applyProtection="1">
      <alignment horizontal="center" vertical="center"/>
    </xf>
    <xf numFmtId="0" fontId="32" fillId="30" borderId="87" xfId="0" applyFont="1" applyFill="1" applyBorder="1" applyAlignment="1" applyProtection="1">
      <alignment horizontal="center" vertical="center"/>
    </xf>
    <xf numFmtId="0" fontId="32" fillId="30" borderId="132" xfId="0" applyFont="1" applyFill="1" applyBorder="1" applyAlignment="1" applyProtection="1">
      <alignment horizontal="center" vertical="center" wrapText="1"/>
    </xf>
    <xf numFmtId="0" fontId="32" fillId="30" borderId="135" xfId="0" applyFont="1" applyFill="1" applyBorder="1" applyAlignment="1" applyProtection="1">
      <alignment horizontal="center" vertical="center"/>
    </xf>
    <xf numFmtId="0" fontId="32" fillId="30" borderId="102" xfId="0" applyFont="1" applyFill="1" applyBorder="1" applyAlignment="1" applyProtection="1">
      <alignment horizontal="center" vertical="center"/>
    </xf>
    <xf numFmtId="0" fontId="32" fillId="30" borderId="132" xfId="0" applyFont="1" applyFill="1" applyBorder="1" applyAlignment="1" applyProtection="1">
      <alignment horizontal="center" vertical="center"/>
    </xf>
    <xf numFmtId="0" fontId="32" fillId="30" borderId="133" xfId="0" applyFont="1" applyFill="1" applyBorder="1" applyAlignment="1" applyProtection="1">
      <alignment horizontal="center" vertical="center" wrapText="1"/>
    </xf>
    <xf numFmtId="0" fontId="32" fillId="30" borderId="129" xfId="0" applyFont="1" applyFill="1" applyBorder="1" applyAlignment="1" applyProtection="1">
      <alignment horizontal="center" vertical="center" wrapText="1"/>
    </xf>
    <xf numFmtId="0" fontId="32" fillId="30" borderId="137" xfId="0" applyFont="1" applyFill="1" applyBorder="1" applyAlignment="1" applyProtection="1">
      <alignment horizontal="center" vertical="center" wrapText="1"/>
    </xf>
    <xf numFmtId="0" fontId="32" fillId="30" borderId="104" xfId="0" applyFont="1" applyFill="1" applyBorder="1" applyAlignment="1" applyProtection="1">
      <alignment horizontal="center" vertical="center" wrapText="1"/>
    </xf>
    <xf numFmtId="0" fontId="32" fillId="30" borderId="105" xfId="0" applyFont="1" applyFill="1" applyBorder="1" applyAlignment="1" applyProtection="1">
      <alignment horizontal="center" vertical="center"/>
    </xf>
    <xf numFmtId="0" fontId="32" fillId="30" borderId="106" xfId="0" applyFont="1" applyFill="1" applyBorder="1" applyAlignment="1" applyProtection="1">
      <alignment horizontal="center" vertical="center"/>
    </xf>
    <xf numFmtId="170" fontId="32" fillId="30" borderId="133" xfId="1" applyFont="1" applyFill="1" applyBorder="1" applyAlignment="1" applyProtection="1">
      <alignment horizontal="center" vertical="center" wrapText="1"/>
    </xf>
    <xf numFmtId="170" fontId="32" fillId="30" borderId="129" xfId="1" applyFont="1" applyFill="1" applyBorder="1" applyAlignment="1" applyProtection="1">
      <alignment horizontal="center" vertical="center" wrapText="1"/>
    </xf>
    <xf numFmtId="170" fontId="32" fillId="30" borderId="137" xfId="1" applyFont="1" applyFill="1" applyBorder="1" applyAlignment="1" applyProtection="1">
      <alignment horizontal="center" vertical="center" wrapText="1"/>
    </xf>
    <xf numFmtId="0" fontId="32" fillId="30" borderId="105" xfId="0" applyFont="1" applyFill="1" applyBorder="1" applyAlignment="1" applyProtection="1">
      <alignment horizontal="center" vertical="center" wrapText="1"/>
    </xf>
    <xf numFmtId="0" fontId="32" fillId="30" borderId="106" xfId="0" applyFont="1" applyFill="1" applyBorder="1" applyAlignment="1" applyProtection="1">
      <alignment horizontal="center" vertical="center" wrapText="1"/>
    </xf>
    <xf numFmtId="0" fontId="32" fillId="30" borderId="134" xfId="0" applyFont="1" applyFill="1" applyBorder="1" applyAlignment="1" applyProtection="1">
      <alignment horizontal="center" vertical="center"/>
    </xf>
    <xf numFmtId="0" fontId="32" fillId="30" borderId="136" xfId="0" applyFont="1" applyFill="1" applyBorder="1" applyAlignment="1" applyProtection="1">
      <alignment horizontal="center" vertical="center"/>
    </xf>
    <xf numFmtId="0" fontId="32" fillId="30" borderId="138" xfId="0" applyFont="1" applyFill="1" applyBorder="1" applyAlignment="1" applyProtection="1">
      <alignment horizontal="center" vertical="center"/>
    </xf>
    <xf numFmtId="0" fontId="29" fillId="30" borderId="147" xfId="0" applyFont="1" applyFill="1" applyBorder="1" applyAlignment="1" applyProtection="1">
      <alignment horizontal="center" vertical="center"/>
    </xf>
    <xf numFmtId="0" fontId="29" fillId="30" borderId="148" xfId="0" applyFont="1" applyFill="1" applyBorder="1" applyAlignment="1" applyProtection="1">
      <alignment horizontal="center" vertical="center"/>
    </xf>
    <xf numFmtId="0" fontId="11" fillId="31" borderId="99" xfId="0" applyFont="1" applyFill="1" applyBorder="1" applyAlignment="1" applyProtection="1">
      <alignment horizontal="left" vertical="center" wrapText="1"/>
    </xf>
    <xf numFmtId="0" fontId="11" fillId="31" borderId="139" xfId="0" applyFont="1" applyFill="1" applyBorder="1" applyAlignment="1" applyProtection="1">
      <alignment horizontal="left" vertical="center" wrapText="1"/>
    </xf>
    <xf numFmtId="0" fontId="11" fillId="31" borderId="100" xfId="0" applyFont="1" applyFill="1" applyBorder="1" applyAlignment="1" applyProtection="1">
      <alignment horizontal="left" vertical="center" wrapText="1"/>
    </xf>
    <xf numFmtId="0" fontId="37" fillId="31" borderId="150" xfId="0" applyFont="1" applyFill="1" applyBorder="1" applyAlignment="1" applyProtection="1">
      <alignment horizontal="left" vertical="center" wrapText="1"/>
    </xf>
    <xf numFmtId="0" fontId="37" fillId="31" borderId="151" xfId="0" applyFont="1" applyFill="1" applyBorder="1" applyAlignment="1" applyProtection="1">
      <alignment horizontal="left" vertical="center" wrapText="1"/>
    </xf>
    <xf numFmtId="0" fontId="37" fillId="31" borderId="152" xfId="0" applyFont="1" applyFill="1" applyBorder="1" applyAlignment="1" applyProtection="1">
      <alignment horizontal="left" vertical="center" wrapText="1"/>
    </xf>
    <xf numFmtId="0" fontId="29" fillId="30" borderId="85" xfId="0" applyFont="1" applyFill="1" applyBorder="1" applyAlignment="1" applyProtection="1">
      <alignment horizontal="center" vertical="center"/>
    </xf>
    <xf numFmtId="0" fontId="29" fillId="30" borderId="86" xfId="0" applyFont="1" applyFill="1" applyBorder="1" applyAlignment="1" applyProtection="1">
      <alignment horizontal="center" vertical="center"/>
    </xf>
    <xf numFmtId="0" fontId="29" fillId="30" borderId="83" xfId="0" applyFont="1" applyFill="1" applyBorder="1" applyAlignment="1" applyProtection="1">
      <alignment horizontal="center" vertical="center"/>
    </xf>
    <xf numFmtId="0" fontId="0" fillId="30" borderId="85" xfId="0" applyFill="1" applyBorder="1" applyAlignment="1" applyProtection="1">
      <alignment horizontal="center" vertical="center"/>
    </xf>
    <xf numFmtId="0" fontId="0" fillId="30" borderId="86" xfId="0" applyFill="1" applyBorder="1" applyAlignment="1" applyProtection="1">
      <alignment horizontal="center" vertical="center"/>
    </xf>
    <xf numFmtId="0" fontId="0" fillId="30" borderId="83" xfId="0" applyFill="1" applyBorder="1"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7" fillId="4" borderId="24" xfId="40" applyFont="1" applyFill="1" applyBorder="1" applyAlignment="1" applyProtection="1">
      <alignment horizontal="right" vertical="center"/>
    </xf>
    <xf numFmtId="0" fontId="8" fillId="4" borderId="28" xfId="40" applyFont="1" applyFill="1" applyBorder="1" applyAlignment="1" applyProtection="1">
      <alignment horizontal="right" vertical="center"/>
    </xf>
    <xf numFmtId="0" fontId="7" fillId="4" borderId="0" xfId="39" applyFont="1" applyFill="1" applyAlignment="1" applyProtection="1">
      <alignment horizontal="right" vertical="top" wrapText="1"/>
    </xf>
    <xf numFmtId="0" fontId="8" fillId="4" borderId="0" xfId="39" applyFont="1" applyFill="1" applyAlignment="1" applyProtection="1">
      <alignment horizontal="left" vertical="center" wrapText="1"/>
    </xf>
    <xf numFmtId="0" fontId="0" fillId="4" borderId="35" xfId="0" applyFill="1" applyBorder="1" applyProtection="1"/>
    <xf numFmtId="0" fontId="8" fillId="4" borderId="14" xfId="40" applyFont="1" applyFill="1" applyBorder="1" applyAlignment="1" applyProtection="1">
      <alignment horizontal="center" vertical="center"/>
    </xf>
    <xf numFmtId="0" fontId="8" fillId="4" borderId="14" xfId="40" applyFont="1" applyFill="1" applyBorder="1" applyAlignment="1" applyProtection="1">
      <alignment horizontal="center" vertical="center" wrapText="1"/>
    </xf>
    <xf numFmtId="0" fontId="8" fillId="4" borderId="20" xfId="40" applyFont="1" applyFill="1" applyBorder="1" applyAlignment="1" applyProtection="1">
      <alignment horizontal="right" vertical="center"/>
    </xf>
    <xf numFmtId="0" fontId="7" fillId="0" borderId="0" xfId="40" applyFont="1" applyAlignment="1" applyProtection="1">
      <alignment horizontal="center" vertical="center" wrapText="1"/>
      <protection locked="0"/>
    </xf>
    <xf numFmtId="49" fontId="8" fillId="27" borderId="14" xfId="40" applyNumberFormat="1" applyFont="1" applyFill="1" applyBorder="1" applyAlignment="1" applyProtection="1">
      <alignment horizontal="right" vertical="center"/>
    </xf>
    <xf numFmtId="2" fontId="8" fillId="27" borderId="14" xfId="40" applyNumberFormat="1" applyFont="1" applyFill="1" applyBorder="1" applyAlignment="1" applyProtection="1">
      <alignment horizontal="right" vertical="center"/>
    </xf>
    <xf numFmtId="0" fontId="26" fillId="5" borderId="14" xfId="40" applyFont="1" applyFill="1" applyBorder="1" applyAlignment="1" applyProtection="1">
      <alignment horizontal="right" vertical="center"/>
    </xf>
    <xf numFmtId="164" fontId="26" fillId="0" borderId="14" xfId="40" applyNumberFormat="1" applyFont="1" applyBorder="1" applyAlignment="1" applyProtection="1">
      <alignment horizontal="center" vertical="center"/>
    </xf>
    <xf numFmtId="0" fontId="7" fillId="0" borderId="0" xfId="40" applyFont="1" applyAlignment="1" applyProtection="1">
      <alignment horizontal="center" vertical="center"/>
      <protection locked="0"/>
    </xf>
    <xf numFmtId="0" fontId="0" fillId="0" borderId="0" xfId="0" applyProtection="1"/>
    <xf numFmtId="2" fontId="7" fillId="0" borderId="0" xfId="40" applyNumberFormat="1" applyFont="1" applyAlignment="1" applyProtection="1">
      <alignment horizontal="right" vertical="top" wrapText="1"/>
    </xf>
    <xf numFmtId="2" fontId="8" fillId="0" borderId="0" xfId="40" applyNumberFormat="1" applyFont="1" applyAlignment="1" applyProtection="1">
      <alignment horizontal="left"/>
    </xf>
    <xf numFmtId="2" fontId="8" fillId="0" borderId="0" xfId="40" applyNumberFormat="1" applyFont="1" applyAlignment="1" applyProtection="1">
      <alignment horizontal="left" wrapText="1"/>
    </xf>
    <xf numFmtId="2" fontId="8" fillId="5" borderId="14" xfId="40" applyNumberFormat="1" applyFont="1" applyFill="1" applyBorder="1" applyAlignment="1" applyProtection="1">
      <alignment horizontal="center" vertical="center" wrapText="1"/>
    </xf>
    <xf numFmtId="2" fontId="8" fillId="5" borderId="14" xfId="40" applyNumberFormat="1" applyFont="1" applyFill="1" applyBorder="1" applyAlignment="1" applyProtection="1">
      <alignment horizontal="center" vertical="center"/>
    </xf>
    <xf numFmtId="2" fontId="8" fillId="5" borderId="3" xfId="40" applyNumberFormat="1" applyFont="1" applyFill="1" applyBorder="1" applyAlignment="1" applyProtection="1">
      <alignment horizontal="center" vertical="center"/>
    </xf>
    <xf numFmtId="2" fontId="8" fillId="5" borderId="14" xfId="40" applyNumberFormat="1" applyFont="1" applyFill="1" applyBorder="1" applyAlignment="1" applyProtection="1">
      <alignment horizontal="left" vertical="center" wrapText="1"/>
    </xf>
    <xf numFmtId="0" fontId="7" fillId="4" borderId="0" xfId="38" applyFont="1" applyFill="1" applyAlignment="1" applyProtection="1">
      <alignment horizontal="right" vertical="top" wrapText="1"/>
    </xf>
    <xf numFmtId="0" fontId="8" fillId="4" borderId="76" xfId="38" applyFont="1" applyFill="1" applyBorder="1" applyAlignment="1" applyProtection="1">
      <alignment horizontal="center" vertical="center" wrapText="1"/>
    </xf>
    <xf numFmtId="0" fontId="7" fillId="0" borderId="77" xfId="38" applyFont="1" applyBorder="1" applyAlignment="1" applyProtection="1">
      <alignment horizontal="left" vertical="center"/>
    </xf>
    <xf numFmtId="0" fontId="8" fillId="4" borderId="77" xfId="38" applyFont="1" applyFill="1" applyBorder="1" applyAlignment="1" applyProtection="1">
      <alignment horizontal="center" vertical="center"/>
    </xf>
  </cellXfs>
  <cellStyles count="61">
    <cellStyle name="cf1" xfId="3" xr:uid="{F222D44F-20B9-43A6-9CEF-C25D1C55525F}"/>
    <cellStyle name="cf10" xfId="4" xr:uid="{55371BDF-ABC5-4231-9A4E-5B45652F2BF5}"/>
    <cellStyle name="cf11" xfId="5" xr:uid="{9F6C073C-9F63-4FF1-B54E-D779C7C74F6F}"/>
    <cellStyle name="cf12" xfId="6" xr:uid="{13E8D026-C523-41F8-914E-AF8D58BA6847}"/>
    <cellStyle name="cf13" xfId="7" xr:uid="{7F7605AD-C9DD-4BB4-837E-4B22F014A7B3}"/>
    <cellStyle name="cf14" xfId="8" xr:uid="{061F8DB9-92B2-49E7-B7C7-22A30DCDCC27}"/>
    <cellStyle name="cf15" xfId="9" xr:uid="{55D44362-FE79-4F06-82CD-C6FDDF6DC968}"/>
    <cellStyle name="cf16" xfId="10" xr:uid="{456C532D-0C17-4B43-A766-E5EF2C927408}"/>
    <cellStyle name="cf17" xfId="11" xr:uid="{A9F47947-61D2-4FEA-8301-EC3CC6EAD38E}"/>
    <cellStyle name="cf18" xfId="12" xr:uid="{522A1128-77A3-4503-BC79-BB4FCA73C010}"/>
    <cellStyle name="cf19" xfId="13" xr:uid="{D38C84F7-626E-464A-A37D-DBA78FC3D0CA}"/>
    <cellStyle name="cf2" xfId="14" xr:uid="{7130AF8C-C11F-4D41-A325-C26691B0A6F1}"/>
    <cellStyle name="cf20" xfId="15" xr:uid="{21D93916-E9F5-47B3-B375-9829FEC4FB33}"/>
    <cellStyle name="cf21" xfId="16" xr:uid="{7050EB93-F803-4217-9594-CDF818DA0BA8}"/>
    <cellStyle name="cf22" xfId="17" xr:uid="{DB6A2A80-CE5B-4820-BB60-86A7EB058767}"/>
    <cellStyle name="cf23" xfId="18" xr:uid="{F51CE9E9-D4D1-46F3-B5D3-52068B0DDBBE}"/>
    <cellStyle name="cf24" xfId="19" xr:uid="{902DA52D-B314-4916-9A8A-616A1E57CC98}"/>
    <cellStyle name="cf25" xfId="20" xr:uid="{FEFD3249-F37B-4E03-BF62-BBDE3EF5221D}"/>
    <cellStyle name="cf26" xfId="21" xr:uid="{C9EC7653-5DEB-462E-B40B-805CF251B152}"/>
    <cellStyle name="cf3" xfId="22" xr:uid="{EEEE38D0-E2E3-4DA3-9905-6E868A12483D}"/>
    <cellStyle name="cf4" xfId="23" xr:uid="{5566B811-0C8A-41CF-BB2D-E3C760C40D5B}"/>
    <cellStyle name="cf5" xfId="24" xr:uid="{4CDA9C82-FDE8-44FE-A1D6-62137EC8B6F7}"/>
    <cellStyle name="cf6" xfId="25" xr:uid="{DC26B64E-3189-4463-9405-BCC2D77AC3DE}"/>
    <cellStyle name="cf7" xfId="26" xr:uid="{0D53C1B1-9E0B-42E8-AD19-8466C53D2908}"/>
    <cellStyle name="cf8" xfId="27" xr:uid="{7436FBCF-3EA8-4C28-A08F-F3939EBC29FA}"/>
    <cellStyle name="cf9" xfId="28" xr:uid="{FB83375C-F4B2-4062-8CDF-2F25FF193136}"/>
    <cellStyle name="Hypertextové prepojenie" xfId="29" xr:uid="{240EFBE0-2E61-41DB-9500-24809BBCAD96}"/>
    <cellStyle name="Hypertextové prepojenie 2" xfId="30" xr:uid="{954B0EC6-042A-4CF1-AE2C-2107DB67D42E}"/>
    <cellStyle name="Hypertextové prepojenie 2 2" xfId="31" xr:uid="{F087B1FB-EE79-457F-97D8-66370AAD1AA8}"/>
    <cellStyle name="Mena" xfId="1" builtinId="4" customBuiltin="1"/>
    <cellStyle name="Mena 2" xfId="32" xr:uid="{AE90A1D4-49C4-4D2F-93CE-12814538BF20}"/>
    <cellStyle name="Mena 3" xfId="33" xr:uid="{CDFC5B58-452C-4BB3-B5D1-1B01FD0A14E1}"/>
    <cellStyle name="Mena 4" xfId="60" xr:uid="{49B1D947-4D3E-4D8B-990D-5346A783CC96}"/>
    <cellStyle name="meny_Nový protokol o vyk.serv.prác 2007" xfId="51" xr:uid="{39851CF7-9C96-4277-A66C-BAC2C36CFBFF}"/>
    <cellStyle name="Normal_Cerberus 01.04" xfId="52" xr:uid="{CFDB4257-139A-4203-9B52-8F4D4FEF2ED6}"/>
    <cellStyle name="Normálna" xfId="0" builtinId="0" customBuiltin="1"/>
    <cellStyle name="Normálna 10" xfId="35" xr:uid="{B7673244-0D2B-4710-B5C7-5E6AAB12EDE9}"/>
    <cellStyle name="Normálna 11" xfId="50" xr:uid="{01257095-79AF-4B49-B040-32899017948A}"/>
    <cellStyle name="Normálna 2" xfId="36" xr:uid="{83E0332C-87EA-43B1-BD7A-D465FDD9A5D3}"/>
    <cellStyle name="Normálna 2 2" xfId="37" xr:uid="{CFDF032C-5865-455E-B93D-4B280C96680B}"/>
    <cellStyle name="Normálna 2 2 2" xfId="38" xr:uid="{04B080A5-E628-4FF2-9330-46EB339A989E}"/>
    <cellStyle name="Normálna 2 2 4" xfId="39" xr:uid="{32489953-D24D-484E-BFA8-82388C4928E3}"/>
    <cellStyle name="Normálna 2 3" xfId="40" xr:uid="{6E662D91-DE2F-42C4-93F6-9386491C66D8}"/>
    <cellStyle name="Normálna 2 4" xfId="59" xr:uid="{E41B921E-F784-461E-89DA-36A2FCF0159B}"/>
    <cellStyle name="Normálna 3" xfId="41" xr:uid="{5BCB24D5-3E25-4A04-AF27-D107A3695A68}"/>
    <cellStyle name="Normálna 3 2" xfId="53" xr:uid="{E505B7C6-4FFA-4D10-BFAA-CE5FE97E50AE}"/>
    <cellStyle name="Normálna 4" xfId="42" xr:uid="{3D5A75B3-325D-4136-B35C-30A05298C11B}"/>
    <cellStyle name="Normálna 5" xfId="43" xr:uid="{CB9D4AD5-9CCF-43DB-ABD9-F8A7F3DD7252}"/>
    <cellStyle name="Normálna 6" xfId="44" xr:uid="{2F2521C8-5A30-4E52-AF51-9A8BCE64FA4E}"/>
    <cellStyle name="Normálna 7" xfId="45" xr:uid="{83E701AD-84FD-46B2-B795-E9D20D9470E6}"/>
    <cellStyle name="Normálna 8" xfId="46" xr:uid="{BC680A88-369D-4CB6-B542-AE2F2923CC3F}"/>
    <cellStyle name="Normálna 9" xfId="47" xr:uid="{797043B9-E001-49E0-8AE2-94CFCEB99CEE}"/>
    <cellStyle name="normálne 3" xfId="54" xr:uid="{EA8FF888-8355-4AEF-9D63-9914C7AAE1F1}"/>
    <cellStyle name="normálne 4 2" xfId="48" xr:uid="{41A1203B-24AF-4F37-97CC-E3C37457BE11}"/>
    <cellStyle name="normálne 4 2 2" xfId="49" xr:uid="{0A81FAF6-32F2-4598-9FD5-B853EE6CB888}"/>
    <cellStyle name="normálne_Lichvár - Návrh servisu - tunel (2)" xfId="55" xr:uid="{6C622C50-87D4-40DC-B8F5-A0350CBD0CCD}"/>
    <cellStyle name="Normální 2" xfId="34" xr:uid="{E382B795-9218-431A-BBE5-92A53D0DABCA}"/>
    <cellStyle name="Normální 2 2" xfId="58" xr:uid="{9E0EAC71-F240-4320-909C-1F11AEFA58C2}"/>
    <cellStyle name="normální_Ibdn2001_Cenik_2001" xfId="56" xr:uid="{28C2C056-9029-4D12-A56A-A211D27B77CA}"/>
    <cellStyle name="Štýl 1" xfId="57" xr:uid="{113E1095-9352-4F45-A47C-2A8C572AA417}"/>
    <cellStyle name="Vysvetľujúci text" xfId="2" builtinId="53" customBuiltin="1"/>
  </cellStyles>
  <dxfs count="2">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4.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BC636FB2-F482-242E-3F3C-52B57CD01EE8}"/>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C27F9D3-EFD3-8AF0-1825-0A56AD2DC5E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614C6CC-CF1A-48E8-30D0-84C31727275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518C074-0523-F8E4-8F2A-68BB7CB79A7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C7D3336-B167-A1ED-145D-C365BA9FC40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36D4353-79DA-D3D1-0662-0AA43113E78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D557F04-D715-3881-89F8-30262F6837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3E2886E-34F7-FE74-3F5B-B571B3D409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5EC6CA3-68C0-C44D-CAF1-BC95019DFED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7059E3-5486-1857-FDB9-C7E0A0A4016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86EBFDB-DC7F-E0B6-9B87-1917CBA38FC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EDFD4B2-8EF4-BDDB-76BC-89B12F3A104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83DD80F7-B02E-2C28-9145-F19A43838AC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0493F6B-6953-A4C0-44F1-9CFC6C802A4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1.xml><?xml version="1.0" encoding="utf-8"?>
<xdr:wsDr xmlns:xdr="http://schemas.openxmlformats.org/drawingml/2006/spreadsheetDrawing" xmlns:a="http://schemas.openxmlformats.org/drawingml/2006/main">
  <xdr:oneCellAnchor>
    <xdr:from>
      <xdr:col>0</xdr:col>
      <xdr:colOff>0</xdr:colOff>
      <xdr:row>0</xdr:row>
      <xdr:rowOff>0</xdr:rowOff>
    </xdr:from>
    <xdr:ext cx="5543549" cy="742950"/>
    <xdr:pic>
      <xdr:nvPicPr>
        <xdr:cNvPr id="2" name="Picture 3" descr="jednoriadkové šedé PNG">
          <a:extLst>
            <a:ext uri="{FF2B5EF4-FFF2-40B4-BE49-F238E27FC236}">
              <a16:creationId xmlns:a16="http://schemas.microsoft.com/office/drawing/2014/main" id="{4C82086F-5183-4F67-85F7-F912278E159A}"/>
            </a:ext>
          </a:extLst>
        </xdr:cNvPr>
        <xdr:cNvPicPr>
          <a:picLocks noChangeAspect="1"/>
        </xdr:cNvPicPr>
      </xdr:nvPicPr>
      <xdr:blipFill>
        <a:blip xmlns:r="http://schemas.openxmlformats.org/officeDocument/2006/relationships" r:embed="rId1"/>
        <a:srcRect/>
        <a:stretch>
          <a:fillRect/>
        </a:stretch>
      </xdr:blipFill>
      <xdr:spPr>
        <a:xfrm>
          <a:off x="0" y="0"/>
          <a:ext cx="5543549" cy="742950"/>
        </a:xfrm>
        <a:prstGeom prst="rect">
          <a:avLst/>
        </a:prstGeom>
        <a:noFill/>
        <a:ln cap="flat">
          <a:noFill/>
        </a:ln>
      </xdr:spPr>
    </xdr:pic>
    <xdr:clientData/>
  </xdr:oneCellAnchor>
  <xdr:oneCellAnchor>
    <xdr:from>
      <xdr:col>0</xdr:col>
      <xdr:colOff>0</xdr:colOff>
      <xdr:row>0</xdr:row>
      <xdr:rowOff>0</xdr:rowOff>
    </xdr:from>
    <xdr:ext cx="5562596" cy="739777"/>
    <xdr:pic>
      <xdr:nvPicPr>
        <xdr:cNvPr id="3" name="Picture 3" descr="jednoriadkové šedé PNG">
          <a:extLst>
            <a:ext uri="{FF2B5EF4-FFF2-40B4-BE49-F238E27FC236}">
              <a16:creationId xmlns:a16="http://schemas.microsoft.com/office/drawing/2014/main" id="{05C2D06B-32C6-4185-B33B-D884B282DF94}"/>
            </a:ext>
          </a:extLst>
        </xdr:cNvPr>
        <xdr:cNvPicPr>
          <a:picLocks noChangeAspect="1"/>
        </xdr:cNvPicPr>
      </xdr:nvPicPr>
      <xdr:blipFill>
        <a:blip xmlns:r="http://schemas.openxmlformats.org/officeDocument/2006/relationships" r:embed="rId1"/>
        <a:srcRect/>
        <a:stretch>
          <a:fillRect/>
        </a:stretch>
      </xdr:blipFill>
      <xdr:spPr>
        <a:xfrm>
          <a:off x="0" y="0"/>
          <a:ext cx="5562596" cy="739777"/>
        </a:xfrm>
        <a:prstGeom prst="rect">
          <a:avLst/>
        </a:prstGeom>
        <a:noFill/>
        <a:ln cap="flat">
          <a:noFill/>
        </a:ln>
      </xdr:spPr>
    </xdr:pic>
    <xdr:clientData/>
  </xdr:oneCellAnchor>
</xdr:wsDr>
</file>

<file path=xl/drawings/drawing112.xml><?xml version="1.0" encoding="utf-8"?>
<xdr:wsDr xmlns:xdr="http://schemas.openxmlformats.org/drawingml/2006/spreadsheetDrawing" xmlns:a="http://schemas.openxmlformats.org/drawingml/2006/main">
  <xdr:oneCellAnchor>
    <xdr:from>
      <xdr:col>0</xdr:col>
      <xdr:colOff>0</xdr:colOff>
      <xdr:row>0</xdr:row>
      <xdr:rowOff>0</xdr:rowOff>
    </xdr:from>
    <xdr:ext cx="4545729" cy="1267879"/>
    <xdr:pic>
      <xdr:nvPicPr>
        <xdr:cNvPr id="2" name="Obrázok 1">
          <a:extLst>
            <a:ext uri="{FF2B5EF4-FFF2-40B4-BE49-F238E27FC236}">
              <a16:creationId xmlns:a16="http://schemas.microsoft.com/office/drawing/2014/main" id="{DD4DF95E-F5C3-206D-7227-F88E75F6AA33}"/>
            </a:ext>
          </a:extLst>
        </xdr:cNvPr>
        <xdr:cNvPicPr>
          <a:picLocks noChangeAspect="1"/>
        </xdr:cNvPicPr>
      </xdr:nvPicPr>
      <xdr:blipFill>
        <a:blip xmlns:r="http://schemas.openxmlformats.org/officeDocument/2006/relationships" r:embed="rId1"/>
        <a:srcRect/>
        <a:stretch>
          <a:fillRect/>
        </a:stretch>
      </xdr:blipFill>
      <xdr:spPr>
        <a:xfrm>
          <a:off x="0" y="0"/>
          <a:ext cx="4545729" cy="1267879"/>
        </a:xfrm>
        <a:prstGeom prst="rect">
          <a:avLst/>
        </a:prstGeom>
        <a:noFill/>
        <a:ln cap="flat">
          <a:noFill/>
        </a:ln>
      </xdr:spPr>
    </xdr:pic>
    <xdr:clientData/>
  </xdr:oneCellAnchor>
</xdr:wsDr>
</file>

<file path=xl/drawings/drawing113.xml><?xml version="1.0" encoding="utf-8"?>
<xdr:wsDr xmlns:xdr="http://schemas.openxmlformats.org/drawingml/2006/spreadsheetDrawing" xmlns:a="http://schemas.openxmlformats.org/drawingml/2006/main">
  <xdr:oneCellAnchor>
    <xdr:from>
      <xdr:col>0</xdr:col>
      <xdr:colOff>0</xdr:colOff>
      <xdr:row>0</xdr:row>
      <xdr:rowOff>0</xdr:rowOff>
    </xdr:from>
    <xdr:ext cx="4382554" cy="666753"/>
    <xdr:pic>
      <xdr:nvPicPr>
        <xdr:cNvPr id="2" name="Obrázok 4" descr="jednoriadkové šedé JPG.jpg">
          <a:extLst>
            <a:ext uri="{FF2B5EF4-FFF2-40B4-BE49-F238E27FC236}">
              <a16:creationId xmlns:a16="http://schemas.microsoft.com/office/drawing/2014/main" id="{F1C73E69-7770-141B-5FDE-FAE690245A58}"/>
            </a:ext>
          </a:extLst>
        </xdr:cNvPr>
        <xdr:cNvPicPr>
          <a:picLocks noChangeAspect="1"/>
        </xdr:cNvPicPr>
      </xdr:nvPicPr>
      <xdr:blipFill>
        <a:blip xmlns:r="http://schemas.openxmlformats.org/officeDocument/2006/relationships" r:embed="rId1"/>
        <a:srcRect/>
        <a:stretch>
          <a:fillRect/>
        </a:stretch>
      </xdr:blipFill>
      <xdr:spPr>
        <a:xfrm>
          <a:off x="0" y="0"/>
          <a:ext cx="4382554" cy="666753"/>
        </a:xfrm>
        <a:prstGeom prst="rect">
          <a:avLst/>
        </a:prstGeom>
        <a:noFill/>
        <a:ln cap="flat">
          <a:noFill/>
        </a:ln>
      </xdr:spPr>
    </xdr:pic>
    <xdr:clientData/>
  </xdr:oneCellAnchor>
</xdr:wsDr>
</file>

<file path=xl/drawings/drawing114.xml><?xml version="1.0" encoding="utf-8"?>
<xdr:wsDr xmlns:xdr="http://schemas.openxmlformats.org/drawingml/2006/spreadsheetDrawing" xmlns:a="http://schemas.openxmlformats.org/drawingml/2006/main">
  <xdr:oneCellAnchor>
    <xdr:from>
      <xdr:col>0</xdr:col>
      <xdr:colOff>266703</xdr:colOff>
      <xdr:row>0</xdr:row>
      <xdr:rowOff>0</xdr:rowOff>
    </xdr:from>
    <xdr:ext cx="3654564" cy="1023241"/>
    <xdr:pic>
      <xdr:nvPicPr>
        <xdr:cNvPr id="2" name="Obrázok 1">
          <a:extLst>
            <a:ext uri="{FF2B5EF4-FFF2-40B4-BE49-F238E27FC236}">
              <a16:creationId xmlns:a16="http://schemas.microsoft.com/office/drawing/2014/main" id="{FFD9F0E9-2923-CF7D-63B6-0FAF99A0D5D7}"/>
            </a:ext>
          </a:extLst>
        </xdr:cNvPr>
        <xdr:cNvPicPr>
          <a:picLocks noChangeAspect="1"/>
        </xdr:cNvPicPr>
      </xdr:nvPicPr>
      <xdr:blipFill>
        <a:blip xmlns:r="http://schemas.openxmlformats.org/officeDocument/2006/relationships" r:embed="rId1"/>
        <a:stretch>
          <a:fillRect/>
        </a:stretch>
      </xdr:blipFill>
      <xdr:spPr>
        <a:xfrm>
          <a:off x="266703" y="0"/>
          <a:ext cx="3654564" cy="1023241"/>
        </a:xfrm>
        <a:prstGeom prst="rect">
          <a:avLst/>
        </a:prstGeom>
        <a:noFill/>
        <a:ln cap="flat">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8DE0C00-0B84-15BD-EBEF-CC2E9D7049B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34F8067-606C-9C79-9DED-E9DE6D95767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B4373C7-9B77-764B-6D53-C72E9378014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D2DBFE3-6332-4F72-AAED-01B723F8156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4144851-72C1-7ED5-2D01-064742780A4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971B51B-02DE-E0BC-7451-C3FB4F5DE72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61F77D-2688-B8EF-DC98-80477AD72E4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401F3BD-5BB9-35A7-BA06-1F191E7F230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7D0CE04-47F1-EDFE-8388-3DCFD492AF8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F030436-C868-551C-9F69-5BF9AA60FE2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449960C-F083-D3ED-3DC9-88942036A43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C30368D-4475-2D1E-B455-2086BC9633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29A9AE3-25A2-8838-A16C-052B837DE28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52B4159-19A5-50FC-ADB4-ABEC8782093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EA43C6A-A968-6858-91A2-FAD2CBCD402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4E7BFF6-EDDF-C969-058D-DB9355CA5FB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9639DDF-3AED-A80E-22C2-9447E36F1B8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AF35906-4090-8660-AA61-FEECB67E908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02EDC0E-2261-A9E5-06A2-48D38FA4031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D62A737-D2A0-E69F-6EA9-E5496383060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9E0FEBB-F22F-11B4-ACD8-8FD806CB965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oneCellAnchor>
    <xdr:from>
      <xdr:col>3</xdr:col>
      <xdr:colOff>482602</xdr:colOff>
      <xdr:row>14</xdr:row>
      <xdr:rowOff>0</xdr:rowOff>
    </xdr:from>
    <xdr:ext cx="184727" cy="264563"/>
    <xdr:sp macro="" textlink="">
      <xdr:nvSpPr>
        <xdr:cNvPr id="3" name="BlokTextu 2">
          <a:extLst>
            <a:ext uri="{FF2B5EF4-FFF2-40B4-BE49-F238E27FC236}">
              <a16:creationId xmlns:a16="http://schemas.microsoft.com/office/drawing/2014/main" id="{2B4814DC-EAF0-5C34-1C5A-F13893571A18}"/>
            </a:ext>
          </a:extLst>
        </xdr:cNvPr>
        <xdr:cNvSpPr txBox="1"/>
      </xdr:nvSpPr>
      <xdr:spPr>
        <a:xfrm>
          <a:off x="6054727" y="4543425"/>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sk-SK" sz="1100" b="0" i="0" u="none" strike="noStrike" kern="0" cap="none" spc="0" baseline="0">
            <a:solidFill>
              <a:srgbClr val="000000"/>
            </a:solidFill>
            <a:uFillTx/>
            <a:latin typeface="Aptos Narrow"/>
          </a:endParaRPr>
        </a:p>
      </xdr:txBody>
    </xdr:sp>
    <xdr:clientData/>
  </xdr:oneCellAnchor>
  <xdr:oneCellAnchor>
    <xdr:from>
      <xdr:col>3</xdr:col>
      <xdr:colOff>482602</xdr:colOff>
      <xdr:row>15</xdr:row>
      <xdr:rowOff>0</xdr:rowOff>
    </xdr:from>
    <xdr:ext cx="184727" cy="264563"/>
    <xdr:sp macro="" textlink="">
      <xdr:nvSpPr>
        <xdr:cNvPr id="4" name="BlokTextu 3">
          <a:extLst>
            <a:ext uri="{FF2B5EF4-FFF2-40B4-BE49-F238E27FC236}">
              <a16:creationId xmlns:a16="http://schemas.microsoft.com/office/drawing/2014/main" id="{26945524-3D49-65B9-1A10-F3BBE578E860}"/>
            </a:ext>
          </a:extLst>
        </xdr:cNvPr>
        <xdr:cNvSpPr txBox="1"/>
      </xdr:nvSpPr>
      <xdr:spPr>
        <a:xfrm>
          <a:off x="6054727" y="4733925"/>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sk-SK" sz="1100" b="0" i="0" u="none" strike="noStrike" kern="0" cap="none" spc="0" baseline="0">
            <a:solidFill>
              <a:srgbClr val="000000"/>
            </a:solidFill>
            <a:uFillTx/>
            <a:latin typeface="Aptos Narrow"/>
          </a:endParaRP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22BEE26-AB4C-7CEE-177B-2488CC9CF3D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84043FC-A69B-F3D9-DFBA-C725E16B136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DFE763E-829D-B900-70DC-A9F910BD7CC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DE3747EE-092E-F78B-346B-30D13FF3FA23}"/>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0D69AA2-667C-0FBD-9591-80B5B2B8547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D68635A-5920-36F0-C15C-6263E8303AF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ED21C56-A58E-C08A-B116-D6069F2A070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6F5887D-D70E-A32C-2B2A-1585B1D8367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3B46026-D68F-8095-87B2-F3D64EE3DFD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4E936D7-040C-ADD9-62AC-E4C946B9F7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B5CFEFD-9C1A-B497-146B-A7758D1452D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8E583CCA-FD6E-F046-F4AF-631E6B7C16C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CE61BF0-3AA1-95B9-C961-F3A5B6E8847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B6F88E0-2CB5-9D6B-57F7-1F5C1D63ACC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BAAC5B6-E41E-6EE5-F321-D14369A765C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477449-B634-AC0C-0122-ED31B7C9C91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16F85BC-D37C-D7C6-54AE-83F7459D617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6955B50-766B-6379-6EC1-96DF2A35E2B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93CA625-6C81-82A1-3570-55DFB46CE3A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B668466-4304-4BBC-9EBB-68A43458AB3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5E30009-B2F8-51D9-32E1-98AB403FE69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7F7AA6E-03CA-DB1A-F5A3-189A23CD5DA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5C709DF-5E34-EF6C-A8C1-F0BA935FDF6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50894D3-D5A8-60A8-99C4-6A28900513D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6744C68-70CA-A01B-2965-465EF9B2AD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8AE194B-BF67-7461-1094-B0EAF90A56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11B4405-1314-9136-B719-18C9779E99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3057556-CF76-247D-1088-B2C893E8221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13C3557F-39B3-27B5-E960-D7291E9A388A}"/>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4CE28EB-ADD8-25BC-F053-365C8DC8928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674E80C-2F95-E479-69CA-E77952A5D53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890E7FE-0E88-8DC0-050B-202ED127A27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49599AA-DC1B-5438-EB61-91C17C1EFA8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22A15E9-5BD8-7192-DF88-86994231740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F74C3A7-D006-8DD9-43F6-0294B65210C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3C0AF03-8511-794B-956C-8D6C5860BE6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oneCellAnchor>
    <xdr:from>
      <xdr:col>0</xdr:col>
      <xdr:colOff>0</xdr:colOff>
      <xdr:row>0</xdr:row>
      <xdr:rowOff>0</xdr:rowOff>
    </xdr:from>
    <xdr:ext cx="4534957" cy="1267879"/>
    <xdr:pic>
      <xdr:nvPicPr>
        <xdr:cNvPr id="3" name="Obrázok 3">
          <a:extLst>
            <a:ext uri="{FF2B5EF4-FFF2-40B4-BE49-F238E27FC236}">
              <a16:creationId xmlns:a16="http://schemas.microsoft.com/office/drawing/2014/main" id="{A3FE9F86-95D0-739D-E2C4-9BC1E85A828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0</xdr:row>
      <xdr:rowOff>0</xdr:rowOff>
    </xdr:from>
    <xdr:ext cx="4549130" cy="1267879"/>
    <xdr:pic>
      <xdr:nvPicPr>
        <xdr:cNvPr id="2" name="Obrázok 2">
          <a:extLst>
            <a:ext uri="{FF2B5EF4-FFF2-40B4-BE49-F238E27FC236}">
              <a16:creationId xmlns:a16="http://schemas.microsoft.com/office/drawing/2014/main" id="{45833BF7-F017-0F35-2145-6DC385D65CAE}"/>
            </a:ext>
          </a:extLst>
        </xdr:cNvPr>
        <xdr:cNvPicPr>
          <a:picLocks noChangeAspect="1"/>
        </xdr:cNvPicPr>
      </xdr:nvPicPr>
      <xdr:blipFill>
        <a:blip xmlns:r="http://schemas.openxmlformats.org/officeDocument/2006/relationships" r:embed="rId1"/>
        <a:srcRect/>
        <a:stretch>
          <a:fillRect/>
        </a:stretch>
      </xdr:blipFill>
      <xdr:spPr>
        <a:xfrm>
          <a:off x="0" y="0"/>
          <a:ext cx="4549130" cy="1267879"/>
        </a:xfrm>
        <a:prstGeom prst="rect">
          <a:avLst/>
        </a:prstGeom>
        <a:noFill/>
        <a:ln cap="flat">
          <a:noFill/>
        </a:ln>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E81CF01-814E-E1E2-DF48-4B87D4D1640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E3D6B446-911A-3FD7-549F-1971244516CB}"/>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A021B3D-B1BC-865A-51F5-D00F677AC9B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CF04E96-1F49-9DC0-1134-FBC21BB6158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E07200-0A71-90EF-0313-9347A1F3729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19C3E9-9954-9B18-B8FE-412CC42042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80DC785-24A3-F062-5E18-B27DC6F5287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10FA116-06AA-80F8-8A6B-D1EE47CC6CE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981FDD1-2FBA-2294-E9F9-EF7EE8D58F0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AAC0202-5822-3E6C-E400-8591D4ADB50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4429609-E327-FCD9-21C0-FF08A0E1BD4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448275F-E07E-0D7D-C678-739743A1C7E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EEAD036-C3FF-0698-F0AB-422D8CD7FAC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8996EA7-D3C5-1DC1-2458-51974C77FB0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06B47A3-942F-42A1-039D-7DAC58449F9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1260E4C-06BA-42AC-5594-8F2FB8223EC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FBF6D40-82A2-D511-4F68-933E49CC253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C5BEB39-1590-469C-5B3D-2BC91CE3409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FCDF58E-5E9A-D747-A8E8-70B4F28CB0B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A8BAC8-84C1-59BC-495F-B3C0B7DEBB3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844E1EF-F5BD-0ADF-6486-4F55D1538D6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90A19A8-C653-47AC-83E9-B3512D5A3B9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7F3C23A-5DEA-CF88-6079-202718CFADB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20802E0-9173-5E87-4DD0-83B11B46323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F64754C-A11E-CA03-A9AA-F47CED46CF4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ED23EF6-894E-313A-0F62-2448F1A1EBC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FE3F3744-ED03-93B1-9381-6FC519470720}"/>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867B32D-5966-E903-B86C-FA8769DDAF0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B1D4FE2-3C0F-812E-9862-824D11FD0B7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620FB9B-0BA5-36CC-3BED-F8C1CEE9445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C87E3C8-53BD-0247-07BC-C72CBAD927F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CAA543F-61FE-3E99-A4C5-E88DBF52F43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83B5E5E-A662-8FA0-B7FF-693121090B9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4017C2C-D645-0230-8EAE-3BA9FE2D147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B1E0A91-F02D-62C8-706A-C352E740871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239F839-B6A8-37D2-7447-33C757889A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6A4CB01-852F-B926-C128-6D7826789F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6BDCEA2-4DDC-85D6-F3BD-A140C915466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C:\Users\4122\Desktop\Moje%20subory\2025\Tunel\Pre&#353;ov\Nov&#225;%20RD%202025\SP%20do%201.%20Kola%20DMS\V&#253;kon%20servisnej%20&#269;innosti%20tunela%20Pre&#353;ov%20a%20pri&#318;ahl&#233;ho%20ISD%20D1%20a%20tunela%20Biko&#353;%20a%20pri&#318;ahl&#233;ho%20ISRC%20R4%20_26012026\Pr&#237;loha%20&#269;.%201-9%20-%20&#352;pecifik&#225;cia%20ceny_final_19012026_26012026.xlsx?348222CB" TargetMode="External"/><Relationship Id="rId1" Type="http://schemas.openxmlformats.org/officeDocument/2006/relationships/externalLinkPath" Target="file:///\\348222CB\Pr&#237;loha%20&#269;.%201-9%20-%20&#352;pecifik&#225;cia%20ceny_final_19012026_2601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XLS\D61NM-CH\VYMERY\CENOVA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4122\Desktop\Moje%20subory\2025\Tunel\Pre&#353;ov\Nov&#225;%20RD%202025\Servis%20Pre&#353;ov%20D1,%20Biko&#353;%20R4%20&#8211;%20k&#243;pia.od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4122\Desktop\Moje%20subory\2025\Tunel\Pre&#353;ov\Nov&#225;%20RD%202025\Servis%20Pre&#353;ov%20D1,%20Biko&#353;%20R4%20rev.5.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2"/>
      <sheetName val="Pr_1_23"/>
      <sheetName val="Pr_1_24"/>
      <sheetName val="Pr_1_25"/>
      <sheetName val="Pr_1_26"/>
      <sheetName val="Pr_1_27"/>
      <sheetName val="Pr_1_28"/>
      <sheetName val="Pr_1_29"/>
      <sheetName val="Pr_1_30"/>
      <sheetName val="Pr_1_31"/>
      <sheetName val="PR_1_32"/>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3_5"/>
      <sheetName val="Pr_3_6"/>
      <sheetName val="Pr_4"/>
      <sheetName val="Pr_4_1"/>
      <sheetName val="Pr_5"/>
      <sheetName val="Pr_5_1"/>
      <sheetName val="Pr_5_2"/>
      <sheetName val="Pr_5_3"/>
      <sheetName val="Pr_5_4"/>
      <sheetName val="Pr_5_5"/>
      <sheetName val="Pr_5_6"/>
      <sheetName val="Pr_5_7"/>
      <sheetName val="Pr_5_8"/>
      <sheetName val="Pr_5_9"/>
      <sheetName val="Pr_5_10"/>
      <sheetName val="Pr_5_11"/>
      <sheetName val="Pr_5_12"/>
      <sheetName val="Pr_5_13"/>
      <sheetName val="Pr_5_14"/>
      <sheetName val="Pr_5_15"/>
      <sheetName val="Pr_5_16"/>
      <sheetName val="Pr_5_17"/>
      <sheetName val="Pr_5_18"/>
      <sheetName val="Pr_5_19"/>
      <sheetName val="Pr_5_20"/>
      <sheetName val="Pr_5_21"/>
      <sheetName val="Pr_5_22"/>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7"/>
      <sheetName val="Pr_8"/>
      <sheetName val="Pr_9"/>
      <sheetName val="Príloha_č_1_k_A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s"/>
      <sheetName val="Total"/>
      <sheetName val="Database"/>
    </sheetNames>
    <sheetDataSet>
      <sheetData sheetId="0">
        <row r="6">
          <cell r="A6" t="str">
            <v>100-00</v>
          </cell>
          <cell r="C6" t="str">
            <v>Všeobecné položky</v>
          </cell>
          <cell r="D6">
            <v>0</v>
          </cell>
          <cell r="F6">
            <v>0</v>
          </cell>
          <cell r="G6">
            <v>0</v>
          </cell>
          <cell r="H6" t="str">
            <v xml:space="preserve"> </v>
          </cell>
        </row>
        <row r="7">
          <cell r="A7" t="str">
            <v>100-00</v>
          </cell>
          <cell r="B7" t="str">
            <v>100-01</v>
          </cell>
          <cell r="C7" t="str">
            <v>Zariadenie staveniska</v>
          </cell>
          <cell r="D7" t="str">
            <v>ks</v>
          </cell>
          <cell r="E7">
            <v>1</v>
          </cell>
          <cell r="F7">
            <v>1</v>
          </cell>
          <cell r="G7">
            <v>1</v>
          </cell>
          <cell r="H7" t="str">
            <v xml:space="preserve"> </v>
          </cell>
        </row>
        <row r="8">
          <cell r="A8" t="str">
            <v>100-00</v>
          </cell>
          <cell r="B8" t="str">
            <v>100-02</v>
          </cell>
          <cell r="C8" t="str">
            <v>Realizačná dokumentácia</v>
          </cell>
          <cell r="D8" t="str">
            <v>ks</v>
          </cell>
          <cell r="E8">
            <v>1</v>
          </cell>
          <cell r="F8">
            <v>1</v>
          </cell>
          <cell r="G8">
            <v>1</v>
          </cell>
          <cell r="H8" t="str">
            <v xml:space="preserve"> </v>
          </cell>
        </row>
        <row r="9">
          <cell r="A9" t="str">
            <v>100-00</v>
          </cell>
          <cell r="B9" t="str">
            <v>100-03</v>
          </cell>
          <cell r="C9" t="str">
            <v>Dokumentácia skutočného vyhotovenia</v>
          </cell>
          <cell r="D9" t="str">
            <v>ks</v>
          </cell>
          <cell r="E9">
            <v>1</v>
          </cell>
          <cell r="F9">
            <v>1</v>
          </cell>
          <cell r="G9">
            <v>1</v>
          </cell>
          <cell r="H9" t="str">
            <v xml:space="preserve"> </v>
          </cell>
        </row>
        <row r="10">
          <cell r="A10" t="str">
            <v>100-00</v>
          </cell>
          <cell r="B10" t="str">
            <v>999</v>
          </cell>
          <cell r="C10" t="str">
            <v>Spolu</v>
          </cell>
          <cell r="D10">
            <v>0</v>
          </cell>
          <cell r="F10">
            <v>0</v>
          </cell>
          <cell r="G10">
            <v>0</v>
          </cell>
          <cell r="H10">
            <v>3</v>
          </cell>
        </row>
        <row r="11">
          <cell r="C11" t="str">
            <v xml:space="preserve"> </v>
          </cell>
          <cell r="D11">
            <v>0</v>
          </cell>
          <cell r="F11">
            <v>0</v>
          </cell>
          <cell r="G11">
            <v>0</v>
          </cell>
          <cell r="H11" t="str">
            <v xml:space="preserve"> </v>
          </cell>
        </row>
        <row r="12">
          <cell r="C12" t="str">
            <v xml:space="preserve"> </v>
          </cell>
          <cell r="D12">
            <v>0</v>
          </cell>
          <cell r="F12">
            <v>0</v>
          </cell>
          <cell r="G12">
            <v>0</v>
          </cell>
          <cell r="H12" t="str">
            <v xml:space="preserve"> </v>
          </cell>
        </row>
        <row r="13">
          <cell r="C13" t="str">
            <v xml:space="preserve"> </v>
          </cell>
          <cell r="D13">
            <v>0</v>
          </cell>
          <cell r="F13">
            <v>0</v>
          </cell>
          <cell r="G13">
            <v>0</v>
          </cell>
          <cell r="H13" t="str">
            <v xml:space="preserve"> </v>
          </cell>
        </row>
        <row r="14">
          <cell r="C14" t="str">
            <v xml:space="preserve"> </v>
          </cell>
          <cell r="D14">
            <v>0</v>
          </cell>
          <cell r="F14">
            <v>0</v>
          </cell>
          <cell r="G14">
            <v>0</v>
          </cell>
          <cell r="H14" t="str">
            <v xml:space="preserve"> </v>
          </cell>
        </row>
        <row r="15">
          <cell r="C15" t="str">
            <v xml:space="preserve"> </v>
          </cell>
          <cell r="D15">
            <v>0</v>
          </cell>
          <cell r="F15">
            <v>0</v>
          </cell>
          <cell r="G15">
            <v>0</v>
          </cell>
          <cell r="H15" t="str">
            <v xml:space="preserve"> </v>
          </cell>
        </row>
        <row r="16">
          <cell r="C16" t="str">
            <v xml:space="preserve"> </v>
          </cell>
          <cell r="D16">
            <v>0</v>
          </cell>
          <cell r="F16">
            <v>0</v>
          </cell>
          <cell r="G16">
            <v>0</v>
          </cell>
          <cell r="H16" t="str">
            <v xml:space="preserve"> </v>
          </cell>
        </row>
        <row r="17">
          <cell r="C17" t="str">
            <v xml:space="preserve"> </v>
          </cell>
          <cell r="D17">
            <v>0</v>
          </cell>
          <cell r="F17">
            <v>0</v>
          </cell>
          <cell r="G17">
            <v>0</v>
          </cell>
          <cell r="H17" t="str">
            <v xml:space="preserve"> </v>
          </cell>
        </row>
        <row r="18">
          <cell r="C18" t="str">
            <v xml:space="preserve"> </v>
          </cell>
          <cell r="D18">
            <v>0</v>
          </cell>
          <cell r="F18">
            <v>0</v>
          </cell>
          <cell r="G18">
            <v>0</v>
          </cell>
          <cell r="H18" t="str">
            <v xml:space="preserve"> </v>
          </cell>
        </row>
        <row r="19">
          <cell r="C19" t="str">
            <v xml:space="preserve"> </v>
          </cell>
          <cell r="D19">
            <v>0</v>
          </cell>
          <cell r="F19">
            <v>0</v>
          </cell>
          <cell r="G19">
            <v>0</v>
          </cell>
          <cell r="H19" t="str">
            <v xml:space="preserve"> </v>
          </cell>
        </row>
        <row r="20">
          <cell r="C20" t="str">
            <v xml:space="preserve"> </v>
          </cell>
          <cell r="D20">
            <v>0</v>
          </cell>
          <cell r="F20">
            <v>0</v>
          </cell>
          <cell r="G20">
            <v>0</v>
          </cell>
          <cell r="H20" t="str">
            <v xml:space="preserve"> </v>
          </cell>
        </row>
        <row r="21">
          <cell r="C21" t="str">
            <v xml:space="preserve"> </v>
          </cell>
          <cell r="D21">
            <v>0</v>
          </cell>
          <cell r="F21">
            <v>0</v>
          </cell>
          <cell r="G21">
            <v>0</v>
          </cell>
          <cell r="H21" t="str">
            <v xml:space="preserve"> </v>
          </cell>
        </row>
        <row r="22">
          <cell r="C22" t="str">
            <v xml:space="preserve"> </v>
          </cell>
          <cell r="D22">
            <v>0</v>
          </cell>
          <cell r="F22">
            <v>0</v>
          </cell>
          <cell r="G22">
            <v>0</v>
          </cell>
          <cell r="H22" t="str">
            <v xml:space="preserve"> </v>
          </cell>
        </row>
        <row r="23">
          <cell r="C23" t="str">
            <v xml:space="preserve"> </v>
          </cell>
          <cell r="D23">
            <v>0</v>
          </cell>
          <cell r="F23">
            <v>0</v>
          </cell>
          <cell r="G23">
            <v>0</v>
          </cell>
          <cell r="H23" t="str">
            <v xml:space="preserve"> </v>
          </cell>
        </row>
        <row r="24">
          <cell r="C24" t="str">
            <v xml:space="preserve"> </v>
          </cell>
          <cell r="D24">
            <v>0</v>
          </cell>
          <cell r="F24">
            <v>0</v>
          </cell>
          <cell r="G24">
            <v>0</v>
          </cell>
          <cell r="H24" t="str">
            <v xml:space="preserve"> </v>
          </cell>
        </row>
        <row r="25">
          <cell r="C25" t="str">
            <v xml:space="preserve"> </v>
          </cell>
          <cell r="D25">
            <v>0</v>
          </cell>
          <cell r="F25">
            <v>0</v>
          </cell>
          <cell r="G25">
            <v>0</v>
          </cell>
          <cell r="H25" t="str">
            <v xml:space="preserve"> </v>
          </cell>
        </row>
        <row r="26">
          <cell r="C26" t="str">
            <v xml:space="preserve"> </v>
          </cell>
          <cell r="D26">
            <v>0</v>
          </cell>
          <cell r="F26">
            <v>0</v>
          </cell>
          <cell r="G26">
            <v>0</v>
          </cell>
          <cell r="H26" t="str">
            <v xml:space="preserve"> </v>
          </cell>
        </row>
        <row r="27">
          <cell r="C27" t="str">
            <v xml:space="preserve"> </v>
          </cell>
          <cell r="D27">
            <v>0</v>
          </cell>
          <cell r="F27">
            <v>0</v>
          </cell>
          <cell r="G27">
            <v>0</v>
          </cell>
          <cell r="H27" t="str">
            <v xml:space="preserve"> </v>
          </cell>
        </row>
        <row r="28">
          <cell r="C28" t="str">
            <v xml:space="preserve"> </v>
          </cell>
          <cell r="D28">
            <v>0</v>
          </cell>
          <cell r="F28">
            <v>0</v>
          </cell>
          <cell r="G28">
            <v>0</v>
          </cell>
          <cell r="H28" t="str">
            <v xml:space="preserve"> </v>
          </cell>
        </row>
        <row r="29">
          <cell r="C29" t="str">
            <v xml:space="preserve"> </v>
          </cell>
          <cell r="D29">
            <v>0</v>
          </cell>
          <cell r="F29">
            <v>0</v>
          </cell>
          <cell r="G29">
            <v>0</v>
          </cell>
          <cell r="H29" t="str">
            <v xml:space="preserve"> </v>
          </cell>
        </row>
        <row r="30">
          <cell r="C30" t="str">
            <v xml:space="preserve"> </v>
          </cell>
          <cell r="D30">
            <v>0</v>
          </cell>
          <cell r="F30">
            <v>0</v>
          </cell>
          <cell r="G30">
            <v>0</v>
          </cell>
          <cell r="H30" t="str">
            <v xml:space="preserve"> </v>
          </cell>
        </row>
        <row r="31">
          <cell r="C31" t="str">
            <v xml:space="preserve"> </v>
          </cell>
          <cell r="D31">
            <v>0</v>
          </cell>
          <cell r="F31">
            <v>0</v>
          </cell>
          <cell r="G31">
            <v>0</v>
          </cell>
          <cell r="H31" t="str">
            <v xml:space="preserve"> </v>
          </cell>
        </row>
        <row r="32">
          <cell r="C32" t="str">
            <v xml:space="preserve"> </v>
          </cell>
          <cell r="D32">
            <v>0</v>
          </cell>
          <cell r="F32">
            <v>0</v>
          </cell>
          <cell r="G32">
            <v>0</v>
          </cell>
          <cell r="H32" t="str">
            <v xml:space="preserve"> </v>
          </cell>
        </row>
        <row r="33">
          <cell r="C33" t="str">
            <v xml:space="preserve"> </v>
          </cell>
          <cell r="D33">
            <v>0</v>
          </cell>
          <cell r="F33">
            <v>0</v>
          </cell>
          <cell r="G33">
            <v>0</v>
          </cell>
          <cell r="H33" t="str">
            <v xml:space="preserve"> </v>
          </cell>
        </row>
        <row r="34">
          <cell r="C34" t="str">
            <v xml:space="preserve"> </v>
          </cell>
          <cell r="D34">
            <v>0</v>
          </cell>
          <cell r="F34">
            <v>0</v>
          </cell>
          <cell r="G34">
            <v>0</v>
          </cell>
          <cell r="H34" t="str">
            <v xml:space="preserve"> </v>
          </cell>
        </row>
        <row r="35">
          <cell r="C35" t="str">
            <v xml:space="preserve"> </v>
          </cell>
          <cell r="D35">
            <v>0</v>
          </cell>
          <cell r="F35">
            <v>0</v>
          </cell>
          <cell r="G35">
            <v>0</v>
          </cell>
          <cell r="H35" t="str">
            <v xml:space="preserve"> </v>
          </cell>
        </row>
        <row r="36">
          <cell r="C36" t="str">
            <v xml:space="preserve"> </v>
          </cell>
          <cell r="D36">
            <v>0</v>
          </cell>
          <cell r="F36">
            <v>0</v>
          </cell>
          <cell r="G36">
            <v>0</v>
          </cell>
          <cell r="H36" t="str">
            <v xml:space="preserve"> </v>
          </cell>
        </row>
        <row r="37">
          <cell r="C37" t="str">
            <v xml:space="preserve"> </v>
          </cell>
          <cell r="D37">
            <v>0</v>
          </cell>
          <cell r="F37">
            <v>0</v>
          </cell>
          <cell r="G37">
            <v>0</v>
          </cell>
          <cell r="H37" t="str">
            <v xml:space="preserve"> </v>
          </cell>
        </row>
        <row r="38">
          <cell r="C38" t="str">
            <v xml:space="preserve"> </v>
          </cell>
          <cell r="D38">
            <v>0</v>
          </cell>
          <cell r="F38">
            <v>0</v>
          </cell>
          <cell r="G38">
            <v>0</v>
          </cell>
          <cell r="H38" t="str">
            <v xml:space="preserve"> </v>
          </cell>
        </row>
        <row r="39">
          <cell r="A39" t="str">
            <v>105-00a</v>
          </cell>
          <cell r="C39" t="str">
            <v>Spevnené plochy pravé odpočívadlo Beckov</v>
          </cell>
          <cell r="D39">
            <v>0</v>
          </cell>
          <cell r="F39">
            <v>0</v>
          </cell>
          <cell r="G39">
            <v>0</v>
          </cell>
          <cell r="H39" t="str">
            <v xml:space="preserve"> </v>
          </cell>
        </row>
        <row r="40">
          <cell r="A40" t="str">
            <v>105-00a</v>
          </cell>
          <cell r="B40" t="str">
            <v>5</v>
          </cell>
          <cell r="C40" t="str">
            <v>KOMUNIKÁCIA</v>
          </cell>
          <cell r="D40">
            <v>0</v>
          </cell>
          <cell r="F40">
            <v>0</v>
          </cell>
          <cell r="G40">
            <v>0</v>
          </cell>
          <cell r="H40" t="str">
            <v xml:space="preserve"> </v>
          </cell>
        </row>
        <row r="41">
          <cell r="A41" t="str">
            <v>105-00a</v>
          </cell>
          <cell r="B41" t="str">
            <v>561 26.1</v>
          </cell>
          <cell r="C41" t="str">
            <v>Podklad zo zeminy stabilizovanej cementom hr. do 200 mm po zhutnení so spracovaním zmesi v miešacom centre z materiálu nakupovaného</v>
          </cell>
          <cell r="D41" t="str">
            <v>m2</v>
          </cell>
          <cell r="E41">
            <v>2469</v>
          </cell>
          <cell r="F41">
            <v>1</v>
          </cell>
          <cell r="G41">
            <v>2469</v>
          </cell>
          <cell r="H41" t="str">
            <v xml:space="preserve"> </v>
          </cell>
        </row>
        <row r="42">
          <cell r="A42" t="str">
            <v>105-00a</v>
          </cell>
          <cell r="B42" t="str">
            <v>561 26.2</v>
          </cell>
          <cell r="C42" t="str">
            <v>Zemina spevnená cementom hr. do 200 mm po zhutnení</v>
          </cell>
          <cell r="D42" t="str">
            <v>m2</v>
          </cell>
          <cell r="E42">
            <v>2014</v>
          </cell>
          <cell r="F42">
            <v>1</v>
          </cell>
          <cell r="G42">
            <v>2014</v>
          </cell>
          <cell r="H42" t="str">
            <v xml:space="preserve"> </v>
          </cell>
        </row>
        <row r="43">
          <cell r="A43" t="str">
            <v>105-00a</v>
          </cell>
          <cell r="B43" t="str">
            <v>564 75.1</v>
          </cell>
          <cell r="C43" t="str">
            <v>Podklad z vibrovaného štrku hr. cez 120 do 150 mm</v>
          </cell>
          <cell r="D43" t="str">
            <v>m2</v>
          </cell>
          <cell r="E43">
            <v>1307</v>
          </cell>
          <cell r="F43">
            <v>1</v>
          </cell>
          <cell r="G43">
            <v>1307</v>
          </cell>
          <cell r="H43" t="str">
            <v xml:space="preserve"> </v>
          </cell>
        </row>
        <row r="44">
          <cell r="A44" t="str">
            <v>105-00a</v>
          </cell>
          <cell r="B44" t="str">
            <v>564 85.1</v>
          </cell>
          <cell r="C44" t="str">
            <v>Podklad zo štrkodrvy hr. cez 120 do 150 mm po zhutnení</v>
          </cell>
          <cell r="D44" t="str">
            <v>m2</v>
          </cell>
          <cell r="E44">
            <v>2906</v>
          </cell>
          <cell r="F44">
            <v>1</v>
          </cell>
          <cell r="G44">
            <v>2906</v>
          </cell>
          <cell r="H44" t="str">
            <v xml:space="preserve"> </v>
          </cell>
        </row>
        <row r="45">
          <cell r="A45" t="str">
            <v>105-00a</v>
          </cell>
          <cell r="B45" t="str">
            <v>565 14.1</v>
          </cell>
          <cell r="C45" t="str">
            <v>Podklad vozovky z asfaltom obaľovaného kameniva hr. 60 mm po zhutnení</v>
          </cell>
          <cell r="D45" t="str">
            <v>m2</v>
          </cell>
          <cell r="E45">
            <v>2014</v>
          </cell>
          <cell r="F45">
            <v>1</v>
          </cell>
          <cell r="G45">
            <v>2014</v>
          </cell>
          <cell r="H45" t="str">
            <v xml:space="preserve"> </v>
          </cell>
        </row>
        <row r="46">
          <cell r="A46" t="str">
            <v>105-00a</v>
          </cell>
          <cell r="B46" t="str">
            <v>567 12.1</v>
          </cell>
          <cell r="C46" t="str">
            <v>Podklad vozovky z betónu prostého hr.do 150 mm po zhutnení</v>
          </cell>
          <cell r="D46" t="str">
            <v>m2</v>
          </cell>
          <cell r="E46">
            <v>455</v>
          </cell>
          <cell r="F46">
            <v>1</v>
          </cell>
          <cell r="G46">
            <v>455</v>
          </cell>
          <cell r="H46" t="str">
            <v xml:space="preserve"> </v>
          </cell>
        </row>
        <row r="47">
          <cell r="A47" t="str">
            <v>105-00a</v>
          </cell>
          <cell r="B47" t="str">
            <v>573 11</v>
          </cell>
          <cell r="C47" t="str">
            <v>Infiltračný postrek</v>
          </cell>
          <cell r="D47" t="str">
            <v>m2</v>
          </cell>
          <cell r="E47">
            <v>6042</v>
          </cell>
          <cell r="F47">
            <v>1</v>
          </cell>
          <cell r="G47">
            <v>6042</v>
          </cell>
          <cell r="H47" t="str">
            <v xml:space="preserve"> </v>
          </cell>
        </row>
        <row r="48">
          <cell r="A48" t="str">
            <v>105-00a</v>
          </cell>
          <cell r="B48" t="str">
            <v>577 14.2</v>
          </cell>
          <cell r="C48" t="str">
            <v>Betón asfaltový hr. 50 mm po zhutnení - modifikovaný</v>
          </cell>
          <cell r="D48" t="str">
            <v>m2</v>
          </cell>
          <cell r="E48">
            <v>2014</v>
          </cell>
          <cell r="F48">
            <v>1</v>
          </cell>
          <cell r="G48">
            <v>2014</v>
          </cell>
          <cell r="H48" t="str">
            <v xml:space="preserve"> </v>
          </cell>
        </row>
        <row r="49">
          <cell r="A49" t="str">
            <v>105-00a</v>
          </cell>
          <cell r="B49" t="str">
            <v>577 14.3</v>
          </cell>
          <cell r="C49" t="str">
            <v xml:space="preserve">Asfaltový koberec mastixový hr. 50 mm po zhutnení - modifikovaný </v>
          </cell>
          <cell r="D49" t="str">
            <v>m2</v>
          </cell>
          <cell r="E49">
            <v>2014</v>
          </cell>
          <cell r="F49">
            <v>1</v>
          </cell>
          <cell r="G49">
            <v>2014</v>
          </cell>
          <cell r="H49" t="str">
            <v xml:space="preserve"> </v>
          </cell>
        </row>
        <row r="50">
          <cell r="A50" t="str">
            <v>105-00a</v>
          </cell>
          <cell r="B50" t="str">
            <v>591 20.1</v>
          </cell>
          <cell r="C50" t="str">
            <v>Kryt vozovky dláždený</v>
          </cell>
          <cell r="D50" t="str">
            <v>m2</v>
          </cell>
          <cell r="E50">
            <v>892</v>
          </cell>
          <cell r="F50">
            <v>1</v>
          </cell>
          <cell r="G50">
            <v>892</v>
          </cell>
          <cell r="H50" t="str">
            <v xml:space="preserve"> </v>
          </cell>
        </row>
        <row r="51">
          <cell r="A51" t="str">
            <v>105-00a</v>
          </cell>
          <cell r="B51" t="str">
            <v>596 29.1</v>
          </cell>
          <cell r="C51" t="str">
            <v>Kryt komunikácií pre peších dláždený</v>
          </cell>
          <cell r="D51" t="str">
            <v>m2</v>
          </cell>
          <cell r="E51">
            <v>870</v>
          </cell>
          <cell r="F51">
            <v>1</v>
          </cell>
          <cell r="G51">
            <v>870</v>
          </cell>
          <cell r="H51" t="str">
            <v xml:space="preserve"> </v>
          </cell>
        </row>
        <row r="52">
          <cell r="A52" t="str">
            <v>105-00a</v>
          </cell>
          <cell r="B52" t="str">
            <v>9</v>
          </cell>
          <cell r="C52" t="str">
            <v>OSTATNÉ KONŠTRUKCIE</v>
          </cell>
          <cell r="D52">
            <v>0</v>
          </cell>
          <cell r="F52">
            <v>0</v>
          </cell>
          <cell r="G52">
            <v>0</v>
          </cell>
          <cell r="H52" t="str">
            <v xml:space="preserve"> </v>
          </cell>
        </row>
        <row r="53">
          <cell r="A53" t="str">
            <v>105-00a</v>
          </cell>
          <cell r="B53" t="str">
            <v>917 86.1</v>
          </cell>
          <cell r="C53" t="str">
            <v>Chodníkové obrubníky betónové</v>
          </cell>
          <cell r="D53" t="str">
            <v>m</v>
          </cell>
          <cell r="E53">
            <v>1048</v>
          </cell>
          <cell r="F53">
            <v>1</v>
          </cell>
          <cell r="G53">
            <v>1048</v>
          </cell>
          <cell r="H53" t="str">
            <v xml:space="preserve"> </v>
          </cell>
        </row>
        <row r="54">
          <cell r="A54" t="str">
            <v>105-00a</v>
          </cell>
          <cell r="B54" t="str">
            <v>999</v>
          </cell>
          <cell r="C54" t="str">
            <v>Spolu</v>
          </cell>
          <cell r="D54">
            <v>0</v>
          </cell>
          <cell r="F54">
            <v>0</v>
          </cell>
          <cell r="G54">
            <v>0</v>
          </cell>
          <cell r="H54">
            <v>24045</v>
          </cell>
        </row>
        <row r="55">
          <cell r="C55" t="str">
            <v xml:space="preserve"> </v>
          </cell>
          <cell r="D55">
            <v>0</v>
          </cell>
          <cell r="F55">
            <v>0</v>
          </cell>
          <cell r="G55">
            <v>0</v>
          </cell>
          <cell r="H55" t="str">
            <v xml:space="preserve"> </v>
          </cell>
        </row>
        <row r="56">
          <cell r="A56" t="str">
            <v>105-00b</v>
          </cell>
          <cell r="C56" t="str">
            <v>Spevnené plochy ľavé odpočívadlo Beckov</v>
          </cell>
          <cell r="D56">
            <v>0</v>
          </cell>
          <cell r="F56">
            <v>0</v>
          </cell>
          <cell r="G56">
            <v>0</v>
          </cell>
          <cell r="H56" t="str">
            <v xml:space="preserve"> </v>
          </cell>
        </row>
        <row r="57">
          <cell r="A57" t="str">
            <v>105-00b</v>
          </cell>
          <cell r="B57" t="str">
            <v>5</v>
          </cell>
          <cell r="C57" t="str">
            <v>KOMUNIKÁCIA</v>
          </cell>
          <cell r="D57">
            <v>0</v>
          </cell>
          <cell r="F57">
            <v>0</v>
          </cell>
          <cell r="G57">
            <v>0</v>
          </cell>
          <cell r="H57" t="str">
            <v xml:space="preserve"> </v>
          </cell>
        </row>
        <row r="58">
          <cell r="A58" t="str">
            <v>105-00b</v>
          </cell>
          <cell r="B58" t="str">
            <v>561 26.1</v>
          </cell>
          <cell r="C58" t="str">
            <v>Podklad zo zeminy stabilizovanej cementom hr. do 200 mm po zhutnení so spracovaním zmesi v miešacom centre z materiálu nakupovaného</v>
          </cell>
          <cell r="D58" t="str">
            <v>m2</v>
          </cell>
          <cell r="E58">
            <v>2544</v>
          </cell>
          <cell r="F58">
            <v>1</v>
          </cell>
          <cell r="G58">
            <v>2544</v>
          </cell>
          <cell r="H58" t="str">
            <v xml:space="preserve"> </v>
          </cell>
        </row>
        <row r="59">
          <cell r="A59" t="str">
            <v>105-00b</v>
          </cell>
          <cell r="B59" t="str">
            <v>561 26.2</v>
          </cell>
          <cell r="C59" t="str">
            <v>Zemina spevnená cementom hr. do 200 mm po zhutnení</v>
          </cell>
          <cell r="D59" t="str">
            <v>m2</v>
          </cell>
          <cell r="E59">
            <v>2089</v>
          </cell>
          <cell r="F59">
            <v>1</v>
          </cell>
          <cell r="G59">
            <v>2089</v>
          </cell>
          <cell r="H59" t="str">
            <v xml:space="preserve"> </v>
          </cell>
        </row>
        <row r="60">
          <cell r="A60" t="str">
            <v>105-00b</v>
          </cell>
          <cell r="B60" t="str">
            <v>564 75.1</v>
          </cell>
          <cell r="C60" t="str">
            <v>Podklad z vibrovaného štrku hr. cez 120 do 150 mm</v>
          </cell>
          <cell r="D60" t="str">
            <v>m2</v>
          </cell>
          <cell r="E60">
            <v>1558</v>
          </cell>
          <cell r="F60">
            <v>1</v>
          </cell>
          <cell r="G60">
            <v>1558</v>
          </cell>
          <cell r="H60" t="str">
            <v xml:space="preserve"> </v>
          </cell>
        </row>
        <row r="61">
          <cell r="A61" t="str">
            <v>105-00b</v>
          </cell>
          <cell r="B61" t="str">
            <v>564 85.1</v>
          </cell>
          <cell r="C61" t="str">
            <v>Podklad zo štrkodrvy hr. cez 120 do 150 mm po zhutnení</v>
          </cell>
          <cell r="D61" t="str">
            <v>m2</v>
          </cell>
          <cell r="E61">
            <v>3232</v>
          </cell>
          <cell r="F61">
            <v>1</v>
          </cell>
          <cell r="G61">
            <v>3232</v>
          </cell>
          <cell r="H61" t="str">
            <v xml:space="preserve"> </v>
          </cell>
        </row>
        <row r="62">
          <cell r="A62" t="str">
            <v>105-00b</v>
          </cell>
          <cell r="B62" t="str">
            <v>565 14.1</v>
          </cell>
          <cell r="C62" t="str">
            <v>Podklad vozovky z asfaltom obaľovaného kameniva hr. 60 mm po zhutnení</v>
          </cell>
          <cell r="D62" t="str">
            <v>m2</v>
          </cell>
          <cell r="E62">
            <v>2089</v>
          </cell>
          <cell r="F62">
            <v>1</v>
          </cell>
          <cell r="G62">
            <v>2089</v>
          </cell>
          <cell r="H62" t="str">
            <v xml:space="preserve"> </v>
          </cell>
        </row>
        <row r="63">
          <cell r="A63" t="str">
            <v>105-00b</v>
          </cell>
          <cell r="B63" t="str">
            <v>567 12.1</v>
          </cell>
          <cell r="C63" t="str">
            <v>Podklad vozovky z betónu prostého hr.do 150 mm po zhutnení</v>
          </cell>
          <cell r="D63" t="str">
            <v>m2</v>
          </cell>
          <cell r="E63">
            <v>455</v>
          </cell>
          <cell r="F63">
            <v>1</v>
          </cell>
          <cell r="G63">
            <v>455</v>
          </cell>
          <cell r="H63" t="str">
            <v xml:space="preserve"> </v>
          </cell>
        </row>
        <row r="64">
          <cell r="A64" t="str">
            <v>105-00b</v>
          </cell>
          <cell r="B64" t="str">
            <v>573 11</v>
          </cell>
          <cell r="C64" t="str">
            <v>Infiltračný postrek</v>
          </cell>
          <cell r="D64" t="str">
            <v>m2</v>
          </cell>
          <cell r="E64">
            <v>6267</v>
          </cell>
          <cell r="F64">
            <v>1</v>
          </cell>
          <cell r="G64">
            <v>6267</v>
          </cell>
          <cell r="H64" t="str">
            <v xml:space="preserve"> </v>
          </cell>
        </row>
        <row r="65">
          <cell r="A65" t="str">
            <v>105-00b</v>
          </cell>
          <cell r="B65" t="str">
            <v>577 14.2</v>
          </cell>
          <cell r="C65" t="str">
            <v>Betón asfaltový hr. 50 mm po zhutnení - modifikovaný</v>
          </cell>
          <cell r="D65" t="str">
            <v>m2</v>
          </cell>
          <cell r="E65">
            <v>2089</v>
          </cell>
          <cell r="F65">
            <v>1</v>
          </cell>
          <cell r="G65">
            <v>2089</v>
          </cell>
          <cell r="H65" t="str">
            <v xml:space="preserve"> </v>
          </cell>
        </row>
        <row r="66">
          <cell r="A66" t="str">
            <v>105-00b</v>
          </cell>
          <cell r="B66" t="str">
            <v>577 14.3</v>
          </cell>
          <cell r="C66" t="str">
            <v xml:space="preserve">Asfaltový koberec mastixový hr. 50 mm po zhutnení - modifikovaný </v>
          </cell>
          <cell r="D66" t="str">
            <v>m2</v>
          </cell>
          <cell r="E66">
            <v>2089</v>
          </cell>
          <cell r="F66">
            <v>1</v>
          </cell>
          <cell r="G66">
            <v>2089</v>
          </cell>
          <cell r="H66" t="str">
            <v xml:space="preserve"> </v>
          </cell>
        </row>
        <row r="67">
          <cell r="A67" t="str">
            <v>105-00b</v>
          </cell>
          <cell r="B67" t="str">
            <v>591 20.1</v>
          </cell>
          <cell r="C67" t="str">
            <v>Kryt vozovky dláždený</v>
          </cell>
          <cell r="D67" t="str">
            <v>m2</v>
          </cell>
          <cell r="E67">
            <v>1143</v>
          </cell>
          <cell r="F67">
            <v>1</v>
          </cell>
          <cell r="G67">
            <v>1143</v>
          </cell>
          <cell r="H67" t="str">
            <v xml:space="preserve"> </v>
          </cell>
        </row>
        <row r="68">
          <cell r="A68" t="str">
            <v>105-00b</v>
          </cell>
          <cell r="B68" t="str">
            <v>596 29.1</v>
          </cell>
          <cell r="C68" t="str">
            <v>Kryt komunikácií pre peších dláždený</v>
          </cell>
          <cell r="D68" t="str">
            <v>m2</v>
          </cell>
          <cell r="E68">
            <v>870</v>
          </cell>
          <cell r="F68">
            <v>1</v>
          </cell>
          <cell r="G68">
            <v>870</v>
          </cell>
          <cell r="H68" t="str">
            <v xml:space="preserve"> </v>
          </cell>
        </row>
        <row r="69">
          <cell r="A69" t="str">
            <v>105-00b</v>
          </cell>
          <cell r="B69" t="str">
            <v>9</v>
          </cell>
          <cell r="C69" t="str">
            <v>OSTATNÉ KONŠTRUKCIE</v>
          </cell>
          <cell r="D69">
            <v>0</v>
          </cell>
          <cell r="F69">
            <v>0</v>
          </cell>
          <cell r="G69">
            <v>0</v>
          </cell>
          <cell r="H69" t="str">
            <v xml:space="preserve"> </v>
          </cell>
        </row>
        <row r="70">
          <cell r="A70" t="str">
            <v>105-00b</v>
          </cell>
          <cell r="B70" t="str">
            <v>917 86.1</v>
          </cell>
          <cell r="C70" t="str">
            <v>Chodníkové obrubníky betónové</v>
          </cell>
          <cell r="D70" t="str">
            <v>m</v>
          </cell>
          <cell r="E70">
            <v>998</v>
          </cell>
          <cell r="F70">
            <v>1</v>
          </cell>
          <cell r="G70">
            <v>998</v>
          </cell>
          <cell r="H70" t="str">
            <v xml:space="preserve"> </v>
          </cell>
        </row>
        <row r="71">
          <cell r="A71" t="str">
            <v>105-00b</v>
          </cell>
          <cell r="B71" t="str">
            <v>999</v>
          </cell>
          <cell r="C71" t="str">
            <v>Spolu</v>
          </cell>
          <cell r="D71">
            <v>0</v>
          </cell>
          <cell r="F71">
            <v>0</v>
          </cell>
          <cell r="G71">
            <v>0</v>
          </cell>
          <cell r="H71">
            <v>25423</v>
          </cell>
        </row>
        <row r="72">
          <cell r="C72" t="str">
            <v xml:space="preserve"> </v>
          </cell>
          <cell r="D72">
            <v>0</v>
          </cell>
          <cell r="F72">
            <v>0</v>
          </cell>
          <cell r="G72">
            <v>0</v>
          </cell>
          <cell r="H72" t="str">
            <v xml:space="preserve"> </v>
          </cell>
        </row>
        <row r="73">
          <cell r="A73" t="str">
            <v>106-00</v>
          </cell>
          <cell r="C73" t="str">
            <v>Spevnené plochy odpočívadlo Kostolná</v>
          </cell>
          <cell r="D73">
            <v>0</v>
          </cell>
          <cell r="F73">
            <v>0</v>
          </cell>
          <cell r="G73">
            <v>0</v>
          </cell>
          <cell r="H73" t="str">
            <v xml:space="preserve"> </v>
          </cell>
        </row>
        <row r="74">
          <cell r="A74" t="str">
            <v>106-00</v>
          </cell>
          <cell r="B74" t="str">
            <v>5</v>
          </cell>
          <cell r="C74" t="str">
            <v>KOMUNIKÁCIA</v>
          </cell>
          <cell r="D74">
            <v>0</v>
          </cell>
          <cell r="F74">
            <v>0</v>
          </cell>
          <cell r="G74">
            <v>0</v>
          </cell>
          <cell r="H74" t="str">
            <v xml:space="preserve"> </v>
          </cell>
        </row>
        <row r="75">
          <cell r="A75" t="str">
            <v>106-00</v>
          </cell>
          <cell r="B75" t="str">
            <v>561 26.1</v>
          </cell>
          <cell r="C75" t="str">
            <v>Podklad zo zeminy stabilizovanej cementom hr. do 200 mm po zhutnení so spracovaním zmesi v miešacom centre z materiálu nakupovaného</v>
          </cell>
          <cell r="D75" t="str">
            <v>m2</v>
          </cell>
          <cell r="E75">
            <v>2136</v>
          </cell>
          <cell r="F75">
            <v>1</v>
          </cell>
          <cell r="G75">
            <v>2136</v>
          </cell>
          <cell r="H75" t="str">
            <v xml:space="preserve"> </v>
          </cell>
        </row>
        <row r="76">
          <cell r="A76" t="str">
            <v>106-00</v>
          </cell>
          <cell r="B76" t="str">
            <v>561 26.2</v>
          </cell>
          <cell r="C76" t="str">
            <v>Zemina spevnená cementom hr. do 200 mm po zhutnení</v>
          </cell>
          <cell r="D76" t="str">
            <v>m2</v>
          </cell>
          <cell r="E76">
            <v>1768</v>
          </cell>
          <cell r="F76">
            <v>1</v>
          </cell>
          <cell r="G76">
            <v>1768</v>
          </cell>
          <cell r="H76" t="str">
            <v xml:space="preserve"> </v>
          </cell>
        </row>
        <row r="77">
          <cell r="A77" t="str">
            <v>106-00</v>
          </cell>
          <cell r="B77" t="str">
            <v>564 75.1</v>
          </cell>
          <cell r="C77" t="str">
            <v>Podklad z vibrovaného štrku hr. cez 120 do 150 mm</v>
          </cell>
          <cell r="D77" t="str">
            <v>m2</v>
          </cell>
          <cell r="E77">
            <v>819</v>
          </cell>
          <cell r="F77">
            <v>1</v>
          </cell>
          <cell r="G77">
            <v>819</v>
          </cell>
          <cell r="H77" t="str">
            <v xml:space="preserve"> </v>
          </cell>
        </row>
        <row r="78">
          <cell r="A78" t="str">
            <v>106-00</v>
          </cell>
          <cell r="B78" t="str">
            <v>564 85.1</v>
          </cell>
          <cell r="C78" t="str">
            <v>Podklad zo štrkodrvy hr. cez 120 do 150 mm po zhutnení</v>
          </cell>
          <cell r="D78" t="str">
            <v>m2</v>
          </cell>
          <cell r="E78">
            <v>2406</v>
          </cell>
          <cell r="F78">
            <v>1</v>
          </cell>
          <cell r="G78">
            <v>2406</v>
          </cell>
          <cell r="H78" t="str">
            <v xml:space="preserve"> </v>
          </cell>
        </row>
        <row r="79">
          <cell r="A79" t="str">
            <v>106-00</v>
          </cell>
          <cell r="B79" t="str">
            <v>565 14.1</v>
          </cell>
          <cell r="C79" t="str">
            <v>Podklad vozovky z asfaltom obaľovaného kameniva hr. 60 mm po zhutnení</v>
          </cell>
          <cell r="D79" t="str">
            <v>m2</v>
          </cell>
          <cell r="E79">
            <v>1768</v>
          </cell>
          <cell r="F79">
            <v>1</v>
          </cell>
          <cell r="G79">
            <v>1768</v>
          </cell>
          <cell r="H79" t="str">
            <v xml:space="preserve"> </v>
          </cell>
        </row>
        <row r="80">
          <cell r="A80" t="str">
            <v>106-00</v>
          </cell>
          <cell r="B80" t="str">
            <v>567 12.1</v>
          </cell>
          <cell r="C80" t="str">
            <v>Podklad vozovky z betónu prostého hr.do 150 mm po zhutnení</v>
          </cell>
          <cell r="D80" t="str">
            <v>m2</v>
          </cell>
          <cell r="E80">
            <v>368</v>
          </cell>
          <cell r="F80">
            <v>1</v>
          </cell>
          <cell r="G80">
            <v>368</v>
          </cell>
          <cell r="H80" t="str">
            <v xml:space="preserve"> </v>
          </cell>
        </row>
        <row r="81">
          <cell r="A81" t="str">
            <v>106-00</v>
          </cell>
          <cell r="B81" t="str">
            <v>573 11</v>
          </cell>
          <cell r="C81" t="str">
            <v>Infiltračný postrek</v>
          </cell>
          <cell r="D81" t="str">
            <v>m2</v>
          </cell>
          <cell r="E81">
            <v>5304</v>
          </cell>
          <cell r="F81">
            <v>1</v>
          </cell>
          <cell r="G81">
            <v>5304</v>
          </cell>
          <cell r="H81" t="str">
            <v xml:space="preserve"> </v>
          </cell>
        </row>
        <row r="82">
          <cell r="A82" t="str">
            <v>106-00</v>
          </cell>
          <cell r="B82" t="str">
            <v>577 14.2</v>
          </cell>
          <cell r="C82" t="str">
            <v>Betón asfaltový hr. 50 mm po zhutnení - modifikovaný</v>
          </cell>
          <cell r="D82" t="str">
            <v>m2</v>
          </cell>
          <cell r="E82">
            <v>1768</v>
          </cell>
          <cell r="F82">
            <v>1</v>
          </cell>
          <cell r="G82">
            <v>1768</v>
          </cell>
          <cell r="H82" t="str">
            <v xml:space="preserve"> </v>
          </cell>
        </row>
        <row r="83">
          <cell r="A83" t="str">
            <v>106-00</v>
          </cell>
          <cell r="B83" t="str">
            <v>577 14.3</v>
          </cell>
          <cell r="C83" t="str">
            <v xml:space="preserve">Asfaltový koberec mastixový hr. 50 mm po zhutnení - modifikovaný </v>
          </cell>
          <cell r="D83" t="str">
            <v>m2</v>
          </cell>
          <cell r="E83">
            <v>1768</v>
          </cell>
          <cell r="F83">
            <v>1</v>
          </cell>
          <cell r="G83">
            <v>1768</v>
          </cell>
          <cell r="H83" t="str">
            <v xml:space="preserve"> </v>
          </cell>
        </row>
        <row r="84">
          <cell r="A84" t="str">
            <v>106-00</v>
          </cell>
          <cell r="B84" t="str">
            <v>591 20.1</v>
          </cell>
          <cell r="C84" t="str">
            <v>Kryt vozovky dláždený</v>
          </cell>
          <cell r="D84" t="str">
            <v>m2</v>
          </cell>
          <cell r="E84">
            <v>638</v>
          </cell>
          <cell r="F84">
            <v>1</v>
          </cell>
          <cell r="G84">
            <v>638</v>
          </cell>
          <cell r="H84" t="str">
            <v xml:space="preserve"> </v>
          </cell>
        </row>
        <row r="85">
          <cell r="A85" t="str">
            <v>106-00</v>
          </cell>
          <cell r="B85" t="str">
            <v>596 29.1</v>
          </cell>
          <cell r="C85" t="str">
            <v>Kryt komunikácií pre peších dláždený</v>
          </cell>
          <cell r="D85" t="str">
            <v>m2</v>
          </cell>
          <cell r="E85">
            <v>549</v>
          </cell>
          <cell r="F85">
            <v>1</v>
          </cell>
          <cell r="G85">
            <v>549</v>
          </cell>
          <cell r="H85" t="str">
            <v xml:space="preserve"> </v>
          </cell>
        </row>
        <row r="86">
          <cell r="A86" t="str">
            <v>106-00</v>
          </cell>
          <cell r="B86" t="str">
            <v>9</v>
          </cell>
          <cell r="C86" t="str">
            <v>OSTATNÉ KONŠTRUKCIE</v>
          </cell>
          <cell r="D86">
            <v>0</v>
          </cell>
          <cell r="F86">
            <v>0</v>
          </cell>
          <cell r="G86">
            <v>0</v>
          </cell>
          <cell r="H86" t="str">
            <v xml:space="preserve"> </v>
          </cell>
        </row>
        <row r="87">
          <cell r="A87" t="str">
            <v>106-00</v>
          </cell>
          <cell r="B87" t="str">
            <v>917 86.1</v>
          </cell>
          <cell r="C87" t="str">
            <v>Chodníkové obrubníky betónové</v>
          </cell>
          <cell r="D87" t="str">
            <v>m</v>
          </cell>
          <cell r="E87">
            <v>809</v>
          </cell>
          <cell r="F87">
            <v>1</v>
          </cell>
          <cell r="G87">
            <v>809</v>
          </cell>
          <cell r="H87" t="str">
            <v xml:space="preserve"> </v>
          </cell>
        </row>
        <row r="88">
          <cell r="A88" t="str">
            <v>106-00</v>
          </cell>
          <cell r="B88" t="str">
            <v>999</v>
          </cell>
          <cell r="C88" t="str">
            <v>Spolu</v>
          </cell>
          <cell r="D88">
            <v>0</v>
          </cell>
          <cell r="F88">
            <v>0</v>
          </cell>
          <cell r="G88">
            <v>0</v>
          </cell>
          <cell r="H88">
            <v>20101</v>
          </cell>
        </row>
        <row r="89">
          <cell r="C89" t="str">
            <v xml:space="preserve"> </v>
          </cell>
          <cell r="D89">
            <v>0</v>
          </cell>
          <cell r="F89">
            <v>0</v>
          </cell>
          <cell r="G89">
            <v>0</v>
          </cell>
          <cell r="H89" t="str">
            <v xml:space="preserve"> </v>
          </cell>
        </row>
        <row r="90">
          <cell r="C90" t="str">
            <v xml:space="preserve"> </v>
          </cell>
          <cell r="D90">
            <v>0</v>
          </cell>
          <cell r="F90">
            <v>0</v>
          </cell>
          <cell r="G90">
            <v>0</v>
          </cell>
          <cell r="H90" t="str">
            <v xml:space="preserve"> </v>
          </cell>
        </row>
        <row r="91">
          <cell r="C91" t="str">
            <v xml:space="preserve"> </v>
          </cell>
          <cell r="D91">
            <v>0</v>
          </cell>
          <cell r="F91">
            <v>0</v>
          </cell>
          <cell r="G91">
            <v>0</v>
          </cell>
          <cell r="H91" t="str">
            <v xml:space="preserve"> </v>
          </cell>
        </row>
        <row r="92">
          <cell r="C92" t="str">
            <v xml:space="preserve"> </v>
          </cell>
          <cell r="D92">
            <v>0</v>
          </cell>
          <cell r="F92">
            <v>0</v>
          </cell>
          <cell r="G92">
            <v>0</v>
          </cell>
          <cell r="H92" t="str">
            <v xml:space="preserve"> </v>
          </cell>
        </row>
        <row r="93">
          <cell r="C93" t="str">
            <v xml:space="preserve"> </v>
          </cell>
          <cell r="D93">
            <v>0</v>
          </cell>
          <cell r="F93">
            <v>0</v>
          </cell>
          <cell r="G93">
            <v>0</v>
          </cell>
          <cell r="H93" t="str">
            <v xml:space="preserve"> </v>
          </cell>
        </row>
        <row r="94">
          <cell r="C94" t="str">
            <v xml:space="preserve"> </v>
          </cell>
          <cell r="D94">
            <v>0</v>
          </cell>
          <cell r="F94">
            <v>0</v>
          </cell>
          <cell r="G94">
            <v>0</v>
          </cell>
          <cell r="H94" t="str">
            <v xml:space="preserve"> </v>
          </cell>
        </row>
        <row r="95">
          <cell r="C95" t="str">
            <v xml:space="preserve"> </v>
          </cell>
          <cell r="D95">
            <v>0</v>
          </cell>
          <cell r="F95">
            <v>0</v>
          </cell>
          <cell r="G95">
            <v>0</v>
          </cell>
          <cell r="H95" t="str">
            <v xml:space="preserve"> </v>
          </cell>
        </row>
        <row r="96">
          <cell r="C96" t="str">
            <v xml:space="preserve"> </v>
          </cell>
          <cell r="D96">
            <v>0</v>
          </cell>
          <cell r="F96">
            <v>0</v>
          </cell>
          <cell r="G96">
            <v>0</v>
          </cell>
          <cell r="H96" t="str">
            <v xml:space="preserve"> </v>
          </cell>
        </row>
        <row r="97">
          <cell r="C97" t="str">
            <v xml:space="preserve"> </v>
          </cell>
          <cell r="D97">
            <v>0</v>
          </cell>
          <cell r="F97">
            <v>0</v>
          </cell>
          <cell r="G97">
            <v>0</v>
          </cell>
          <cell r="H97" t="str">
            <v xml:space="preserve"> </v>
          </cell>
        </row>
        <row r="98">
          <cell r="C98" t="str">
            <v xml:space="preserve"> </v>
          </cell>
          <cell r="D98">
            <v>0</v>
          </cell>
          <cell r="F98">
            <v>0</v>
          </cell>
          <cell r="G98">
            <v>0</v>
          </cell>
          <cell r="H98" t="str">
            <v xml:space="preserve"> </v>
          </cell>
        </row>
        <row r="99">
          <cell r="C99" t="str">
            <v xml:space="preserve"> </v>
          </cell>
          <cell r="D99">
            <v>0</v>
          </cell>
          <cell r="F99">
            <v>0</v>
          </cell>
          <cell r="G99">
            <v>0</v>
          </cell>
          <cell r="H99" t="str">
            <v xml:space="preserve"> </v>
          </cell>
        </row>
        <row r="100">
          <cell r="C100" t="str">
            <v xml:space="preserve"> </v>
          </cell>
          <cell r="D100">
            <v>0</v>
          </cell>
          <cell r="F100">
            <v>0</v>
          </cell>
          <cell r="G100">
            <v>0</v>
          </cell>
          <cell r="H100" t="str">
            <v xml:space="preserve"> </v>
          </cell>
        </row>
        <row r="101">
          <cell r="C101" t="str">
            <v xml:space="preserve"> </v>
          </cell>
          <cell r="D101">
            <v>0</v>
          </cell>
          <cell r="F101">
            <v>0</v>
          </cell>
          <cell r="G101">
            <v>0</v>
          </cell>
          <cell r="H101" t="str">
            <v xml:space="preserve"> </v>
          </cell>
        </row>
        <row r="102">
          <cell r="C102" t="str">
            <v xml:space="preserve"> </v>
          </cell>
          <cell r="D102">
            <v>0</v>
          </cell>
          <cell r="F102">
            <v>0</v>
          </cell>
          <cell r="G102">
            <v>0</v>
          </cell>
          <cell r="H102" t="str">
            <v xml:space="preserve"> </v>
          </cell>
        </row>
        <row r="103">
          <cell r="C103" t="str">
            <v xml:space="preserve"> </v>
          </cell>
          <cell r="D103">
            <v>0</v>
          </cell>
          <cell r="F103">
            <v>0</v>
          </cell>
          <cell r="G103">
            <v>0</v>
          </cell>
          <cell r="H103" t="str">
            <v xml:space="preserve"> </v>
          </cell>
        </row>
        <row r="104">
          <cell r="C104" t="str">
            <v xml:space="preserve"> </v>
          </cell>
          <cell r="D104">
            <v>0</v>
          </cell>
          <cell r="F104">
            <v>0</v>
          </cell>
          <cell r="G104">
            <v>0</v>
          </cell>
          <cell r="H104" t="str">
            <v xml:space="preserve"> </v>
          </cell>
        </row>
        <row r="105">
          <cell r="C105" t="str">
            <v xml:space="preserve"> </v>
          </cell>
          <cell r="D105">
            <v>0</v>
          </cell>
          <cell r="F105">
            <v>0</v>
          </cell>
          <cell r="G105">
            <v>0</v>
          </cell>
          <cell r="H105" t="str">
            <v xml:space="preserve"> </v>
          </cell>
        </row>
        <row r="106">
          <cell r="C106" t="str">
            <v xml:space="preserve"> </v>
          </cell>
          <cell r="D106">
            <v>0</v>
          </cell>
          <cell r="F106">
            <v>0</v>
          </cell>
          <cell r="G106">
            <v>0</v>
          </cell>
          <cell r="H106" t="str">
            <v xml:space="preserve"> </v>
          </cell>
        </row>
        <row r="107">
          <cell r="A107" t="str">
            <v>125-00</v>
          </cell>
          <cell r="C107" t="str">
            <v>Prístupová komunikácia na pozemky PD Soblahov</v>
          </cell>
          <cell r="D107">
            <v>0</v>
          </cell>
          <cell r="F107">
            <v>0</v>
          </cell>
          <cell r="G107">
            <v>0</v>
          </cell>
          <cell r="H107" t="str">
            <v xml:space="preserve"> </v>
          </cell>
        </row>
        <row r="108">
          <cell r="A108" t="str">
            <v>125-00</v>
          </cell>
          <cell r="B108" t="str">
            <v>1</v>
          </cell>
          <cell r="C108" t="str">
            <v>ZEMNÉ PRÁCE</v>
          </cell>
          <cell r="D108">
            <v>0</v>
          </cell>
          <cell r="F108">
            <v>0</v>
          </cell>
          <cell r="G108">
            <v>0</v>
          </cell>
          <cell r="H108" t="str">
            <v xml:space="preserve"> </v>
          </cell>
        </row>
        <row r="109">
          <cell r="A109" t="str">
            <v>125-00</v>
          </cell>
          <cell r="B109" t="str">
            <v>120 00.2</v>
          </cell>
          <cell r="C109" t="str">
            <v xml:space="preserve">Poplatok za získanie zeminy zo zemníka </v>
          </cell>
          <cell r="D109" t="str">
            <v>m3</v>
          </cell>
          <cell r="E109">
            <v>2</v>
          </cell>
          <cell r="F109">
            <v>1</v>
          </cell>
          <cell r="G109">
            <v>2</v>
          </cell>
          <cell r="H109" t="str">
            <v xml:space="preserve"> </v>
          </cell>
        </row>
        <row r="110">
          <cell r="A110" t="str">
            <v>125-00</v>
          </cell>
          <cell r="B110" t="str">
            <v>121 10.4</v>
          </cell>
          <cell r="C110" t="str">
            <v>Zobratie ornice</v>
          </cell>
          <cell r="D110" t="str">
            <v>m3</v>
          </cell>
          <cell r="E110">
            <v>2</v>
          </cell>
          <cell r="F110">
            <v>1</v>
          </cell>
          <cell r="G110">
            <v>2</v>
          </cell>
          <cell r="H110" t="str">
            <v xml:space="preserve"> </v>
          </cell>
        </row>
        <row r="111">
          <cell r="A111" t="str">
            <v>125-00</v>
          </cell>
          <cell r="B111" t="str">
            <v>122 75.2</v>
          </cell>
          <cell r="C111" t="str">
            <v>Odkopávky a prekopávky pre spodnú stavbu diaľnic</v>
          </cell>
          <cell r="D111" t="str">
            <v>m3</v>
          </cell>
          <cell r="E111">
            <v>2</v>
          </cell>
          <cell r="F111">
            <v>1</v>
          </cell>
          <cell r="G111">
            <v>2</v>
          </cell>
          <cell r="H111" t="str">
            <v xml:space="preserve"> </v>
          </cell>
        </row>
        <row r="112">
          <cell r="A112" t="str">
            <v>125-00</v>
          </cell>
          <cell r="B112" t="str">
            <v>162 32.4</v>
          </cell>
          <cell r="C112" t="str">
            <v>Vodorovné premiestnenie zeminy</v>
          </cell>
          <cell r="D112" t="str">
            <v>m3</v>
          </cell>
          <cell r="E112">
            <v>2</v>
          </cell>
          <cell r="F112">
            <v>1</v>
          </cell>
          <cell r="G112">
            <v>2</v>
          </cell>
          <cell r="H112" t="str">
            <v xml:space="preserve"> </v>
          </cell>
        </row>
        <row r="113">
          <cell r="A113" t="str">
            <v>125-00</v>
          </cell>
          <cell r="B113" t="str">
            <v>162 70.2</v>
          </cell>
          <cell r="C113" t="str">
            <v>Dovoz zeminy zo zemníka</v>
          </cell>
          <cell r="D113" t="str">
            <v>m3</v>
          </cell>
          <cell r="E113">
            <v>2</v>
          </cell>
          <cell r="F113">
            <v>1</v>
          </cell>
          <cell r="G113">
            <v>2</v>
          </cell>
          <cell r="H113" t="str">
            <v xml:space="preserve"> </v>
          </cell>
        </row>
        <row r="114">
          <cell r="A114" t="str">
            <v>125-00</v>
          </cell>
          <cell r="B114" t="str">
            <v>171 15.1</v>
          </cell>
          <cell r="C114" t="str">
            <v>Uloženie sypaniny do zhutnených násypov</v>
          </cell>
          <cell r="D114" t="str">
            <v>m3</v>
          </cell>
          <cell r="E114">
            <v>2</v>
          </cell>
          <cell r="F114">
            <v>1</v>
          </cell>
          <cell r="G114">
            <v>2</v>
          </cell>
          <cell r="H114" t="str">
            <v xml:space="preserve"> </v>
          </cell>
        </row>
        <row r="115">
          <cell r="A115" t="str">
            <v>125-00</v>
          </cell>
          <cell r="B115" t="str">
            <v>183 95.1</v>
          </cell>
          <cell r="C115" t="str">
            <v>Založenie trávnika hydroosevom</v>
          </cell>
          <cell r="D115" t="str">
            <v>m2</v>
          </cell>
          <cell r="E115">
            <v>2</v>
          </cell>
          <cell r="F115">
            <v>1</v>
          </cell>
          <cell r="G115">
            <v>2</v>
          </cell>
          <cell r="H115" t="str">
            <v xml:space="preserve"> </v>
          </cell>
        </row>
        <row r="116">
          <cell r="A116" t="str">
            <v>125-00</v>
          </cell>
          <cell r="B116" t="str">
            <v>5</v>
          </cell>
          <cell r="C116" t="str">
            <v>KOMUNIKÁCIA</v>
          </cell>
          <cell r="D116">
            <v>0</v>
          </cell>
          <cell r="F116">
            <v>0</v>
          </cell>
          <cell r="G116">
            <v>0</v>
          </cell>
          <cell r="H116" t="str">
            <v xml:space="preserve"> </v>
          </cell>
        </row>
        <row r="117">
          <cell r="A117" t="str">
            <v>125-00</v>
          </cell>
          <cell r="B117" t="str">
            <v>564 27.1</v>
          </cell>
          <cell r="C117" t="str">
            <v>Podklad vozovky zo štrkopiesku hr. cez 200 do 250 mm po zhutnení</v>
          </cell>
          <cell r="D117" t="str">
            <v>m2</v>
          </cell>
          <cell r="E117">
            <v>2</v>
          </cell>
          <cell r="F117">
            <v>1</v>
          </cell>
          <cell r="G117">
            <v>2</v>
          </cell>
          <cell r="H117" t="str">
            <v xml:space="preserve"> </v>
          </cell>
        </row>
        <row r="118">
          <cell r="A118" t="str">
            <v>125-00</v>
          </cell>
          <cell r="B118" t="str">
            <v>564 75.1</v>
          </cell>
          <cell r="C118" t="str">
            <v>Podklad z vibrovaného štrku hr. cez 120 do 150 mm</v>
          </cell>
          <cell r="D118" t="str">
            <v>m2</v>
          </cell>
          <cell r="E118">
            <v>2</v>
          </cell>
          <cell r="F118">
            <v>1</v>
          </cell>
          <cell r="G118">
            <v>2</v>
          </cell>
          <cell r="H118" t="str">
            <v xml:space="preserve"> </v>
          </cell>
        </row>
        <row r="119">
          <cell r="A119" t="str">
            <v>125-00</v>
          </cell>
          <cell r="B119" t="str">
            <v>565 13.1</v>
          </cell>
          <cell r="C119" t="str">
            <v>Podklad vozovky z asfaltom obaľovaného kameniva hr. do 50 mm po zhutnení</v>
          </cell>
          <cell r="D119" t="str">
            <v>m2</v>
          </cell>
          <cell r="E119">
            <v>2</v>
          </cell>
          <cell r="F119">
            <v>1</v>
          </cell>
          <cell r="G119">
            <v>2</v>
          </cell>
          <cell r="H119" t="str">
            <v xml:space="preserve"> </v>
          </cell>
        </row>
        <row r="120">
          <cell r="A120" t="str">
            <v>125-00</v>
          </cell>
          <cell r="B120" t="str">
            <v>569 50.1</v>
          </cell>
          <cell r="C120" t="str">
            <v>Zriadenie zemných krajníc so zhutnením</v>
          </cell>
          <cell r="D120" t="str">
            <v>m3</v>
          </cell>
          <cell r="E120">
            <v>2</v>
          </cell>
          <cell r="F120">
            <v>1</v>
          </cell>
          <cell r="G120">
            <v>2</v>
          </cell>
          <cell r="H120" t="str">
            <v xml:space="preserve"> </v>
          </cell>
        </row>
        <row r="121">
          <cell r="A121" t="str">
            <v>125-00</v>
          </cell>
          <cell r="B121" t="str">
            <v>573 41</v>
          </cell>
          <cell r="C121" t="str">
            <v>Náter uzatvárací asfaltový</v>
          </cell>
          <cell r="D121" t="str">
            <v>m2</v>
          </cell>
          <cell r="E121">
            <v>2</v>
          </cell>
          <cell r="F121">
            <v>1</v>
          </cell>
          <cell r="G121">
            <v>2</v>
          </cell>
          <cell r="H121" t="str">
            <v xml:space="preserve"> </v>
          </cell>
        </row>
        <row r="122">
          <cell r="A122" t="str">
            <v>125-00</v>
          </cell>
          <cell r="B122" t="str">
            <v>9</v>
          </cell>
          <cell r="C122" t="str">
            <v>OSTATNÉ KONŠTRUKCIE</v>
          </cell>
          <cell r="D122">
            <v>0</v>
          </cell>
          <cell r="F122">
            <v>0</v>
          </cell>
          <cell r="G122">
            <v>0</v>
          </cell>
          <cell r="H122" t="str">
            <v xml:space="preserve"> </v>
          </cell>
        </row>
        <row r="123">
          <cell r="A123" t="str">
            <v>125-00</v>
          </cell>
          <cell r="B123" t="str">
            <v>911 33.10</v>
          </cell>
          <cell r="C123" t="str">
            <v>Zvodidlo oceľové - zábradelné</v>
          </cell>
          <cell r="D123" t="str">
            <v>m</v>
          </cell>
          <cell r="E123">
            <v>2</v>
          </cell>
          <cell r="F123">
            <v>1</v>
          </cell>
          <cell r="G123">
            <v>2</v>
          </cell>
          <cell r="H123" t="str">
            <v xml:space="preserve"> </v>
          </cell>
        </row>
        <row r="124">
          <cell r="A124" t="str">
            <v>125-00</v>
          </cell>
          <cell r="B124" t="str">
            <v>913 34.1</v>
          </cell>
          <cell r="C124" t="str">
            <v>Medzníky z kameňa</v>
          </cell>
          <cell r="D124" t="str">
            <v>ks</v>
          </cell>
          <cell r="E124">
            <v>2</v>
          </cell>
          <cell r="F124">
            <v>1</v>
          </cell>
          <cell r="G124">
            <v>2</v>
          </cell>
          <cell r="H124" t="str">
            <v xml:space="preserve"> </v>
          </cell>
        </row>
        <row r="125">
          <cell r="A125" t="str">
            <v>125-00</v>
          </cell>
          <cell r="B125" t="str">
            <v>914 40.1</v>
          </cell>
          <cell r="C125" t="str">
            <v>Zvislé dopravné značky - s reflexnou fóliou</v>
          </cell>
          <cell r="D125" t="str">
            <v>ks</v>
          </cell>
          <cell r="E125">
            <v>2</v>
          </cell>
          <cell r="F125">
            <v>1</v>
          </cell>
          <cell r="G125">
            <v>2</v>
          </cell>
          <cell r="H125" t="str">
            <v xml:space="preserve"> </v>
          </cell>
        </row>
        <row r="126">
          <cell r="A126" t="str">
            <v>125-00</v>
          </cell>
          <cell r="B126" t="str">
            <v>999</v>
          </cell>
          <cell r="C126" t="str">
            <v>Spolu</v>
          </cell>
          <cell r="D126">
            <v>0</v>
          </cell>
          <cell r="F126">
            <v>0</v>
          </cell>
          <cell r="G126">
            <v>0</v>
          </cell>
          <cell r="H126">
            <v>30</v>
          </cell>
        </row>
        <row r="127">
          <cell r="C127" t="str">
            <v xml:space="preserve"> </v>
          </cell>
          <cell r="D127">
            <v>0</v>
          </cell>
          <cell r="F127">
            <v>0</v>
          </cell>
          <cell r="G127">
            <v>0</v>
          </cell>
          <cell r="H127" t="str">
            <v xml:space="preserve"> </v>
          </cell>
        </row>
        <row r="128">
          <cell r="A128" t="str">
            <v>131-00</v>
          </cell>
          <cell r="C128" t="str">
            <v>Úprava poľnej cesty Beckov, km 3,400</v>
          </cell>
          <cell r="D128">
            <v>0</v>
          </cell>
          <cell r="F128">
            <v>0</v>
          </cell>
          <cell r="G128">
            <v>0</v>
          </cell>
          <cell r="H128" t="str">
            <v xml:space="preserve"> </v>
          </cell>
        </row>
        <row r="129">
          <cell r="A129" t="str">
            <v>131-00</v>
          </cell>
          <cell r="B129" t="str">
            <v>1</v>
          </cell>
          <cell r="C129" t="str">
            <v>ZEMNÉ PRÁCE</v>
          </cell>
          <cell r="D129">
            <v>0</v>
          </cell>
          <cell r="F129">
            <v>0</v>
          </cell>
          <cell r="G129">
            <v>0</v>
          </cell>
          <cell r="H129" t="str">
            <v xml:space="preserve"> </v>
          </cell>
        </row>
        <row r="130">
          <cell r="A130" t="str">
            <v>131-00</v>
          </cell>
          <cell r="B130" t="str">
            <v>113 35.2</v>
          </cell>
          <cell r="C130" t="str">
            <v>Odstránenie podkladu vozovky z kameniva drveného hr. do 150 mm</v>
          </cell>
          <cell r="D130" t="str">
            <v>m3</v>
          </cell>
          <cell r="E130">
            <v>1</v>
          </cell>
          <cell r="F130">
            <v>1</v>
          </cell>
          <cell r="G130">
            <v>1</v>
          </cell>
          <cell r="H130" t="str">
            <v xml:space="preserve"> </v>
          </cell>
        </row>
        <row r="131">
          <cell r="A131" t="str">
            <v>131-00</v>
          </cell>
          <cell r="B131" t="str">
            <v>120 00.2</v>
          </cell>
          <cell r="C131" t="str">
            <v xml:space="preserve">Poplatok za získanie zeminy zo zemníka </v>
          </cell>
          <cell r="D131" t="str">
            <v>m3</v>
          </cell>
          <cell r="E131">
            <v>1</v>
          </cell>
          <cell r="F131">
            <v>1</v>
          </cell>
          <cell r="G131">
            <v>1</v>
          </cell>
          <cell r="H131" t="str">
            <v xml:space="preserve"> </v>
          </cell>
        </row>
        <row r="132">
          <cell r="A132" t="str">
            <v>131-00</v>
          </cell>
          <cell r="B132" t="str">
            <v>121 10.4</v>
          </cell>
          <cell r="C132" t="str">
            <v>Zobratie ornice</v>
          </cell>
          <cell r="D132" t="str">
            <v>m3</v>
          </cell>
          <cell r="E132">
            <v>1</v>
          </cell>
          <cell r="F132">
            <v>1</v>
          </cell>
          <cell r="G132">
            <v>1</v>
          </cell>
          <cell r="H132" t="str">
            <v xml:space="preserve"> </v>
          </cell>
        </row>
        <row r="133">
          <cell r="A133" t="str">
            <v>131-00</v>
          </cell>
          <cell r="B133" t="str">
            <v>122 75.2</v>
          </cell>
          <cell r="C133" t="str">
            <v>Odkopávky a prekopávky pre spodnú stavbu diaľnic</v>
          </cell>
          <cell r="D133" t="str">
            <v>m3</v>
          </cell>
          <cell r="E133">
            <v>1</v>
          </cell>
          <cell r="F133">
            <v>1</v>
          </cell>
          <cell r="G133">
            <v>1</v>
          </cell>
          <cell r="H133" t="str">
            <v xml:space="preserve"> </v>
          </cell>
        </row>
        <row r="134">
          <cell r="A134" t="str">
            <v>131-00</v>
          </cell>
          <cell r="B134" t="str">
            <v>162 32.4</v>
          </cell>
          <cell r="C134" t="str">
            <v>Vodorovné premiestnenie zeminy</v>
          </cell>
          <cell r="D134" t="str">
            <v>m3</v>
          </cell>
          <cell r="E134">
            <v>1</v>
          </cell>
          <cell r="F134">
            <v>1</v>
          </cell>
          <cell r="G134">
            <v>1</v>
          </cell>
          <cell r="H134" t="str">
            <v xml:space="preserve"> </v>
          </cell>
        </row>
        <row r="135">
          <cell r="A135" t="str">
            <v>131-00</v>
          </cell>
          <cell r="B135" t="str">
            <v>162 70.2</v>
          </cell>
          <cell r="C135" t="str">
            <v>Dovoz zeminy zo zemníka</v>
          </cell>
          <cell r="D135" t="str">
            <v>m3</v>
          </cell>
          <cell r="E135">
            <v>1</v>
          </cell>
          <cell r="F135">
            <v>1</v>
          </cell>
          <cell r="G135">
            <v>1</v>
          </cell>
          <cell r="H135" t="str">
            <v xml:space="preserve"> </v>
          </cell>
        </row>
        <row r="136">
          <cell r="A136" t="str">
            <v>131-00</v>
          </cell>
          <cell r="B136" t="str">
            <v>171 15.1</v>
          </cell>
          <cell r="C136" t="str">
            <v>Uloženie sypaniny do zhutnených násypov</v>
          </cell>
          <cell r="D136" t="str">
            <v>m3</v>
          </cell>
          <cell r="E136">
            <v>1</v>
          </cell>
          <cell r="F136">
            <v>1</v>
          </cell>
          <cell r="G136">
            <v>1</v>
          </cell>
          <cell r="H136" t="str">
            <v xml:space="preserve"> </v>
          </cell>
        </row>
        <row r="137">
          <cell r="A137" t="str">
            <v>131-00</v>
          </cell>
          <cell r="B137" t="str">
            <v>183 95.1</v>
          </cell>
          <cell r="C137" t="str">
            <v>Založenie trávnika hydroosevom</v>
          </cell>
          <cell r="D137" t="str">
            <v>m2</v>
          </cell>
          <cell r="E137">
            <v>1</v>
          </cell>
          <cell r="F137">
            <v>1</v>
          </cell>
          <cell r="G137">
            <v>1</v>
          </cell>
          <cell r="H137" t="str">
            <v xml:space="preserve"> </v>
          </cell>
        </row>
        <row r="138">
          <cell r="A138" t="str">
            <v>131-00</v>
          </cell>
          <cell r="B138" t="str">
            <v>5</v>
          </cell>
          <cell r="C138" t="str">
            <v>KOMUNIKÁCIA</v>
          </cell>
          <cell r="D138">
            <v>0</v>
          </cell>
          <cell r="F138">
            <v>0</v>
          </cell>
          <cell r="G138">
            <v>0</v>
          </cell>
          <cell r="H138" t="str">
            <v xml:space="preserve"> </v>
          </cell>
        </row>
        <row r="139">
          <cell r="A139" t="str">
            <v>131-00</v>
          </cell>
          <cell r="B139" t="str">
            <v>564 27.1</v>
          </cell>
          <cell r="C139" t="str">
            <v>Podklad vozovky zo štrkopiesku hr. cez 200 do 250 mm po zhutnení</v>
          </cell>
          <cell r="D139" t="str">
            <v>m2</v>
          </cell>
          <cell r="E139">
            <v>1</v>
          </cell>
          <cell r="F139">
            <v>1</v>
          </cell>
          <cell r="G139">
            <v>1</v>
          </cell>
          <cell r="H139" t="str">
            <v xml:space="preserve"> </v>
          </cell>
        </row>
        <row r="140">
          <cell r="A140" t="str">
            <v>131-00</v>
          </cell>
          <cell r="B140" t="str">
            <v>564 75.1</v>
          </cell>
          <cell r="C140" t="str">
            <v>Podklad z vibrovaného štrku hr. cez 120 do 150 mm</v>
          </cell>
          <cell r="D140" t="str">
            <v>m2</v>
          </cell>
          <cell r="E140">
            <v>1</v>
          </cell>
          <cell r="F140">
            <v>1</v>
          </cell>
          <cell r="G140">
            <v>1</v>
          </cell>
          <cell r="H140" t="str">
            <v xml:space="preserve"> </v>
          </cell>
        </row>
        <row r="141">
          <cell r="A141" t="str">
            <v>131-00</v>
          </cell>
          <cell r="B141" t="str">
            <v>565 13.1</v>
          </cell>
          <cell r="C141" t="str">
            <v>Podklad vozovky z asfaltom obaľovaného kameniva hr. do 50 mm po zhutnení</v>
          </cell>
          <cell r="D141" t="str">
            <v>m2</v>
          </cell>
          <cell r="E141">
            <v>1</v>
          </cell>
          <cell r="F141">
            <v>1</v>
          </cell>
          <cell r="G141">
            <v>1</v>
          </cell>
          <cell r="H141" t="str">
            <v xml:space="preserve"> </v>
          </cell>
        </row>
        <row r="142">
          <cell r="A142" t="str">
            <v>131-00</v>
          </cell>
          <cell r="B142" t="str">
            <v>569 50.1</v>
          </cell>
          <cell r="C142" t="str">
            <v>Zriadenie zemných krajníc so zhutnením</v>
          </cell>
          <cell r="D142" t="str">
            <v>m3</v>
          </cell>
          <cell r="E142">
            <v>1</v>
          </cell>
          <cell r="F142">
            <v>1</v>
          </cell>
          <cell r="G142">
            <v>1</v>
          </cell>
          <cell r="H142" t="str">
            <v xml:space="preserve"> </v>
          </cell>
        </row>
        <row r="143">
          <cell r="A143" t="str">
            <v>131-00</v>
          </cell>
          <cell r="B143" t="str">
            <v>573 41</v>
          </cell>
          <cell r="C143" t="str">
            <v>Náter uzatvárací asfaltový</v>
          </cell>
          <cell r="D143" t="str">
            <v>m2</v>
          </cell>
          <cell r="E143">
            <v>1</v>
          </cell>
          <cell r="F143">
            <v>1</v>
          </cell>
          <cell r="G143">
            <v>1</v>
          </cell>
          <cell r="H143" t="str">
            <v xml:space="preserve"> </v>
          </cell>
        </row>
        <row r="144">
          <cell r="A144" t="str">
            <v>131-00</v>
          </cell>
          <cell r="B144" t="str">
            <v>9</v>
          </cell>
          <cell r="C144" t="str">
            <v>OSTATNÉ KONŠTRUKCIE</v>
          </cell>
          <cell r="D144">
            <v>0</v>
          </cell>
          <cell r="F144">
            <v>0</v>
          </cell>
          <cell r="G144">
            <v>0</v>
          </cell>
          <cell r="H144" t="str">
            <v xml:space="preserve"> </v>
          </cell>
        </row>
        <row r="145">
          <cell r="A145" t="str">
            <v>131-00</v>
          </cell>
          <cell r="B145" t="str">
            <v>913 34.1</v>
          </cell>
          <cell r="C145" t="str">
            <v>Medzníky z kameňa</v>
          </cell>
          <cell r="D145" t="str">
            <v>ks</v>
          </cell>
          <cell r="E145">
            <v>1</v>
          </cell>
          <cell r="F145">
            <v>1</v>
          </cell>
          <cell r="G145">
            <v>1</v>
          </cell>
          <cell r="H145" t="str">
            <v xml:space="preserve"> </v>
          </cell>
        </row>
        <row r="146">
          <cell r="A146" t="str">
            <v>131-00</v>
          </cell>
          <cell r="B146" t="str">
            <v>960 00.1</v>
          </cell>
          <cell r="C146" t="str">
            <v>Poplatok za skládkovanie vybúraných hmôt, sutí a zeminy</v>
          </cell>
          <cell r="D146" t="str">
            <v>t</v>
          </cell>
          <cell r="E146">
            <v>1</v>
          </cell>
          <cell r="F146">
            <v>1</v>
          </cell>
          <cell r="G146">
            <v>1</v>
          </cell>
          <cell r="H146" t="str">
            <v xml:space="preserve"> </v>
          </cell>
        </row>
        <row r="147">
          <cell r="A147" t="str">
            <v>131-00</v>
          </cell>
          <cell r="B147" t="str">
            <v>999</v>
          </cell>
          <cell r="C147" t="str">
            <v>Spolu</v>
          </cell>
          <cell r="D147">
            <v>0</v>
          </cell>
          <cell r="F147">
            <v>0</v>
          </cell>
          <cell r="G147">
            <v>0</v>
          </cell>
          <cell r="H147">
            <v>15</v>
          </cell>
        </row>
        <row r="148">
          <cell r="C148" t="str">
            <v xml:space="preserve"> </v>
          </cell>
          <cell r="D148">
            <v>0</v>
          </cell>
          <cell r="F148">
            <v>0</v>
          </cell>
          <cell r="G148">
            <v>0</v>
          </cell>
          <cell r="H148" t="str">
            <v xml:space="preserve"> </v>
          </cell>
        </row>
        <row r="149">
          <cell r="A149" t="str">
            <v>132-00</v>
          </cell>
          <cell r="C149" t="str">
            <v>Úprava poľnej cesty Ivanovce</v>
          </cell>
          <cell r="D149">
            <v>0</v>
          </cell>
          <cell r="F149">
            <v>0</v>
          </cell>
          <cell r="G149">
            <v>0</v>
          </cell>
          <cell r="H149" t="str">
            <v xml:space="preserve"> </v>
          </cell>
        </row>
        <row r="150">
          <cell r="A150" t="str">
            <v>132-00</v>
          </cell>
          <cell r="B150" t="str">
            <v>1</v>
          </cell>
          <cell r="C150" t="str">
            <v>ZEMNÉ PRÁCE</v>
          </cell>
          <cell r="D150">
            <v>0</v>
          </cell>
          <cell r="F150">
            <v>0</v>
          </cell>
          <cell r="G150">
            <v>0</v>
          </cell>
          <cell r="H150" t="str">
            <v xml:space="preserve"> </v>
          </cell>
        </row>
        <row r="151">
          <cell r="A151" t="str">
            <v>132-00</v>
          </cell>
          <cell r="B151" t="str">
            <v>113 15.2</v>
          </cell>
          <cell r="C151" t="str">
            <v>Odstránenie krytu vozovky živičnej hr. do 150 mm</v>
          </cell>
          <cell r="D151" t="str">
            <v>m2</v>
          </cell>
          <cell r="E151">
            <v>1</v>
          </cell>
          <cell r="F151">
            <v>1</v>
          </cell>
          <cell r="G151">
            <v>1</v>
          </cell>
          <cell r="H151" t="str">
            <v xml:space="preserve"> </v>
          </cell>
        </row>
        <row r="152">
          <cell r="A152" t="str">
            <v>132-00</v>
          </cell>
          <cell r="B152" t="str">
            <v>113 35.2</v>
          </cell>
          <cell r="C152" t="str">
            <v>Odstránenie podkladu vozovky z kameniva drveného hr. do 150 mm</v>
          </cell>
          <cell r="D152" t="str">
            <v>m3</v>
          </cell>
          <cell r="E152">
            <v>1</v>
          </cell>
          <cell r="F152">
            <v>1</v>
          </cell>
          <cell r="G152">
            <v>1</v>
          </cell>
          <cell r="H152" t="str">
            <v xml:space="preserve"> </v>
          </cell>
        </row>
        <row r="153">
          <cell r="A153" t="str">
            <v>132-00</v>
          </cell>
          <cell r="B153" t="str">
            <v>120 00.2</v>
          </cell>
          <cell r="C153" t="str">
            <v xml:space="preserve">Poplatok za získanie zeminy zo zemníka </v>
          </cell>
          <cell r="D153" t="str">
            <v>m3</v>
          </cell>
          <cell r="E153">
            <v>1</v>
          </cell>
          <cell r="F153">
            <v>1</v>
          </cell>
          <cell r="G153">
            <v>1</v>
          </cell>
          <cell r="H153" t="str">
            <v xml:space="preserve"> </v>
          </cell>
        </row>
        <row r="154">
          <cell r="A154" t="str">
            <v>132-00</v>
          </cell>
          <cell r="B154" t="str">
            <v>121 10.4</v>
          </cell>
          <cell r="C154" t="str">
            <v>Zobratie ornice</v>
          </cell>
          <cell r="D154" t="str">
            <v>m3</v>
          </cell>
          <cell r="E154">
            <v>1</v>
          </cell>
          <cell r="F154">
            <v>1</v>
          </cell>
          <cell r="G154">
            <v>1</v>
          </cell>
          <cell r="H154" t="str">
            <v xml:space="preserve"> </v>
          </cell>
        </row>
        <row r="155">
          <cell r="A155" t="str">
            <v>132-00</v>
          </cell>
          <cell r="B155" t="str">
            <v>122 75.2</v>
          </cell>
          <cell r="C155" t="str">
            <v>Odkopávky a prekopávky pre spodnú stavbu diaľnic</v>
          </cell>
          <cell r="D155" t="str">
            <v>m3</v>
          </cell>
          <cell r="E155">
            <v>1</v>
          </cell>
          <cell r="F155">
            <v>1</v>
          </cell>
          <cell r="G155">
            <v>1</v>
          </cell>
          <cell r="H155" t="str">
            <v xml:space="preserve"> </v>
          </cell>
        </row>
        <row r="156">
          <cell r="A156" t="str">
            <v>132-00</v>
          </cell>
          <cell r="B156" t="str">
            <v>162 32.4</v>
          </cell>
          <cell r="C156" t="str">
            <v>Vodorovné premiestnenie zeminy</v>
          </cell>
          <cell r="D156" t="str">
            <v>m3</v>
          </cell>
          <cell r="E156">
            <v>1</v>
          </cell>
          <cell r="F156">
            <v>1</v>
          </cell>
          <cell r="G156">
            <v>1</v>
          </cell>
          <cell r="H156" t="str">
            <v xml:space="preserve"> </v>
          </cell>
        </row>
        <row r="157">
          <cell r="A157" t="str">
            <v>132-00</v>
          </cell>
          <cell r="B157" t="str">
            <v>162 70.2</v>
          </cell>
          <cell r="C157" t="str">
            <v>Dovoz zeminy zo zemníka</v>
          </cell>
          <cell r="D157" t="str">
            <v>m3</v>
          </cell>
          <cell r="E157">
            <v>1</v>
          </cell>
          <cell r="F157">
            <v>1</v>
          </cell>
          <cell r="G157">
            <v>1</v>
          </cell>
          <cell r="H157" t="str">
            <v xml:space="preserve"> </v>
          </cell>
        </row>
        <row r="158">
          <cell r="A158" t="str">
            <v>132-00</v>
          </cell>
          <cell r="B158" t="str">
            <v>171 15.1</v>
          </cell>
          <cell r="C158" t="str">
            <v>Uloženie sypaniny do zhutnených násypov</v>
          </cell>
          <cell r="D158" t="str">
            <v>m3</v>
          </cell>
          <cell r="E158">
            <v>1</v>
          </cell>
          <cell r="F158">
            <v>1</v>
          </cell>
          <cell r="G158">
            <v>1</v>
          </cell>
          <cell r="H158" t="str">
            <v xml:space="preserve"> </v>
          </cell>
        </row>
        <row r="159">
          <cell r="A159" t="str">
            <v>132-00</v>
          </cell>
          <cell r="B159" t="str">
            <v>183 95.1</v>
          </cell>
          <cell r="C159" t="str">
            <v>Založenie trávnika hydroosevom</v>
          </cell>
          <cell r="D159" t="str">
            <v>m2</v>
          </cell>
          <cell r="E159">
            <v>1</v>
          </cell>
          <cell r="F159">
            <v>1</v>
          </cell>
          <cell r="G159">
            <v>1</v>
          </cell>
          <cell r="H159" t="str">
            <v xml:space="preserve"> </v>
          </cell>
        </row>
        <row r="160">
          <cell r="A160" t="str">
            <v>132-00</v>
          </cell>
          <cell r="B160" t="str">
            <v>5</v>
          </cell>
          <cell r="C160" t="str">
            <v>KOMUNIKÁCIA</v>
          </cell>
          <cell r="D160">
            <v>0</v>
          </cell>
          <cell r="F160">
            <v>0</v>
          </cell>
          <cell r="G160">
            <v>0</v>
          </cell>
          <cell r="H160" t="str">
            <v xml:space="preserve"> </v>
          </cell>
        </row>
        <row r="161">
          <cell r="A161" t="str">
            <v>132-00</v>
          </cell>
          <cell r="B161" t="str">
            <v>564 27.1</v>
          </cell>
          <cell r="C161" t="str">
            <v>Podklad vozovky zo štrkopiesku hr. cez 200 do 250 mm po zhutnení</v>
          </cell>
          <cell r="D161" t="str">
            <v>m2</v>
          </cell>
          <cell r="E161">
            <v>1</v>
          </cell>
          <cell r="F161">
            <v>1</v>
          </cell>
          <cell r="G161">
            <v>1</v>
          </cell>
          <cell r="H161" t="str">
            <v xml:space="preserve"> </v>
          </cell>
        </row>
        <row r="162">
          <cell r="A162" t="str">
            <v>132-00</v>
          </cell>
          <cell r="B162" t="str">
            <v>564 75.1</v>
          </cell>
          <cell r="C162" t="str">
            <v>Podklad z vibrovaného štrku hr. cez 120 do 150 mm</v>
          </cell>
          <cell r="D162" t="str">
            <v>m2</v>
          </cell>
          <cell r="E162">
            <v>1</v>
          </cell>
          <cell r="F162">
            <v>1</v>
          </cell>
          <cell r="G162">
            <v>1</v>
          </cell>
          <cell r="H162" t="str">
            <v xml:space="preserve"> </v>
          </cell>
        </row>
        <row r="163">
          <cell r="A163" t="str">
            <v>132-00</v>
          </cell>
          <cell r="B163" t="str">
            <v>565 13.1</v>
          </cell>
          <cell r="C163" t="str">
            <v>Podklad vozovky z asfaltom obaľovaného kameniva hr. do 50 mm po zhutnení</v>
          </cell>
          <cell r="D163" t="str">
            <v>m2</v>
          </cell>
          <cell r="E163">
            <v>1</v>
          </cell>
          <cell r="F163">
            <v>1</v>
          </cell>
          <cell r="G163">
            <v>1</v>
          </cell>
          <cell r="H163" t="str">
            <v xml:space="preserve"> </v>
          </cell>
        </row>
        <row r="164">
          <cell r="A164" t="str">
            <v>132-00</v>
          </cell>
          <cell r="B164" t="str">
            <v>569 50.1</v>
          </cell>
          <cell r="C164" t="str">
            <v>Zriadenie zemných krajníc so zhutnením</v>
          </cell>
          <cell r="D164" t="str">
            <v>m3</v>
          </cell>
          <cell r="E164">
            <v>1</v>
          </cell>
          <cell r="F164">
            <v>1</v>
          </cell>
          <cell r="G164">
            <v>1</v>
          </cell>
          <cell r="H164" t="str">
            <v xml:space="preserve"> </v>
          </cell>
        </row>
        <row r="165">
          <cell r="A165" t="str">
            <v>132-00</v>
          </cell>
          <cell r="B165" t="str">
            <v>573 41</v>
          </cell>
          <cell r="C165" t="str">
            <v>Náter uzatvárací asfaltový</v>
          </cell>
          <cell r="D165" t="str">
            <v>m2</v>
          </cell>
          <cell r="E165">
            <v>1</v>
          </cell>
          <cell r="F165">
            <v>1</v>
          </cell>
          <cell r="G165">
            <v>1</v>
          </cell>
          <cell r="H165" t="str">
            <v xml:space="preserve"> </v>
          </cell>
        </row>
        <row r="166">
          <cell r="A166" t="str">
            <v>132-00</v>
          </cell>
          <cell r="B166" t="str">
            <v>9</v>
          </cell>
          <cell r="C166" t="str">
            <v>OSTATNÉ KONŠTRUKCIE</v>
          </cell>
          <cell r="D166">
            <v>0</v>
          </cell>
          <cell r="F166">
            <v>0</v>
          </cell>
          <cell r="G166">
            <v>0</v>
          </cell>
          <cell r="H166" t="str">
            <v xml:space="preserve"> </v>
          </cell>
        </row>
        <row r="167">
          <cell r="A167" t="str">
            <v>132-00</v>
          </cell>
          <cell r="B167" t="str">
            <v>911 33.1</v>
          </cell>
          <cell r="C167" t="str">
            <v>Zvodidlo oceľové cestné</v>
          </cell>
          <cell r="D167" t="str">
            <v>m</v>
          </cell>
          <cell r="E167">
            <v>1</v>
          </cell>
          <cell r="F167">
            <v>1</v>
          </cell>
          <cell r="G167">
            <v>1</v>
          </cell>
          <cell r="H167" t="str">
            <v xml:space="preserve"> </v>
          </cell>
        </row>
        <row r="168">
          <cell r="A168" t="str">
            <v>132-00</v>
          </cell>
          <cell r="B168" t="str">
            <v>913 34.1</v>
          </cell>
          <cell r="C168" t="str">
            <v>Medzníky z kameňa</v>
          </cell>
          <cell r="D168" t="str">
            <v>ks</v>
          </cell>
          <cell r="E168">
            <v>1</v>
          </cell>
          <cell r="F168">
            <v>1</v>
          </cell>
          <cell r="G168">
            <v>1</v>
          </cell>
          <cell r="H168" t="str">
            <v xml:space="preserve"> </v>
          </cell>
        </row>
        <row r="169">
          <cell r="A169" t="str">
            <v>132-00</v>
          </cell>
          <cell r="B169" t="str">
            <v>914 40.1</v>
          </cell>
          <cell r="C169" t="str">
            <v>Zvislé dopravné značky - s reflexnou fóliou</v>
          </cell>
          <cell r="D169" t="str">
            <v>ks</v>
          </cell>
          <cell r="E169">
            <v>2</v>
          </cell>
          <cell r="F169">
            <v>1</v>
          </cell>
          <cell r="G169">
            <v>2</v>
          </cell>
          <cell r="H169" t="str">
            <v xml:space="preserve"> </v>
          </cell>
        </row>
        <row r="170">
          <cell r="A170" t="str">
            <v>132-00</v>
          </cell>
          <cell r="B170" t="str">
            <v>960 00.1</v>
          </cell>
          <cell r="C170" t="str">
            <v>Poplatok za skládkovanie vybúraných hmôt, sutí a zeminy</v>
          </cell>
          <cell r="D170" t="str">
            <v>t</v>
          </cell>
          <cell r="E170">
            <v>1</v>
          </cell>
          <cell r="F170">
            <v>1</v>
          </cell>
          <cell r="G170">
            <v>1</v>
          </cell>
          <cell r="H170" t="str">
            <v xml:space="preserve"> </v>
          </cell>
        </row>
        <row r="171">
          <cell r="A171" t="str">
            <v>132-00</v>
          </cell>
          <cell r="B171" t="str">
            <v>999</v>
          </cell>
          <cell r="C171" t="str">
            <v>Spolu</v>
          </cell>
          <cell r="D171">
            <v>0</v>
          </cell>
          <cell r="F171">
            <v>0</v>
          </cell>
          <cell r="G171">
            <v>0</v>
          </cell>
          <cell r="H171">
            <v>19</v>
          </cell>
        </row>
        <row r="172">
          <cell r="C172" t="str">
            <v xml:space="preserve"> </v>
          </cell>
          <cell r="D172">
            <v>0</v>
          </cell>
          <cell r="F172">
            <v>0</v>
          </cell>
          <cell r="G172">
            <v>0</v>
          </cell>
          <cell r="H172" t="str">
            <v xml:space="preserve"> </v>
          </cell>
        </row>
        <row r="173">
          <cell r="A173" t="str">
            <v>133-00</v>
          </cell>
          <cell r="C173" t="str">
            <v>Úprava poľnej cesty Melčice</v>
          </cell>
          <cell r="D173">
            <v>0</v>
          </cell>
          <cell r="F173">
            <v>0</v>
          </cell>
          <cell r="G173">
            <v>0</v>
          </cell>
          <cell r="H173" t="str">
            <v xml:space="preserve"> </v>
          </cell>
        </row>
        <row r="174">
          <cell r="A174" t="str">
            <v>133-00</v>
          </cell>
          <cell r="B174" t="str">
            <v>1</v>
          </cell>
          <cell r="C174" t="str">
            <v>ZEMNÉ PRÁCE</v>
          </cell>
          <cell r="D174">
            <v>0</v>
          </cell>
          <cell r="F174">
            <v>0</v>
          </cell>
          <cell r="G174">
            <v>0</v>
          </cell>
          <cell r="H174" t="str">
            <v xml:space="preserve"> </v>
          </cell>
        </row>
        <row r="175">
          <cell r="A175" t="str">
            <v>133-00</v>
          </cell>
          <cell r="B175" t="str">
            <v>113 35.2</v>
          </cell>
          <cell r="C175" t="str">
            <v>Odstránenie podkladu vozovky z kameniva drveného hr. do 150 mm</v>
          </cell>
          <cell r="D175" t="str">
            <v>m3</v>
          </cell>
          <cell r="E175">
            <v>1</v>
          </cell>
          <cell r="F175">
            <v>1</v>
          </cell>
          <cell r="G175">
            <v>1</v>
          </cell>
          <cell r="H175" t="str">
            <v xml:space="preserve"> </v>
          </cell>
        </row>
        <row r="176">
          <cell r="A176" t="str">
            <v>133-00</v>
          </cell>
          <cell r="B176" t="str">
            <v>120 00.2</v>
          </cell>
          <cell r="C176" t="str">
            <v xml:space="preserve">Poplatok za získanie zeminy zo zemníka </v>
          </cell>
          <cell r="D176" t="str">
            <v>m3</v>
          </cell>
          <cell r="E176">
            <v>1</v>
          </cell>
          <cell r="F176">
            <v>1</v>
          </cell>
          <cell r="G176">
            <v>1</v>
          </cell>
          <cell r="H176" t="str">
            <v xml:space="preserve"> </v>
          </cell>
        </row>
        <row r="177">
          <cell r="A177" t="str">
            <v>133-00</v>
          </cell>
          <cell r="B177" t="str">
            <v>121 10.4</v>
          </cell>
          <cell r="C177" t="str">
            <v>Zobratie ornice</v>
          </cell>
          <cell r="D177" t="str">
            <v>m3</v>
          </cell>
          <cell r="E177">
            <v>1</v>
          </cell>
          <cell r="F177">
            <v>1</v>
          </cell>
          <cell r="G177">
            <v>1</v>
          </cell>
          <cell r="H177" t="str">
            <v xml:space="preserve"> </v>
          </cell>
        </row>
        <row r="178">
          <cell r="A178" t="str">
            <v>133-00</v>
          </cell>
          <cell r="B178" t="str">
            <v>122 75.2</v>
          </cell>
          <cell r="C178" t="str">
            <v>Odkopávky a prekopávky pre spodnú stavbu diaľnic</v>
          </cell>
          <cell r="D178" t="str">
            <v>m3</v>
          </cell>
          <cell r="E178">
            <v>1</v>
          </cell>
          <cell r="F178">
            <v>1</v>
          </cell>
          <cell r="G178">
            <v>1</v>
          </cell>
          <cell r="H178" t="str">
            <v xml:space="preserve"> </v>
          </cell>
        </row>
        <row r="179">
          <cell r="A179" t="str">
            <v>133-00</v>
          </cell>
          <cell r="B179" t="str">
            <v>162 32.4</v>
          </cell>
          <cell r="C179" t="str">
            <v>Vodorovné premiestnenie zeminy</v>
          </cell>
          <cell r="D179" t="str">
            <v>m3</v>
          </cell>
          <cell r="E179">
            <v>1</v>
          </cell>
          <cell r="F179">
            <v>1</v>
          </cell>
          <cell r="G179">
            <v>1</v>
          </cell>
          <cell r="H179" t="str">
            <v xml:space="preserve"> </v>
          </cell>
        </row>
        <row r="180">
          <cell r="A180" t="str">
            <v>133-00</v>
          </cell>
          <cell r="B180" t="str">
            <v>162 70.2</v>
          </cell>
          <cell r="C180" t="str">
            <v>Dovoz zeminy zo zemníka</v>
          </cell>
          <cell r="D180" t="str">
            <v>m3</v>
          </cell>
          <cell r="E180">
            <v>1</v>
          </cell>
          <cell r="F180">
            <v>1</v>
          </cell>
          <cell r="G180">
            <v>1</v>
          </cell>
          <cell r="H180" t="str">
            <v xml:space="preserve"> </v>
          </cell>
        </row>
        <row r="181">
          <cell r="A181" t="str">
            <v>133-00</v>
          </cell>
          <cell r="B181" t="str">
            <v>171 15.1</v>
          </cell>
          <cell r="C181" t="str">
            <v>Uloženie sypaniny do zhutnených násypov</v>
          </cell>
          <cell r="D181" t="str">
            <v>m3</v>
          </cell>
          <cell r="E181">
            <v>1</v>
          </cell>
          <cell r="F181">
            <v>1</v>
          </cell>
          <cell r="G181">
            <v>1</v>
          </cell>
          <cell r="H181" t="str">
            <v xml:space="preserve"> </v>
          </cell>
        </row>
        <row r="182">
          <cell r="A182" t="str">
            <v>133-00</v>
          </cell>
          <cell r="B182" t="str">
            <v>183 95.1</v>
          </cell>
          <cell r="C182" t="str">
            <v>Založenie trávnika hydroosevom</v>
          </cell>
          <cell r="D182" t="str">
            <v>m2</v>
          </cell>
          <cell r="E182">
            <v>1</v>
          </cell>
          <cell r="F182">
            <v>1</v>
          </cell>
          <cell r="G182">
            <v>1</v>
          </cell>
          <cell r="H182" t="str">
            <v xml:space="preserve"> </v>
          </cell>
        </row>
        <row r="183">
          <cell r="A183" t="str">
            <v>133-00</v>
          </cell>
          <cell r="B183">
            <v>3</v>
          </cell>
          <cell r="C183" t="str">
            <v>ZVISLÉ KONŠTRUKCIE</v>
          </cell>
          <cell r="D183">
            <v>0</v>
          </cell>
          <cell r="F183">
            <v>0</v>
          </cell>
          <cell r="G183">
            <v>0</v>
          </cell>
          <cell r="H183" t="str">
            <v xml:space="preserve"> </v>
          </cell>
        </row>
        <row r="184">
          <cell r="A184" t="str">
            <v>133-00</v>
          </cell>
          <cell r="B184" t="str">
            <v>348 17</v>
          </cell>
          <cell r="C184" t="str">
            <v>Zábradlie oceľové</v>
          </cell>
          <cell r="D184" t="str">
            <v>m</v>
          </cell>
          <cell r="E184">
            <v>1</v>
          </cell>
          <cell r="F184">
            <v>1</v>
          </cell>
          <cell r="G184">
            <v>1</v>
          </cell>
          <cell r="H184" t="str">
            <v xml:space="preserve"> </v>
          </cell>
        </row>
        <row r="185">
          <cell r="A185" t="str">
            <v>133-00</v>
          </cell>
          <cell r="B185" t="str">
            <v>5</v>
          </cell>
          <cell r="C185" t="str">
            <v>KOMUNIKÁCIA</v>
          </cell>
          <cell r="D185">
            <v>0</v>
          </cell>
          <cell r="F185">
            <v>0</v>
          </cell>
          <cell r="G185">
            <v>0</v>
          </cell>
          <cell r="H185" t="str">
            <v xml:space="preserve"> </v>
          </cell>
        </row>
        <row r="186">
          <cell r="A186" t="str">
            <v>133-00</v>
          </cell>
          <cell r="B186" t="str">
            <v>564 27.1</v>
          </cell>
          <cell r="C186" t="str">
            <v>Podklad vozovky zo štrkopiesku hr. cez 200 do 250 mm po zhutnení</v>
          </cell>
          <cell r="D186" t="str">
            <v>m2</v>
          </cell>
          <cell r="E186">
            <v>1</v>
          </cell>
          <cell r="F186">
            <v>1</v>
          </cell>
          <cell r="G186">
            <v>1</v>
          </cell>
          <cell r="H186" t="str">
            <v xml:space="preserve"> </v>
          </cell>
        </row>
        <row r="187">
          <cell r="A187" t="str">
            <v>133-00</v>
          </cell>
          <cell r="B187" t="str">
            <v>564 75.1</v>
          </cell>
          <cell r="C187" t="str">
            <v>Podklad z vibrovaného štrku hr. cez 120 do 150 mm</v>
          </cell>
          <cell r="D187" t="str">
            <v>m2</v>
          </cell>
          <cell r="E187">
            <v>1</v>
          </cell>
          <cell r="F187">
            <v>1</v>
          </cell>
          <cell r="G187">
            <v>1</v>
          </cell>
          <cell r="H187" t="str">
            <v xml:space="preserve"> </v>
          </cell>
        </row>
        <row r="188">
          <cell r="A188" t="str">
            <v>133-00</v>
          </cell>
          <cell r="B188" t="str">
            <v>565 13.1</v>
          </cell>
          <cell r="C188" t="str">
            <v>Podklad vozovky z asfaltom obaľovaného kameniva hr. do 50 mm po zhutnení</v>
          </cell>
          <cell r="D188" t="str">
            <v>m2</v>
          </cell>
          <cell r="E188">
            <v>1</v>
          </cell>
          <cell r="F188">
            <v>1</v>
          </cell>
          <cell r="G188">
            <v>1</v>
          </cell>
          <cell r="H188" t="str">
            <v xml:space="preserve"> </v>
          </cell>
        </row>
        <row r="189">
          <cell r="A189" t="str">
            <v>133-00</v>
          </cell>
          <cell r="B189" t="str">
            <v>569 50.1</v>
          </cell>
          <cell r="C189" t="str">
            <v>Zriadenie zemných krajníc so zhutnením</v>
          </cell>
          <cell r="D189" t="str">
            <v>m3</v>
          </cell>
          <cell r="E189">
            <v>1</v>
          </cell>
          <cell r="F189">
            <v>1</v>
          </cell>
          <cell r="G189">
            <v>1</v>
          </cell>
          <cell r="H189" t="str">
            <v xml:space="preserve"> </v>
          </cell>
        </row>
        <row r="190">
          <cell r="A190" t="str">
            <v>133-00</v>
          </cell>
          <cell r="B190" t="str">
            <v>573 41</v>
          </cell>
          <cell r="C190" t="str">
            <v>Náter uzatvárací asfaltový</v>
          </cell>
          <cell r="D190" t="str">
            <v>m2</v>
          </cell>
          <cell r="E190">
            <v>1</v>
          </cell>
          <cell r="F190">
            <v>1</v>
          </cell>
          <cell r="G190">
            <v>1</v>
          </cell>
          <cell r="H190" t="str">
            <v xml:space="preserve"> </v>
          </cell>
        </row>
        <row r="191">
          <cell r="A191" t="str">
            <v>133-00</v>
          </cell>
          <cell r="B191" t="str">
            <v>9</v>
          </cell>
          <cell r="C191" t="str">
            <v>OSTATNÉ KONŠTRUKCIE</v>
          </cell>
          <cell r="D191">
            <v>0</v>
          </cell>
          <cell r="F191">
            <v>0</v>
          </cell>
          <cell r="G191">
            <v>0</v>
          </cell>
          <cell r="H191" t="str">
            <v xml:space="preserve"> </v>
          </cell>
        </row>
        <row r="192">
          <cell r="A192" t="str">
            <v>133-00</v>
          </cell>
          <cell r="B192" t="str">
            <v>913 34.1</v>
          </cell>
          <cell r="C192" t="str">
            <v>Medzníky z kameňa</v>
          </cell>
          <cell r="D192" t="str">
            <v>ks</v>
          </cell>
          <cell r="E192">
            <v>1</v>
          </cell>
          <cell r="F192">
            <v>1</v>
          </cell>
          <cell r="G192">
            <v>1</v>
          </cell>
          <cell r="H192" t="str">
            <v xml:space="preserve"> </v>
          </cell>
        </row>
        <row r="193">
          <cell r="A193" t="str">
            <v>133-00</v>
          </cell>
          <cell r="B193" t="str">
            <v>919 42</v>
          </cell>
          <cell r="C193" t="str">
            <v>Čelá cestných priepustov</v>
          </cell>
          <cell r="D193" t="str">
            <v>ks</v>
          </cell>
          <cell r="E193">
            <v>1</v>
          </cell>
          <cell r="F193">
            <v>1</v>
          </cell>
          <cell r="G193">
            <v>1</v>
          </cell>
          <cell r="H193" t="str">
            <v xml:space="preserve"> </v>
          </cell>
        </row>
        <row r="194">
          <cell r="A194" t="str">
            <v>133-00</v>
          </cell>
          <cell r="B194" t="str">
            <v>919 52</v>
          </cell>
          <cell r="C194" t="str">
            <v>Cestný priepust</v>
          </cell>
          <cell r="D194" t="str">
            <v>m</v>
          </cell>
          <cell r="E194">
            <v>1</v>
          </cell>
          <cell r="F194">
            <v>1</v>
          </cell>
          <cell r="G194">
            <v>1</v>
          </cell>
          <cell r="H194" t="str">
            <v xml:space="preserve"> </v>
          </cell>
        </row>
        <row r="195">
          <cell r="A195" t="str">
            <v>133-00</v>
          </cell>
          <cell r="B195" t="str">
            <v>960 00.1</v>
          </cell>
          <cell r="C195" t="str">
            <v>Poplatok za skládkovanie vybúraných hmôt, sutí a zeminy</v>
          </cell>
          <cell r="D195" t="str">
            <v>t</v>
          </cell>
          <cell r="E195">
            <v>1</v>
          </cell>
          <cell r="F195">
            <v>1</v>
          </cell>
          <cell r="G195">
            <v>1</v>
          </cell>
          <cell r="H195" t="str">
            <v xml:space="preserve"> </v>
          </cell>
        </row>
        <row r="196">
          <cell r="A196" t="str">
            <v>133-00</v>
          </cell>
          <cell r="B196" t="str">
            <v>999</v>
          </cell>
          <cell r="C196" t="str">
            <v>Spolu</v>
          </cell>
          <cell r="D196">
            <v>0</v>
          </cell>
          <cell r="F196">
            <v>0</v>
          </cell>
          <cell r="G196">
            <v>0</v>
          </cell>
          <cell r="H196">
            <v>18</v>
          </cell>
        </row>
        <row r="197">
          <cell r="C197" t="str">
            <v xml:space="preserve"> </v>
          </cell>
          <cell r="D197">
            <v>0</v>
          </cell>
          <cell r="F197">
            <v>0</v>
          </cell>
          <cell r="G197">
            <v>0</v>
          </cell>
          <cell r="H197" t="str">
            <v xml:space="preserve"> </v>
          </cell>
        </row>
        <row r="198">
          <cell r="A198" t="str">
            <v>134-00</v>
          </cell>
          <cell r="C198" t="str">
            <v>Úprava poľnej cesty Bierovce</v>
          </cell>
          <cell r="D198">
            <v>0</v>
          </cell>
          <cell r="F198">
            <v>0</v>
          </cell>
          <cell r="G198">
            <v>0</v>
          </cell>
          <cell r="H198" t="str">
            <v xml:space="preserve"> </v>
          </cell>
        </row>
        <row r="199">
          <cell r="A199" t="str">
            <v>134-00</v>
          </cell>
          <cell r="B199" t="str">
            <v>1</v>
          </cell>
          <cell r="C199" t="str">
            <v>ZEMNÉ PRÁCE</v>
          </cell>
          <cell r="D199">
            <v>0</v>
          </cell>
          <cell r="F199">
            <v>0</v>
          </cell>
          <cell r="G199">
            <v>0</v>
          </cell>
          <cell r="H199" t="str">
            <v xml:space="preserve"> </v>
          </cell>
        </row>
        <row r="200">
          <cell r="A200" t="str">
            <v>134-00</v>
          </cell>
          <cell r="B200" t="str">
            <v>113 35.2</v>
          </cell>
          <cell r="C200" t="str">
            <v>Odstránenie podkladu vozovky z kameniva drveného hr. do 150 mm</v>
          </cell>
          <cell r="D200" t="str">
            <v>m3</v>
          </cell>
          <cell r="E200">
            <v>2</v>
          </cell>
          <cell r="F200">
            <v>1</v>
          </cell>
          <cell r="G200">
            <v>2</v>
          </cell>
          <cell r="H200" t="str">
            <v xml:space="preserve"> </v>
          </cell>
        </row>
        <row r="201">
          <cell r="A201" t="str">
            <v>134-00</v>
          </cell>
          <cell r="B201" t="str">
            <v>120 00.2</v>
          </cell>
          <cell r="C201" t="str">
            <v xml:space="preserve">Poplatok za získanie zeminy zo zemníka </v>
          </cell>
          <cell r="D201" t="str">
            <v>m3</v>
          </cell>
          <cell r="E201">
            <v>2</v>
          </cell>
          <cell r="F201">
            <v>1</v>
          </cell>
          <cell r="G201">
            <v>2</v>
          </cell>
          <cell r="H201" t="str">
            <v xml:space="preserve"> </v>
          </cell>
        </row>
        <row r="202">
          <cell r="A202" t="str">
            <v>134-00</v>
          </cell>
          <cell r="B202" t="str">
            <v>121 10.4</v>
          </cell>
          <cell r="C202" t="str">
            <v>Zobratie ornice</v>
          </cell>
          <cell r="D202" t="str">
            <v>m3</v>
          </cell>
          <cell r="E202">
            <v>2</v>
          </cell>
          <cell r="F202">
            <v>1</v>
          </cell>
          <cell r="G202">
            <v>2</v>
          </cell>
          <cell r="H202" t="str">
            <v xml:space="preserve"> </v>
          </cell>
        </row>
        <row r="203">
          <cell r="A203" t="str">
            <v>134-00</v>
          </cell>
          <cell r="B203" t="str">
            <v>122 75.2</v>
          </cell>
          <cell r="C203" t="str">
            <v>Odkopávky a prekopávky pre spodnú stavbu diaľnic</v>
          </cell>
          <cell r="D203" t="str">
            <v>m3</v>
          </cell>
          <cell r="E203">
            <v>2</v>
          </cell>
          <cell r="F203">
            <v>1</v>
          </cell>
          <cell r="G203">
            <v>2</v>
          </cell>
          <cell r="H203" t="str">
            <v xml:space="preserve"> </v>
          </cell>
        </row>
        <row r="204">
          <cell r="A204" t="str">
            <v>134-00</v>
          </cell>
          <cell r="B204" t="str">
            <v>162 32.4</v>
          </cell>
          <cell r="C204" t="str">
            <v>Vodorovné premiestnenie zeminy</v>
          </cell>
          <cell r="D204" t="str">
            <v>m3</v>
          </cell>
          <cell r="E204">
            <v>2</v>
          </cell>
          <cell r="F204">
            <v>1</v>
          </cell>
          <cell r="G204">
            <v>2</v>
          </cell>
          <cell r="H204" t="str">
            <v xml:space="preserve"> </v>
          </cell>
        </row>
        <row r="205">
          <cell r="A205" t="str">
            <v>134-00</v>
          </cell>
          <cell r="B205" t="str">
            <v>162 70.2</v>
          </cell>
          <cell r="C205" t="str">
            <v>Dovoz zeminy zo zemníka</v>
          </cell>
          <cell r="D205" t="str">
            <v>m3</v>
          </cell>
          <cell r="E205">
            <v>2</v>
          </cell>
          <cell r="F205">
            <v>1</v>
          </cell>
          <cell r="G205">
            <v>2</v>
          </cell>
          <cell r="H205" t="str">
            <v xml:space="preserve"> </v>
          </cell>
        </row>
        <row r="206">
          <cell r="A206" t="str">
            <v>134-00</v>
          </cell>
          <cell r="B206" t="str">
            <v>171 15.1</v>
          </cell>
          <cell r="C206" t="str">
            <v>Uloženie sypaniny do zhutnených násypov</v>
          </cell>
          <cell r="D206" t="str">
            <v>m3</v>
          </cell>
          <cell r="E206">
            <v>2</v>
          </cell>
          <cell r="F206">
            <v>1</v>
          </cell>
          <cell r="G206">
            <v>2</v>
          </cell>
          <cell r="H206" t="str">
            <v xml:space="preserve"> </v>
          </cell>
        </row>
        <row r="207">
          <cell r="A207" t="str">
            <v>134-00</v>
          </cell>
          <cell r="B207" t="str">
            <v>183 95.1</v>
          </cell>
          <cell r="C207" t="str">
            <v>Založenie trávnika hydroosevom</v>
          </cell>
          <cell r="D207" t="str">
            <v>m2</v>
          </cell>
          <cell r="E207">
            <v>2</v>
          </cell>
          <cell r="F207">
            <v>1</v>
          </cell>
          <cell r="G207">
            <v>2</v>
          </cell>
          <cell r="H207" t="str">
            <v xml:space="preserve"> </v>
          </cell>
        </row>
        <row r="208">
          <cell r="A208" t="str">
            <v>134-00</v>
          </cell>
          <cell r="B208" t="str">
            <v>5</v>
          </cell>
          <cell r="C208" t="str">
            <v>KOMUNIKÁCIA</v>
          </cell>
          <cell r="D208">
            <v>0</v>
          </cell>
          <cell r="F208">
            <v>0</v>
          </cell>
          <cell r="G208">
            <v>0</v>
          </cell>
          <cell r="H208" t="str">
            <v xml:space="preserve"> </v>
          </cell>
        </row>
        <row r="209">
          <cell r="A209" t="str">
            <v>134-00</v>
          </cell>
          <cell r="B209" t="str">
            <v>564 27.1</v>
          </cell>
          <cell r="C209" t="str">
            <v>Podklad vozovky zo štrkopiesku hr. cez 200 do 250 mm po zhutnení</v>
          </cell>
          <cell r="D209" t="str">
            <v>m2</v>
          </cell>
          <cell r="E209">
            <v>2</v>
          </cell>
          <cell r="F209">
            <v>1</v>
          </cell>
          <cell r="G209">
            <v>2</v>
          </cell>
          <cell r="H209" t="str">
            <v xml:space="preserve"> </v>
          </cell>
        </row>
        <row r="210">
          <cell r="A210" t="str">
            <v>134-00</v>
          </cell>
          <cell r="B210" t="str">
            <v>564 75.1</v>
          </cell>
          <cell r="C210" t="str">
            <v>Podklad z vibrovaného štrku hr. cez 120 do 150 mm</v>
          </cell>
          <cell r="D210" t="str">
            <v>m2</v>
          </cell>
          <cell r="E210">
            <v>2</v>
          </cell>
          <cell r="F210">
            <v>1</v>
          </cell>
          <cell r="G210">
            <v>2</v>
          </cell>
          <cell r="H210" t="str">
            <v xml:space="preserve"> </v>
          </cell>
        </row>
        <row r="211">
          <cell r="A211" t="str">
            <v>134-00</v>
          </cell>
          <cell r="B211" t="str">
            <v>565 13.1</v>
          </cell>
          <cell r="C211" t="str">
            <v>Podklad vozovky z asfaltom obaľovaného kameniva hr. do 50 mm po zhutnení</v>
          </cell>
          <cell r="D211" t="str">
            <v>m2</v>
          </cell>
          <cell r="E211">
            <v>2</v>
          </cell>
          <cell r="F211">
            <v>1</v>
          </cell>
          <cell r="G211">
            <v>2</v>
          </cell>
          <cell r="H211" t="str">
            <v xml:space="preserve"> </v>
          </cell>
        </row>
        <row r="212">
          <cell r="A212" t="str">
            <v>134-00</v>
          </cell>
          <cell r="B212" t="str">
            <v>569 50.1</v>
          </cell>
          <cell r="C212" t="str">
            <v>Zriadenie zemných krajníc so zhutnením</v>
          </cell>
          <cell r="D212" t="str">
            <v>m3</v>
          </cell>
          <cell r="E212">
            <v>2</v>
          </cell>
          <cell r="F212">
            <v>1</v>
          </cell>
          <cell r="G212">
            <v>2</v>
          </cell>
          <cell r="H212" t="str">
            <v xml:space="preserve"> </v>
          </cell>
        </row>
        <row r="213">
          <cell r="A213" t="str">
            <v>134-00</v>
          </cell>
          <cell r="B213" t="str">
            <v>573 41</v>
          </cell>
          <cell r="C213" t="str">
            <v>Náter uzatvárací asfaltový</v>
          </cell>
          <cell r="D213" t="str">
            <v>m2</v>
          </cell>
          <cell r="E213">
            <v>2</v>
          </cell>
          <cell r="F213">
            <v>1</v>
          </cell>
          <cell r="G213">
            <v>2</v>
          </cell>
          <cell r="H213" t="str">
            <v xml:space="preserve"> </v>
          </cell>
        </row>
        <row r="214">
          <cell r="A214" t="str">
            <v>134-00</v>
          </cell>
          <cell r="B214" t="str">
            <v>9</v>
          </cell>
          <cell r="C214" t="str">
            <v>OSTATNÉ KONŠTRUKCIE</v>
          </cell>
          <cell r="D214">
            <v>0</v>
          </cell>
          <cell r="F214">
            <v>0</v>
          </cell>
          <cell r="G214">
            <v>0</v>
          </cell>
          <cell r="H214" t="str">
            <v xml:space="preserve"> </v>
          </cell>
        </row>
        <row r="215">
          <cell r="A215" t="str">
            <v>134-00</v>
          </cell>
          <cell r="B215" t="str">
            <v>911 33.11</v>
          </cell>
          <cell r="C215" t="str">
            <v>Zvodidlo oceľové cestné</v>
          </cell>
          <cell r="D215" t="str">
            <v>m</v>
          </cell>
          <cell r="E215">
            <v>2</v>
          </cell>
          <cell r="F215">
            <v>1</v>
          </cell>
          <cell r="G215">
            <v>2</v>
          </cell>
          <cell r="H215" t="str">
            <v xml:space="preserve"> </v>
          </cell>
        </row>
        <row r="216">
          <cell r="A216" t="str">
            <v>134-00</v>
          </cell>
          <cell r="B216" t="str">
            <v>913 34.1</v>
          </cell>
          <cell r="C216" t="str">
            <v>Medzníky z kameňa</v>
          </cell>
          <cell r="D216" t="str">
            <v>ks</v>
          </cell>
          <cell r="E216">
            <v>2</v>
          </cell>
          <cell r="F216">
            <v>1</v>
          </cell>
          <cell r="G216">
            <v>2</v>
          </cell>
          <cell r="H216" t="str">
            <v xml:space="preserve"> </v>
          </cell>
        </row>
        <row r="217">
          <cell r="A217" t="str">
            <v>134-00</v>
          </cell>
          <cell r="B217" t="str">
            <v>960 00.1</v>
          </cell>
          <cell r="C217" t="str">
            <v>Poplatok za skládkovanie vybúraných hmôt, sutí a zeminy</v>
          </cell>
          <cell r="D217" t="str">
            <v>t</v>
          </cell>
          <cell r="E217">
            <v>2</v>
          </cell>
          <cell r="F217">
            <v>1</v>
          </cell>
          <cell r="G217">
            <v>2</v>
          </cell>
          <cell r="H217" t="str">
            <v xml:space="preserve"> </v>
          </cell>
        </row>
        <row r="218">
          <cell r="A218" t="str">
            <v>134-00</v>
          </cell>
          <cell r="B218" t="str">
            <v>999</v>
          </cell>
          <cell r="C218" t="str">
            <v>Spolu</v>
          </cell>
          <cell r="D218">
            <v>0</v>
          </cell>
          <cell r="F218">
            <v>0</v>
          </cell>
          <cell r="G218">
            <v>0</v>
          </cell>
          <cell r="H218">
            <v>32</v>
          </cell>
        </row>
        <row r="219">
          <cell r="C219" t="str">
            <v xml:space="preserve"> </v>
          </cell>
          <cell r="D219">
            <v>0</v>
          </cell>
          <cell r="F219">
            <v>0</v>
          </cell>
          <cell r="G219">
            <v>0</v>
          </cell>
          <cell r="H219" t="str">
            <v xml:space="preserve"> </v>
          </cell>
        </row>
        <row r="220">
          <cell r="A220" t="str">
            <v>135-00</v>
          </cell>
          <cell r="C220" t="str">
            <v>Súbežná poľná cesta RDP Chocholná - Velčice</v>
          </cell>
          <cell r="D220">
            <v>0</v>
          </cell>
          <cell r="F220">
            <v>0</v>
          </cell>
          <cell r="G220">
            <v>0</v>
          </cell>
          <cell r="H220" t="str">
            <v xml:space="preserve"> </v>
          </cell>
        </row>
        <row r="221">
          <cell r="A221" t="str">
            <v>135-00</v>
          </cell>
          <cell r="B221" t="str">
            <v>1</v>
          </cell>
          <cell r="C221" t="str">
            <v>ZEMNÉ PRÁCE</v>
          </cell>
          <cell r="D221">
            <v>0</v>
          </cell>
          <cell r="F221">
            <v>0</v>
          </cell>
          <cell r="G221">
            <v>0</v>
          </cell>
          <cell r="H221" t="str">
            <v xml:space="preserve"> </v>
          </cell>
        </row>
        <row r="222">
          <cell r="A222" t="str">
            <v>135-00</v>
          </cell>
          <cell r="B222" t="str">
            <v>120 00.2</v>
          </cell>
          <cell r="C222" t="str">
            <v xml:space="preserve">Poplatok za získanie zeminy zo zemníka </v>
          </cell>
          <cell r="D222" t="str">
            <v>m3</v>
          </cell>
          <cell r="E222">
            <v>1</v>
          </cell>
          <cell r="F222">
            <v>1</v>
          </cell>
          <cell r="G222">
            <v>1</v>
          </cell>
          <cell r="H222" t="str">
            <v xml:space="preserve"> </v>
          </cell>
        </row>
        <row r="223">
          <cell r="A223" t="str">
            <v>135-00</v>
          </cell>
          <cell r="B223" t="str">
            <v>121 10.4</v>
          </cell>
          <cell r="C223" t="str">
            <v>Zobratie ornice</v>
          </cell>
          <cell r="D223" t="str">
            <v>m3</v>
          </cell>
          <cell r="E223">
            <v>1</v>
          </cell>
          <cell r="F223">
            <v>1</v>
          </cell>
          <cell r="G223">
            <v>1</v>
          </cell>
          <cell r="H223" t="str">
            <v xml:space="preserve"> </v>
          </cell>
        </row>
        <row r="224">
          <cell r="A224" t="str">
            <v>135-00</v>
          </cell>
          <cell r="B224" t="str">
            <v>122 75.2</v>
          </cell>
          <cell r="C224" t="str">
            <v>Odkopávky a prekopávky pre spodnú stavbu diaľnic</v>
          </cell>
          <cell r="D224" t="str">
            <v>m3</v>
          </cell>
          <cell r="E224">
            <v>1</v>
          </cell>
          <cell r="F224">
            <v>1</v>
          </cell>
          <cell r="G224">
            <v>1</v>
          </cell>
          <cell r="H224" t="str">
            <v xml:space="preserve"> </v>
          </cell>
        </row>
        <row r="225">
          <cell r="A225" t="str">
            <v>135-00</v>
          </cell>
          <cell r="B225" t="str">
            <v>162 32.4</v>
          </cell>
          <cell r="C225" t="str">
            <v>Vodorovné premiestnenie zeminy</v>
          </cell>
          <cell r="D225" t="str">
            <v>m3</v>
          </cell>
          <cell r="E225">
            <v>1</v>
          </cell>
          <cell r="F225">
            <v>1</v>
          </cell>
          <cell r="G225">
            <v>1</v>
          </cell>
          <cell r="H225" t="str">
            <v xml:space="preserve"> </v>
          </cell>
        </row>
        <row r="226">
          <cell r="A226" t="str">
            <v>135-00</v>
          </cell>
          <cell r="B226" t="str">
            <v>162 70.2</v>
          </cell>
          <cell r="C226" t="str">
            <v>Dovoz zeminy zo zemníka</v>
          </cell>
          <cell r="D226" t="str">
            <v>m3</v>
          </cell>
          <cell r="E226">
            <v>1</v>
          </cell>
          <cell r="F226">
            <v>1</v>
          </cell>
          <cell r="G226">
            <v>1</v>
          </cell>
          <cell r="H226" t="str">
            <v xml:space="preserve"> </v>
          </cell>
        </row>
        <row r="227">
          <cell r="A227" t="str">
            <v>135-00</v>
          </cell>
          <cell r="B227" t="str">
            <v>171 15.1</v>
          </cell>
          <cell r="C227" t="str">
            <v>Uloženie sypaniny do zhutnených násypov</v>
          </cell>
          <cell r="D227" t="str">
            <v>m3</v>
          </cell>
          <cell r="E227">
            <v>1</v>
          </cell>
          <cell r="F227">
            <v>1</v>
          </cell>
          <cell r="G227">
            <v>1</v>
          </cell>
          <cell r="H227" t="str">
            <v xml:space="preserve"> </v>
          </cell>
        </row>
        <row r="228">
          <cell r="A228" t="str">
            <v>135-00</v>
          </cell>
          <cell r="B228" t="str">
            <v>183 95.1</v>
          </cell>
          <cell r="C228" t="str">
            <v>Založenie trávnika hydroosevom</v>
          </cell>
          <cell r="D228" t="str">
            <v>m2</v>
          </cell>
          <cell r="E228">
            <v>1</v>
          </cell>
          <cell r="F228">
            <v>1</v>
          </cell>
          <cell r="G228">
            <v>1</v>
          </cell>
          <cell r="H228" t="str">
            <v xml:space="preserve"> </v>
          </cell>
        </row>
        <row r="229">
          <cell r="A229" t="str">
            <v>135-00</v>
          </cell>
          <cell r="B229">
            <v>3</v>
          </cell>
          <cell r="C229" t="str">
            <v>ZVISLÉ KONŠTRUKCIE</v>
          </cell>
          <cell r="D229">
            <v>0</v>
          </cell>
          <cell r="F229">
            <v>0</v>
          </cell>
          <cell r="G229">
            <v>0</v>
          </cell>
          <cell r="H229" t="str">
            <v xml:space="preserve"> </v>
          </cell>
        </row>
        <row r="230">
          <cell r="A230" t="str">
            <v>135-00</v>
          </cell>
          <cell r="B230" t="str">
            <v>348 17</v>
          </cell>
          <cell r="C230" t="str">
            <v>Zábradlie oceľové</v>
          </cell>
          <cell r="D230" t="str">
            <v>m</v>
          </cell>
          <cell r="E230">
            <v>1</v>
          </cell>
          <cell r="F230">
            <v>1</v>
          </cell>
          <cell r="G230">
            <v>1</v>
          </cell>
          <cell r="H230" t="str">
            <v xml:space="preserve"> </v>
          </cell>
        </row>
        <row r="231">
          <cell r="A231" t="str">
            <v>135-00</v>
          </cell>
          <cell r="B231" t="str">
            <v>5</v>
          </cell>
          <cell r="C231" t="str">
            <v>KOMUNIKÁCIA</v>
          </cell>
          <cell r="D231">
            <v>0</v>
          </cell>
          <cell r="F231">
            <v>0</v>
          </cell>
          <cell r="G231">
            <v>0</v>
          </cell>
          <cell r="H231" t="str">
            <v xml:space="preserve"> </v>
          </cell>
        </row>
        <row r="232">
          <cell r="A232" t="str">
            <v>135-00</v>
          </cell>
          <cell r="B232" t="str">
            <v>564 27.1</v>
          </cell>
          <cell r="C232" t="str">
            <v>Podklad vozovky zo štrkopiesku hr. cez 200 do 250 mm po zhutnení</v>
          </cell>
          <cell r="D232" t="str">
            <v>m2</v>
          </cell>
          <cell r="E232">
            <v>1</v>
          </cell>
          <cell r="F232">
            <v>1</v>
          </cell>
          <cell r="G232">
            <v>1</v>
          </cell>
          <cell r="H232" t="str">
            <v xml:space="preserve"> </v>
          </cell>
        </row>
        <row r="233">
          <cell r="A233" t="str">
            <v>135-00</v>
          </cell>
          <cell r="B233" t="str">
            <v>564 75.1</v>
          </cell>
          <cell r="C233" t="str">
            <v>Podklad z vibrovaného štrku hr. cez 120 do 150 mm</v>
          </cell>
          <cell r="D233" t="str">
            <v>m2</v>
          </cell>
          <cell r="E233">
            <v>1</v>
          </cell>
          <cell r="F233">
            <v>1</v>
          </cell>
          <cell r="G233">
            <v>1</v>
          </cell>
          <cell r="H233" t="str">
            <v xml:space="preserve"> </v>
          </cell>
        </row>
        <row r="234">
          <cell r="A234" t="str">
            <v>135-00</v>
          </cell>
          <cell r="B234" t="str">
            <v>565 13.1</v>
          </cell>
          <cell r="C234" t="str">
            <v>Podklad vozovky z asfaltom obaľovaného kameniva hr. do 50 mm po zhutnení</v>
          </cell>
          <cell r="D234" t="str">
            <v>m2</v>
          </cell>
          <cell r="E234">
            <v>1</v>
          </cell>
          <cell r="F234">
            <v>1</v>
          </cell>
          <cell r="G234">
            <v>1</v>
          </cell>
          <cell r="H234" t="str">
            <v xml:space="preserve"> </v>
          </cell>
        </row>
        <row r="235">
          <cell r="A235" t="str">
            <v>135-00</v>
          </cell>
          <cell r="B235" t="str">
            <v>569 50.1</v>
          </cell>
          <cell r="C235" t="str">
            <v>Zriadenie zemných krajníc so zhutnením</v>
          </cell>
          <cell r="D235" t="str">
            <v>m3</v>
          </cell>
          <cell r="E235">
            <v>1</v>
          </cell>
          <cell r="F235">
            <v>1</v>
          </cell>
          <cell r="G235">
            <v>1</v>
          </cell>
          <cell r="H235" t="str">
            <v xml:space="preserve"> </v>
          </cell>
        </row>
        <row r="236">
          <cell r="A236" t="str">
            <v>135-00</v>
          </cell>
          <cell r="B236" t="str">
            <v>573 41</v>
          </cell>
          <cell r="C236" t="str">
            <v>Náter uzatvárací asfaltový</v>
          </cell>
          <cell r="D236" t="str">
            <v>m2</v>
          </cell>
          <cell r="E236">
            <v>1</v>
          </cell>
          <cell r="F236">
            <v>1</v>
          </cell>
          <cell r="G236">
            <v>1</v>
          </cell>
          <cell r="H236" t="str">
            <v xml:space="preserve"> </v>
          </cell>
        </row>
        <row r="237">
          <cell r="A237" t="str">
            <v>135-00</v>
          </cell>
          <cell r="B237" t="str">
            <v>9</v>
          </cell>
          <cell r="C237" t="str">
            <v>OSTATNÉ KONŠTRUKCIE</v>
          </cell>
          <cell r="D237">
            <v>0</v>
          </cell>
          <cell r="F237">
            <v>0</v>
          </cell>
          <cell r="G237">
            <v>0</v>
          </cell>
          <cell r="H237" t="str">
            <v xml:space="preserve"> </v>
          </cell>
        </row>
        <row r="238">
          <cell r="A238" t="str">
            <v>135-00</v>
          </cell>
          <cell r="B238" t="str">
            <v>913 34.1</v>
          </cell>
          <cell r="C238" t="str">
            <v>Medzníky z kameňa</v>
          </cell>
          <cell r="D238" t="str">
            <v>ks</v>
          </cell>
          <cell r="E238">
            <v>2</v>
          </cell>
          <cell r="F238">
            <v>1</v>
          </cell>
          <cell r="G238">
            <v>2</v>
          </cell>
          <cell r="H238" t="str">
            <v xml:space="preserve"> </v>
          </cell>
        </row>
        <row r="239">
          <cell r="A239" t="str">
            <v>135-00</v>
          </cell>
          <cell r="B239" t="str">
            <v>999</v>
          </cell>
          <cell r="C239" t="str">
            <v>Spolu</v>
          </cell>
          <cell r="D239">
            <v>0</v>
          </cell>
          <cell r="F239">
            <v>0</v>
          </cell>
          <cell r="G239">
            <v>0</v>
          </cell>
          <cell r="H239">
            <v>15</v>
          </cell>
        </row>
        <row r="240">
          <cell r="C240" t="str">
            <v xml:space="preserve"> </v>
          </cell>
          <cell r="D240">
            <v>0</v>
          </cell>
          <cell r="F240">
            <v>0</v>
          </cell>
          <cell r="G240">
            <v>0</v>
          </cell>
          <cell r="H240" t="str">
            <v xml:space="preserve"> </v>
          </cell>
        </row>
        <row r="241">
          <cell r="A241" t="str">
            <v>136-00</v>
          </cell>
          <cell r="C241" t="str">
            <v>Úprava poľnej cesty pri PD Beckov</v>
          </cell>
          <cell r="D241">
            <v>0</v>
          </cell>
          <cell r="F241">
            <v>0</v>
          </cell>
          <cell r="G241">
            <v>0</v>
          </cell>
          <cell r="H241" t="str">
            <v xml:space="preserve"> </v>
          </cell>
        </row>
        <row r="242">
          <cell r="A242" t="str">
            <v>136-00</v>
          </cell>
          <cell r="B242" t="str">
            <v>1</v>
          </cell>
          <cell r="C242" t="str">
            <v>ZEMNÉ PRÁCE</v>
          </cell>
          <cell r="D242">
            <v>0</v>
          </cell>
          <cell r="F242">
            <v>0</v>
          </cell>
          <cell r="G242">
            <v>0</v>
          </cell>
          <cell r="H242" t="str">
            <v xml:space="preserve"> </v>
          </cell>
        </row>
        <row r="243">
          <cell r="A243" t="str">
            <v>136-00</v>
          </cell>
          <cell r="B243" t="str">
            <v>113 35.2</v>
          </cell>
          <cell r="C243" t="str">
            <v>Odstránenie podkladu vozovky z kameniva drveného hr. do 150 mm</v>
          </cell>
          <cell r="D243" t="str">
            <v>m3</v>
          </cell>
          <cell r="E243">
            <v>1</v>
          </cell>
          <cell r="F243">
            <v>1</v>
          </cell>
          <cell r="G243">
            <v>1</v>
          </cell>
          <cell r="H243" t="str">
            <v xml:space="preserve"> </v>
          </cell>
        </row>
        <row r="244">
          <cell r="A244" t="str">
            <v>136-00</v>
          </cell>
          <cell r="B244" t="str">
            <v>120 00.2</v>
          </cell>
          <cell r="C244" t="str">
            <v xml:space="preserve">Poplatok za získanie zeminy zo zemníka </v>
          </cell>
          <cell r="D244" t="str">
            <v>m3</v>
          </cell>
          <cell r="E244">
            <v>1</v>
          </cell>
          <cell r="F244">
            <v>1</v>
          </cell>
          <cell r="G244">
            <v>1</v>
          </cell>
          <cell r="H244" t="str">
            <v xml:space="preserve"> </v>
          </cell>
        </row>
        <row r="245">
          <cell r="A245" t="str">
            <v>136-00</v>
          </cell>
          <cell r="B245" t="str">
            <v>121 10.4</v>
          </cell>
          <cell r="C245" t="str">
            <v>Zobratie ornice</v>
          </cell>
          <cell r="D245" t="str">
            <v>m3</v>
          </cell>
          <cell r="E245">
            <v>1</v>
          </cell>
          <cell r="F245">
            <v>1</v>
          </cell>
          <cell r="G245">
            <v>1</v>
          </cell>
          <cell r="H245" t="str">
            <v xml:space="preserve"> </v>
          </cell>
        </row>
        <row r="246">
          <cell r="A246" t="str">
            <v>136-00</v>
          </cell>
          <cell r="B246" t="str">
            <v>122 75.2</v>
          </cell>
          <cell r="C246" t="str">
            <v>Odkopávky a prekopávky pre spodnú stavbu diaľnic</v>
          </cell>
          <cell r="D246" t="str">
            <v>m3</v>
          </cell>
          <cell r="E246">
            <v>1</v>
          </cell>
          <cell r="F246">
            <v>1</v>
          </cell>
          <cell r="G246">
            <v>1</v>
          </cell>
          <cell r="H246" t="str">
            <v xml:space="preserve"> </v>
          </cell>
        </row>
        <row r="247">
          <cell r="A247" t="str">
            <v>136-00</v>
          </cell>
          <cell r="B247" t="str">
            <v>162 32.4</v>
          </cell>
          <cell r="C247" t="str">
            <v>Vodorovné premiestnenie zeminy</v>
          </cell>
          <cell r="D247" t="str">
            <v>m3</v>
          </cell>
          <cell r="E247">
            <v>1</v>
          </cell>
          <cell r="F247">
            <v>1</v>
          </cell>
          <cell r="G247">
            <v>1</v>
          </cell>
          <cell r="H247" t="str">
            <v xml:space="preserve"> </v>
          </cell>
        </row>
        <row r="248">
          <cell r="A248" t="str">
            <v>136-00</v>
          </cell>
          <cell r="B248" t="str">
            <v>162 70.2</v>
          </cell>
          <cell r="C248" t="str">
            <v>Dovoz zeminy zo zemníka</v>
          </cell>
          <cell r="D248" t="str">
            <v>m3</v>
          </cell>
          <cell r="E248">
            <v>1</v>
          </cell>
          <cell r="F248">
            <v>1</v>
          </cell>
          <cell r="G248">
            <v>1</v>
          </cell>
          <cell r="H248" t="str">
            <v xml:space="preserve"> </v>
          </cell>
        </row>
        <row r="249">
          <cell r="A249" t="str">
            <v>136-00</v>
          </cell>
          <cell r="B249" t="str">
            <v>171 15.1</v>
          </cell>
          <cell r="C249" t="str">
            <v>Uloženie sypaniny do zhutnených násypov</v>
          </cell>
          <cell r="D249" t="str">
            <v>m3</v>
          </cell>
          <cell r="E249">
            <v>1</v>
          </cell>
          <cell r="F249">
            <v>1</v>
          </cell>
          <cell r="G249">
            <v>1</v>
          </cell>
          <cell r="H249" t="str">
            <v xml:space="preserve"> </v>
          </cell>
        </row>
        <row r="250">
          <cell r="A250" t="str">
            <v>136-00</v>
          </cell>
          <cell r="B250" t="str">
            <v>183 95.1</v>
          </cell>
          <cell r="C250" t="str">
            <v>Založenie trávnika hydroosevom</v>
          </cell>
          <cell r="D250" t="str">
            <v>m2</v>
          </cell>
          <cell r="E250">
            <v>1</v>
          </cell>
          <cell r="F250">
            <v>1</v>
          </cell>
          <cell r="G250">
            <v>1</v>
          </cell>
          <cell r="H250" t="str">
            <v xml:space="preserve"> </v>
          </cell>
        </row>
        <row r="251">
          <cell r="A251" t="str">
            <v>136-00</v>
          </cell>
          <cell r="B251" t="str">
            <v>5</v>
          </cell>
          <cell r="C251" t="str">
            <v>KOMUNIKÁCIA</v>
          </cell>
          <cell r="D251">
            <v>0</v>
          </cell>
          <cell r="F251">
            <v>0</v>
          </cell>
          <cell r="G251">
            <v>0</v>
          </cell>
          <cell r="H251" t="str">
            <v xml:space="preserve"> </v>
          </cell>
        </row>
        <row r="252">
          <cell r="A252" t="str">
            <v>136-00</v>
          </cell>
          <cell r="B252" t="str">
            <v>564 27.1</v>
          </cell>
          <cell r="C252" t="str">
            <v>Podklad vozovky zo štrkopiesku hr. cez 200 do 250 mm po zhutnení</v>
          </cell>
          <cell r="D252" t="str">
            <v>m2</v>
          </cell>
          <cell r="E252">
            <v>1</v>
          </cell>
          <cell r="F252">
            <v>1</v>
          </cell>
          <cell r="G252">
            <v>1</v>
          </cell>
          <cell r="H252" t="str">
            <v xml:space="preserve"> </v>
          </cell>
        </row>
        <row r="253">
          <cell r="A253" t="str">
            <v>136-00</v>
          </cell>
          <cell r="B253" t="str">
            <v>564 75.1</v>
          </cell>
          <cell r="C253" t="str">
            <v>Podklad z vibrovaného štrku hr. cez 120 do 150 mm</v>
          </cell>
          <cell r="D253" t="str">
            <v>m2</v>
          </cell>
          <cell r="E253">
            <v>1</v>
          </cell>
          <cell r="F253">
            <v>1</v>
          </cell>
          <cell r="G253">
            <v>1</v>
          </cell>
          <cell r="H253" t="str">
            <v xml:space="preserve"> </v>
          </cell>
        </row>
        <row r="254">
          <cell r="A254" t="str">
            <v>136-00</v>
          </cell>
          <cell r="B254" t="str">
            <v>565 13.1</v>
          </cell>
          <cell r="C254" t="str">
            <v>Podklad vozovky z asfaltom obaľovaného kameniva hr. do 50 mm po zhutnení</v>
          </cell>
          <cell r="D254" t="str">
            <v>m2</v>
          </cell>
          <cell r="E254">
            <v>1</v>
          </cell>
          <cell r="F254">
            <v>1</v>
          </cell>
          <cell r="G254">
            <v>1</v>
          </cell>
          <cell r="H254" t="str">
            <v xml:space="preserve"> </v>
          </cell>
        </row>
        <row r="255">
          <cell r="A255" t="str">
            <v>136-00</v>
          </cell>
          <cell r="B255" t="str">
            <v>569 50.1</v>
          </cell>
          <cell r="C255" t="str">
            <v>Zriadenie zemných krajníc so zhutnením</v>
          </cell>
          <cell r="D255" t="str">
            <v>m3</v>
          </cell>
          <cell r="E255">
            <v>1</v>
          </cell>
          <cell r="F255">
            <v>1</v>
          </cell>
          <cell r="G255">
            <v>1</v>
          </cell>
          <cell r="H255" t="str">
            <v xml:space="preserve"> </v>
          </cell>
        </row>
        <row r="256">
          <cell r="A256" t="str">
            <v>136-00</v>
          </cell>
          <cell r="B256" t="str">
            <v>573 41</v>
          </cell>
          <cell r="C256" t="str">
            <v>Náter uzatvárací asfaltový</v>
          </cell>
          <cell r="D256" t="str">
            <v>m2</v>
          </cell>
          <cell r="E256">
            <v>1</v>
          </cell>
          <cell r="F256">
            <v>1</v>
          </cell>
          <cell r="G256">
            <v>1</v>
          </cell>
          <cell r="H256" t="str">
            <v xml:space="preserve"> </v>
          </cell>
        </row>
        <row r="257">
          <cell r="A257" t="str">
            <v>136-00</v>
          </cell>
          <cell r="B257" t="str">
            <v>9</v>
          </cell>
          <cell r="C257" t="str">
            <v>OSTATNÉ KONŠTRUKCIE</v>
          </cell>
          <cell r="D257">
            <v>0</v>
          </cell>
          <cell r="F257">
            <v>0</v>
          </cell>
          <cell r="G257">
            <v>0</v>
          </cell>
          <cell r="H257" t="str">
            <v xml:space="preserve"> </v>
          </cell>
        </row>
        <row r="258">
          <cell r="A258" t="str">
            <v>136-00</v>
          </cell>
          <cell r="B258" t="str">
            <v>913 34.1</v>
          </cell>
          <cell r="C258" t="str">
            <v>Medzníky z kameňa</v>
          </cell>
          <cell r="D258" t="str">
            <v>ks</v>
          </cell>
          <cell r="E258">
            <v>1</v>
          </cell>
          <cell r="F258">
            <v>1</v>
          </cell>
          <cell r="G258">
            <v>1</v>
          </cell>
          <cell r="H258" t="str">
            <v xml:space="preserve"> </v>
          </cell>
        </row>
        <row r="259">
          <cell r="A259" t="str">
            <v>136-00</v>
          </cell>
          <cell r="B259" t="str">
            <v>960 00.1</v>
          </cell>
          <cell r="C259" t="str">
            <v>Poplatok za skládkovanie vybúraných hmôt, sutí a zeminy</v>
          </cell>
          <cell r="D259" t="str">
            <v>t</v>
          </cell>
          <cell r="E259">
            <v>1</v>
          </cell>
          <cell r="F259">
            <v>1</v>
          </cell>
          <cell r="G259">
            <v>1</v>
          </cell>
          <cell r="H259" t="str">
            <v xml:space="preserve"> </v>
          </cell>
        </row>
        <row r="260">
          <cell r="A260" t="str">
            <v>136-00</v>
          </cell>
          <cell r="B260" t="str">
            <v>999</v>
          </cell>
          <cell r="C260" t="str">
            <v>Spolu</v>
          </cell>
          <cell r="D260">
            <v>0</v>
          </cell>
          <cell r="F260">
            <v>0</v>
          </cell>
          <cell r="G260">
            <v>0</v>
          </cell>
          <cell r="H260">
            <v>15</v>
          </cell>
        </row>
        <row r="261">
          <cell r="C261" t="str">
            <v xml:space="preserve"> </v>
          </cell>
          <cell r="D261">
            <v>0</v>
          </cell>
          <cell r="F261">
            <v>0</v>
          </cell>
          <cell r="G261">
            <v>0</v>
          </cell>
          <cell r="H261" t="str">
            <v xml:space="preserve"> </v>
          </cell>
        </row>
        <row r="262">
          <cell r="A262" t="str">
            <v>137-00</v>
          </cell>
          <cell r="C262" t="str">
            <v>Úprava poľnej cesty Beckov, km 4,450</v>
          </cell>
          <cell r="D262">
            <v>0</v>
          </cell>
          <cell r="F262">
            <v>0</v>
          </cell>
          <cell r="G262">
            <v>0</v>
          </cell>
          <cell r="H262" t="str">
            <v xml:space="preserve"> </v>
          </cell>
        </row>
        <row r="263">
          <cell r="A263" t="str">
            <v>137-00</v>
          </cell>
          <cell r="B263" t="str">
            <v>1</v>
          </cell>
          <cell r="C263" t="str">
            <v>ZEMNÉ PRÁCE</v>
          </cell>
          <cell r="D263">
            <v>0</v>
          </cell>
          <cell r="F263">
            <v>0</v>
          </cell>
          <cell r="G263">
            <v>0</v>
          </cell>
          <cell r="H263" t="str">
            <v xml:space="preserve"> </v>
          </cell>
        </row>
        <row r="264">
          <cell r="A264" t="str">
            <v>137-00</v>
          </cell>
          <cell r="B264" t="str">
            <v>113 35.2</v>
          </cell>
          <cell r="C264" t="str">
            <v>Odstránenie podkladu vozovky z kameniva drveného hr. do 150 mm</v>
          </cell>
          <cell r="D264" t="str">
            <v>m3</v>
          </cell>
          <cell r="E264">
            <v>1</v>
          </cell>
          <cell r="F264">
            <v>1</v>
          </cell>
          <cell r="G264">
            <v>1</v>
          </cell>
          <cell r="H264" t="str">
            <v xml:space="preserve"> </v>
          </cell>
        </row>
        <row r="265">
          <cell r="A265" t="str">
            <v>137-00</v>
          </cell>
          <cell r="B265" t="str">
            <v>120 00.2</v>
          </cell>
          <cell r="C265" t="str">
            <v xml:space="preserve">Poplatok za získanie zeminy zo zemníka </v>
          </cell>
          <cell r="D265" t="str">
            <v>m3</v>
          </cell>
          <cell r="E265">
            <v>1</v>
          </cell>
          <cell r="F265">
            <v>1</v>
          </cell>
          <cell r="G265">
            <v>1</v>
          </cell>
          <cell r="H265" t="str">
            <v xml:space="preserve"> </v>
          </cell>
        </row>
        <row r="266">
          <cell r="A266" t="str">
            <v>137-00</v>
          </cell>
          <cell r="B266" t="str">
            <v>121 10.4</v>
          </cell>
          <cell r="C266" t="str">
            <v>Zobratie ornice</v>
          </cell>
          <cell r="D266" t="str">
            <v>m3</v>
          </cell>
          <cell r="E266">
            <v>1</v>
          </cell>
          <cell r="F266">
            <v>1</v>
          </cell>
          <cell r="G266">
            <v>1</v>
          </cell>
          <cell r="H266" t="str">
            <v xml:space="preserve"> </v>
          </cell>
        </row>
        <row r="267">
          <cell r="A267" t="str">
            <v>137-00</v>
          </cell>
          <cell r="B267" t="str">
            <v>122 75.2</v>
          </cell>
          <cell r="C267" t="str">
            <v>Odkopávky a prekopávky pre spodnú stavbu diaľnic</v>
          </cell>
          <cell r="D267" t="str">
            <v>m3</v>
          </cell>
          <cell r="E267">
            <v>1</v>
          </cell>
          <cell r="F267">
            <v>1</v>
          </cell>
          <cell r="G267">
            <v>1</v>
          </cell>
          <cell r="H267" t="str">
            <v xml:space="preserve"> </v>
          </cell>
        </row>
        <row r="268">
          <cell r="A268" t="str">
            <v>137-00</v>
          </cell>
          <cell r="B268" t="str">
            <v>162 32.4</v>
          </cell>
          <cell r="C268" t="str">
            <v>Vodorovné premiestnenie zeminy</v>
          </cell>
          <cell r="D268" t="str">
            <v>m3</v>
          </cell>
          <cell r="E268">
            <v>1</v>
          </cell>
          <cell r="F268">
            <v>1</v>
          </cell>
          <cell r="G268">
            <v>1</v>
          </cell>
          <cell r="H268" t="str">
            <v xml:space="preserve"> </v>
          </cell>
        </row>
        <row r="269">
          <cell r="A269" t="str">
            <v>137-00</v>
          </cell>
          <cell r="B269" t="str">
            <v>162 70.2</v>
          </cell>
          <cell r="C269" t="str">
            <v>Dovoz zeminy zo zemníka</v>
          </cell>
          <cell r="D269" t="str">
            <v>m3</v>
          </cell>
          <cell r="E269">
            <v>1</v>
          </cell>
          <cell r="F269">
            <v>1</v>
          </cell>
          <cell r="G269">
            <v>1</v>
          </cell>
          <cell r="H269" t="str">
            <v xml:space="preserve"> </v>
          </cell>
        </row>
        <row r="270">
          <cell r="A270" t="str">
            <v>137-00</v>
          </cell>
          <cell r="B270" t="str">
            <v>171 15.1</v>
          </cell>
          <cell r="C270" t="str">
            <v>Uloženie sypaniny do zhutnených násypov</v>
          </cell>
          <cell r="D270" t="str">
            <v>m3</v>
          </cell>
          <cell r="E270">
            <v>1</v>
          </cell>
          <cell r="F270">
            <v>1</v>
          </cell>
          <cell r="G270">
            <v>1</v>
          </cell>
          <cell r="H270" t="str">
            <v xml:space="preserve"> </v>
          </cell>
        </row>
        <row r="271">
          <cell r="A271" t="str">
            <v>137-00</v>
          </cell>
          <cell r="B271" t="str">
            <v>183 95.1</v>
          </cell>
          <cell r="C271" t="str">
            <v>Založenie trávnika hydroosevom</v>
          </cell>
          <cell r="D271" t="str">
            <v>m2</v>
          </cell>
          <cell r="E271">
            <v>1</v>
          </cell>
          <cell r="F271">
            <v>1</v>
          </cell>
          <cell r="G271">
            <v>1</v>
          </cell>
          <cell r="H271" t="str">
            <v xml:space="preserve"> </v>
          </cell>
        </row>
        <row r="272">
          <cell r="A272" t="str">
            <v>137-00</v>
          </cell>
          <cell r="B272" t="str">
            <v>5</v>
          </cell>
          <cell r="C272" t="str">
            <v>KOMUNIKÁCIA</v>
          </cell>
          <cell r="D272">
            <v>0</v>
          </cell>
          <cell r="F272">
            <v>0</v>
          </cell>
          <cell r="G272">
            <v>0</v>
          </cell>
          <cell r="H272" t="str">
            <v xml:space="preserve"> </v>
          </cell>
        </row>
        <row r="273">
          <cell r="A273" t="str">
            <v>137-00</v>
          </cell>
          <cell r="B273" t="str">
            <v>564 27.1</v>
          </cell>
          <cell r="C273" t="str">
            <v>Podklad vozovky zo štrkopiesku hr. cez 200 do 250 mm po zhutnení</v>
          </cell>
          <cell r="D273" t="str">
            <v>m2</v>
          </cell>
          <cell r="E273">
            <v>1</v>
          </cell>
          <cell r="F273">
            <v>1</v>
          </cell>
          <cell r="G273">
            <v>1</v>
          </cell>
          <cell r="H273" t="str">
            <v xml:space="preserve"> </v>
          </cell>
        </row>
        <row r="274">
          <cell r="A274" t="str">
            <v>137-00</v>
          </cell>
          <cell r="B274" t="str">
            <v>564 75.1</v>
          </cell>
          <cell r="C274" t="str">
            <v>Podklad z vibrovaného štrku hr. cez 120 do 150 mm</v>
          </cell>
          <cell r="D274" t="str">
            <v>m2</v>
          </cell>
          <cell r="E274">
            <v>1</v>
          </cell>
          <cell r="F274">
            <v>1</v>
          </cell>
          <cell r="G274">
            <v>1</v>
          </cell>
          <cell r="H274" t="str">
            <v xml:space="preserve"> </v>
          </cell>
        </row>
        <row r="275">
          <cell r="A275" t="str">
            <v>137-00</v>
          </cell>
          <cell r="B275" t="str">
            <v>565 13.1</v>
          </cell>
          <cell r="C275" t="str">
            <v>Podklad vozovky z asfaltom obaľovaného kameniva hr. do 50 mm po zhutnení</v>
          </cell>
          <cell r="D275" t="str">
            <v>m2</v>
          </cell>
          <cell r="E275">
            <v>1</v>
          </cell>
          <cell r="F275">
            <v>1</v>
          </cell>
          <cell r="G275">
            <v>1</v>
          </cell>
          <cell r="H275" t="str">
            <v xml:space="preserve"> </v>
          </cell>
        </row>
        <row r="276">
          <cell r="A276" t="str">
            <v>137-00</v>
          </cell>
          <cell r="B276" t="str">
            <v>569 50.1</v>
          </cell>
          <cell r="C276" t="str">
            <v>Zriadenie zemných krajníc so zhutnením</v>
          </cell>
          <cell r="D276" t="str">
            <v>m3</v>
          </cell>
          <cell r="E276">
            <v>1</v>
          </cell>
          <cell r="F276">
            <v>1</v>
          </cell>
          <cell r="G276">
            <v>1</v>
          </cell>
          <cell r="H276" t="str">
            <v xml:space="preserve"> </v>
          </cell>
        </row>
        <row r="277">
          <cell r="A277" t="str">
            <v>137-00</v>
          </cell>
          <cell r="B277" t="str">
            <v>573 41</v>
          </cell>
          <cell r="C277" t="str">
            <v>Náter uzatvárací asfaltový</v>
          </cell>
          <cell r="D277" t="str">
            <v>m2</v>
          </cell>
          <cell r="E277">
            <v>1</v>
          </cell>
          <cell r="F277">
            <v>1</v>
          </cell>
          <cell r="G277">
            <v>1</v>
          </cell>
          <cell r="H277" t="str">
            <v xml:space="preserve"> </v>
          </cell>
        </row>
        <row r="278">
          <cell r="A278" t="str">
            <v>137-00</v>
          </cell>
          <cell r="B278" t="str">
            <v>9</v>
          </cell>
          <cell r="C278" t="str">
            <v>OSTATNÉ KONŠTRUKCIE</v>
          </cell>
          <cell r="D278">
            <v>0</v>
          </cell>
          <cell r="F278">
            <v>0</v>
          </cell>
          <cell r="G278">
            <v>0</v>
          </cell>
          <cell r="H278" t="str">
            <v xml:space="preserve"> </v>
          </cell>
        </row>
        <row r="279">
          <cell r="A279" t="str">
            <v>137-00</v>
          </cell>
          <cell r="B279" t="str">
            <v>913 34.1</v>
          </cell>
          <cell r="C279" t="str">
            <v>Medzníky z kameňa</v>
          </cell>
          <cell r="D279" t="str">
            <v>ks</v>
          </cell>
          <cell r="E279">
            <v>1</v>
          </cell>
          <cell r="F279">
            <v>1</v>
          </cell>
          <cell r="G279">
            <v>1</v>
          </cell>
          <cell r="H279" t="str">
            <v xml:space="preserve"> </v>
          </cell>
        </row>
        <row r="280">
          <cell r="A280" t="str">
            <v>137-00</v>
          </cell>
          <cell r="B280" t="str">
            <v>960 00.1</v>
          </cell>
          <cell r="C280" t="str">
            <v>Poplatok za skládkovanie vybúraných hmôt, sutí a zeminy</v>
          </cell>
          <cell r="D280" t="str">
            <v>t</v>
          </cell>
          <cell r="E280">
            <v>1</v>
          </cell>
          <cell r="F280">
            <v>1</v>
          </cell>
          <cell r="G280">
            <v>1</v>
          </cell>
          <cell r="H280" t="str">
            <v xml:space="preserve"> </v>
          </cell>
        </row>
        <row r="281">
          <cell r="A281" t="str">
            <v>137-00</v>
          </cell>
          <cell r="B281" t="str">
            <v>999</v>
          </cell>
          <cell r="C281" t="str">
            <v>Spolu</v>
          </cell>
          <cell r="D281">
            <v>0</v>
          </cell>
          <cell r="F281">
            <v>0</v>
          </cell>
          <cell r="G281">
            <v>0</v>
          </cell>
          <cell r="H281">
            <v>15</v>
          </cell>
        </row>
        <row r="282">
          <cell r="C282" t="str">
            <v xml:space="preserve"> </v>
          </cell>
          <cell r="D282">
            <v>0</v>
          </cell>
          <cell r="F282">
            <v>0</v>
          </cell>
          <cell r="G282">
            <v>0</v>
          </cell>
          <cell r="H282" t="str">
            <v xml:space="preserve"> </v>
          </cell>
        </row>
        <row r="283">
          <cell r="C283" t="str">
            <v xml:space="preserve"> </v>
          </cell>
          <cell r="D283">
            <v>0</v>
          </cell>
          <cell r="F283">
            <v>0</v>
          </cell>
          <cell r="G283">
            <v>0</v>
          </cell>
          <cell r="H283" t="str">
            <v xml:space="preserve"> </v>
          </cell>
        </row>
        <row r="284">
          <cell r="C284" t="str">
            <v xml:space="preserve"> </v>
          </cell>
          <cell r="D284">
            <v>0</v>
          </cell>
          <cell r="F284">
            <v>0</v>
          </cell>
          <cell r="G284">
            <v>0</v>
          </cell>
          <cell r="H284" t="str">
            <v xml:space="preserve"> </v>
          </cell>
        </row>
        <row r="285">
          <cell r="C285" t="str">
            <v xml:space="preserve"> </v>
          </cell>
          <cell r="D285">
            <v>0</v>
          </cell>
          <cell r="F285">
            <v>0</v>
          </cell>
          <cell r="G285">
            <v>0</v>
          </cell>
          <cell r="H285" t="str">
            <v xml:space="preserve"> </v>
          </cell>
        </row>
        <row r="286">
          <cell r="C286" t="str">
            <v xml:space="preserve"> </v>
          </cell>
          <cell r="D286">
            <v>0</v>
          </cell>
          <cell r="F286">
            <v>0</v>
          </cell>
          <cell r="G286">
            <v>0</v>
          </cell>
          <cell r="H286" t="str">
            <v xml:space="preserve"> </v>
          </cell>
        </row>
        <row r="287">
          <cell r="C287" t="str">
            <v xml:space="preserve"> </v>
          </cell>
          <cell r="D287">
            <v>0</v>
          </cell>
          <cell r="F287">
            <v>0</v>
          </cell>
          <cell r="G287">
            <v>0</v>
          </cell>
          <cell r="H287" t="str">
            <v xml:space="preserve"> </v>
          </cell>
        </row>
        <row r="288">
          <cell r="C288" t="str">
            <v xml:space="preserve"> </v>
          </cell>
          <cell r="D288">
            <v>0</v>
          </cell>
          <cell r="F288">
            <v>0</v>
          </cell>
          <cell r="G288">
            <v>0</v>
          </cell>
          <cell r="H288" t="str">
            <v xml:space="preserve"> </v>
          </cell>
        </row>
        <row r="289">
          <cell r="C289" t="str">
            <v xml:space="preserve"> </v>
          </cell>
          <cell r="D289">
            <v>0</v>
          </cell>
          <cell r="F289">
            <v>0</v>
          </cell>
          <cell r="G289">
            <v>0</v>
          </cell>
          <cell r="H289" t="str">
            <v xml:space="preserve"> </v>
          </cell>
        </row>
        <row r="290">
          <cell r="C290" t="str">
            <v xml:space="preserve"> </v>
          </cell>
          <cell r="D290">
            <v>0</v>
          </cell>
          <cell r="F290">
            <v>0</v>
          </cell>
          <cell r="G290">
            <v>0</v>
          </cell>
          <cell r="H290" t="str">
            <v xml:space="preserve"> </v>
          </cell>
        </row>
        <row r="291">
          <cell r="C291" t="str">
            <v xml:space="preserve"> </v>
          </cell>
          <cell r="D291">
            <v>0</v>
          </cell>
          <cell r="F291">
            <v>0</v>
          </cell>
          <cell r="G291">
            <v>0</v>
          </cell>
          <cell r="H291" t="str">
            <v xml:space="preserve"> </v>
          </cell>
        </row>
        <row r="292">
          <cell r="C292" t="str">
            <v xml:space="preserve"> </v>
          </cell>
          <cell r="D292">
            <v>0</v>
          </cell>
          <cell r="F292">
            <v>0</v>
          </cell>
          <cell r="G292">
            <v>0</v>
          </cell>
          <cell r="H292" t="str">
            <v xml:space="preserve"> </v>
          </cell>
        </row>
        <row r="293">
          <cell r="C293" t="str">
            <v xml:space="preserve"> </v>
          </cell>
          <cell r="D293">
            <v>0</v>
          </cell>
          <cell r="F293">
            <v>0</v>
          </cell>
          <cell r="G293">
            <v>0</v>
          </cell>
          <cell r="H293" t="str">
            <v xml:space="preserve"> </v>
          </cell>
        </row>
        <row r="294">
          <cell r="C294" t="str">
            <v xml:space="preserve"> </v>
          </cell>
          <cell r="D294">
            <v>0</v>
          </cell>
          <cell r="F294">
            <v>0</v>
          </cell>
          <cell r="G294">
            <v>0</v>
          </cell>
          <cell r="H294" t="str">
            <v xml:space="preserve"> </v>
          </cell>
        </row>
        <row r="295">
          <cell r="C295" t="str">
            <v xml:space="preserve"> </v>
          </cell>
          <cell r="D295">
            <v>0</v>
          </cell>
          <cell r="F295">
            <v>0</v>
          </cell>
          <cell r="G295">
            <v>0</v>
          </cell>
          <cell r="H295" t="str">
            <v xml:space="preserve"> </v>
          </cell>
        </row>
        <row r="296">
          <cell r="C296" t="str">
            <v xml:space="preserve"> </v>
          </cell>
          <cell r="D296">
            <v>0</v>
          </cell>
          <cell r="F296">
            <v>0</v>
          </cell>
          <cell r="G296">
            <v>0</v>
          </cell>
          <cell r="H296" t="str">
            <v xml:space="preserve"> </v>
          </cell>
        </row>
        <row r="297">
          <cell r="C297" t="str">
            <v xml:space="preserve"> </v>
          </cell>
          <cell r="D297">
            <v>0</v>
          </cell>
          <cell r="F297">
            <v>0</v>
          </cell>
          <cell r="G297">
            <v>0</v>
          </cell>
          <cell r="H297" t="str">
            <v xml:space="preserve"> </v>
          </cell>
        </row>
        <row r="298">
          <cell r="C298" t="str">
            <v xml:space="preserve"> </v>
          </cell>
          <cell r="D298">
            <v>0</v>
          </cell>
          <cell r="F298">
            <v>0</v>
          </cell>
          <cell r="G298">
            <v>0</v>
          </cell>
          <cell r="H298" t="str">
            <v xml:space="preserve"> </v>
          </cell>
        </row>
        <row r="299">
          <cell r="C299" t="str">
            <v xml:space="preserve"> </v>
          </cell>
          <cell r="D299">
            <v>0</v>
          </cell>
          <cell r="F299">
            <v>0</v>
          </cell>
          <cell r="G299">
            <v>0</v>
          </cell>
          <cell r="H299" t="str">
            <v xml:space="preserve"> </v>
          </cell>
        </row>
        <row r="300">
          <cell r="C300" t="str">
            <v xml:space="preserve"> </v>
          </cell>
          <cell r="D300">
            <v>0</v>
          </cell>
          <cell r="F300">
            <v>0</v>
          </cell>
          <cell r="G300">
            <v>0</v>
          </cell>
          <cell r="H300" t="str">
            <v xml:space="preserve"> </v>
          </cell>
        </row>
        <row r="301">
          <cell r="C301" t="str">
            <v xml:space="preserve"> </v>
          </cell>
          <cell r="D301">
            <v>0</v>
          </cell>
          <cell r="F301">
            <v>0</v>
          </cell>
          <cell r="G301">
            <v>0</v>
          </cell>
          <cell r="H301" t="str">
            <v xml:space="preserve"> </v>
          </cell>
        </row>
        <row r="302">
          <cell r="C302" t="str">
            <v xml:space="preserve"> </v>
          </cell>
          <cell r="D302">
            <v>0</v>
          </cell>
          <cell r="F302">
            <v>0</v>
          </cell>
          <cell r="G302">
            <v>0</v>
          </cell>
          <cell r="H302" t="str">
            <v xml:space="preserve"> </v>
          </cell>
        </row>
        <row r="303">
          <cell r="C303" t="str">
            <v xml:space="preserve"> </v>
          </cell>
          <cell r="D303">
            <v>0</v>
          </cell>
          <cell r="F303">
            <v>0</v>
          </cell>
          <cell r="G303">
            <v>0</v>
          </cell>
          <cell r="H303" t="str">
            <v xml:space="preserve"> </v>
          </cell>
        </row>
        <row r="304">
          <cell r="C304" t="str">
            <v xml:space="preserve"> </v>
          </cell>
          <cell r="D304">
            <v>0</v>
          </cell>
          <cell r="F304">
            <v>0</v>
          </cell>
          <cell r="G304">
            <v>0</v>
          </cell>
          <cell r="H304" t="str">
            <v xml:space="preserve"> </v>
          </cell>
        </row>
        <row r="305">
          <cell r="C305" t="str">
            <v xml:space="preserve"> </v>
          </cell>
          <cell r="D305">
            <v>0</v>
          </cell>
          <cell r="F305">
            <v>0</v>
          </cell>
          <cell r="G305">
            <v>0</v>
          </cell>
          <cell r="H305" t="str">
            <v xml:space="preserve"> </v>
          </cell>
        </row>
        <row r="306">
          <cell r="C306" t="str">
            <v xml:space="preserve"> </v>
          </cell>
          <cell r="D306">
            <v>0</v>
          </cell>
          <cell r="F306">
            <v>0</v>
          </cell>
          <cell r="G306">
            <v>0</v>
          </cell>
          <cell r="H306" t="str">
            <v xml:space="preserve"> </v>
          </cell>
        </row>
        <row r="307">
          <cell r="C307" t="str">
            <v xml:space="preserve"> </v>
          </cell>
          <cell r="D307">
            <v>0</v>
          </cell>
          <cell r="F307">
            <v>0</v>
          </cell>
          <cell r="G307">
            <v>0</v>
          </cell>
          <cell r="H307" t="str">
            <v xml:space="preserve"> </v>
          </cell>
        </row>
        <row r="308">
          <cell r="C308" t="str">
            <v xml:space="preserve"> </v>
          </cell>
          <cell r="D308">
            <v>0</v>
          </cell>
          <cell r="F308">
            <v>0</v>
          </cell>
          <cell r="G308">
            <v>0</v>
          </cell>
          <cell r="H308" t="str">
            <v xml:space="preserve"> </v>
          </cell>
        </row>
        <row r="309">
          <cell r="C309" t="str">
            <v xml:space="preserve"> </v>
          </cell>
          <cell r="D309">
            <v>0</v>
          </cell>
          <cell r="F309">
            <v>0</v>
          </cell>
          <cell r="G309">
            <v>0</v>
          </cell>
          <cell r="H309" t="str">
            <v xml:space="preserve"> </v>
          </cell>
        </row>
        <row r="310">
          <cell r="C310" t="str">
            <v xml:space="preserve"> </v>
          </cell>
          <cell r="D310">
            <v>0</v>
          </cell>
          <cell r="F310">
            <v>0</v>
          </cell>
          <cell r="G310">
            <v>0</v>
          </cell>
          <cell r="H310" t="str">
            <v xml:space="preserve"> </v>
          </cell>
        </row>
        <row r="311">
          <cell r="C311" t="str">
            <v xml:space="preserve"> </v>
          </cell>
          <cell r="D311">
            <v>0</v>
          </cell>
          <cell r="F311">
            <v>0</v>
          </cell>
          <cell r="G311">
            <v>0</v>
          </cell>
          <cell r="H311" t="str">
            <v xml:space="preserve"> </v>
          </cell>
        </row>
        <row r="312">
          <cell r="C312" t="str">
            <v xml:space="preserve"> </v>
          </cell>
          <cell r="D312">
            <v>0</v>
          </cell>
          <cell r="F312">
            <v>0</v>
          </cell>
          <cell r="G312">
            <v>0</v>
          </cell>
          <cell r="H312" t="str">
            <v xml:space="preserve"> </v>
          </cell>
        </row>
        <row r="313">
          <cell r="C313" t="str">
            <v xml:space="preserve"> </v>
          </cell>
          <cell r="D313">
            <v>0</v>
          </cell>
          <cell r="F313">
            <v>0</v>
          </cell>
          <cell r="G313">
            <v>0</v>
          </cell>
          <cell r="H313" t="str">
            <v xml:space="preserve"> </v>
          </cell>
        </row>
        <row r="314">
          <cell r="C314" t="str">
            <v xml:space="preserve"> </v>
          </cell>
          <cell r="D314">
            <v>0</v>
          </cell>
          <cell r="F314">
            <v>0</v>
          </cell>
          <cell r="G314">
            <v>0</v>
          </cell>
          <cell r="H314" t="str">
            <v xml:space="preserve"> </v>
          </cell>
        </row>
        <row r="315">
          <cell r="C315" t="str">
            <v xml:space="preserve"> </v>
          </cell>
          <cell r="D315">
            <v>0</v>
          </cell>
          <cell r="F315">
            <v>0</v>
          </cell>
          <cell r="G315">
            <v>0</v>
          </cell>
          <cell r="H315" t="str">
            <v xml:space="preserve"> </v>
          </cell>
        </row>
        <row r="316">
          <cell r="C316" t="str">
            <v xml:space="preserve"> </v>
          </cell>
          <cell r="D316">
            <v>0</v>
          </cell>
          <cell r="F316">
            <v>0</v>
          </cell>
          <cell r="G316">
            <v>0</v>
          </cell>
          <cell r="H316" t="str">
            <v xml:space="preserve"> </v>
          </cell>
        </row>
        <row r="317">
          <cell r="C317" t="str">
            <v xml:space="preserve"> </v>
          </cell>
          <cell r="D317">
            <v>0</v>
          </cell>
          <cell r="F317">
            <v>0</v>
          </cell>
          <cell r="G317">
            <v>0</v>
          </cell>
          <cell r="H317" t="str">
            <v xml:space="preserve"> </v>
          </cell>
        </row>
        <row r="318">
          <cell r="C318" t="str">
            <v xml:space="preserve"> </v>
          </cell>
          <cell r="D318">
            <v>0</v>
          </cell>
          <cell r="F318">
            <v>0</v>
          </cell>
          <cell r="G318">
            <v>0</v>
          </cell>
          <cell r="H318" t="str">
            <v xml:space="preserve"> </v>
          </cell>
        </row>
        <row r="319">
          <cell r="C319" t="str">
            <v xml:space="preserve"> </v>
          </cell>
          <cell r="D319">
            <v>0</v>
          </cell>
          <cell r="F319">
            <v>0</v>
          </cell>
          <cell r="G319">
            <v>0</v>
          </cell>
          <cell r="H319" t="str">
            <v xml:space="preserve"> </v>
          </cell>
        </row>
        <row r="320">
          <cell r="C320" t="str">
            <v xml:space="preserve"> </v>
          </cell>
          <cell r="D320">
            <v>0</v>
          </cell>
          <cell r="F320">
            <v>0</v>
          </cell>
          <cell r="G320">
            <v>0</v>
          </cell>
          <cell r="H320" t="str">
            <v xml:space="preserve"> </v>
          </cell>
        </row>
        <row r="321">
          <cell r="C321" t="str">
            <v xml:space="preserve"> </v>
          </cell>
          <cell r="D321">
            <v>0</v>
          </cell>
          <cell r="F321">
            <v>0</v>
          </cell>
          <cell r="G321">
            <v>0</v>
          </cell>
          <cell r="H321" t="str">
            <v xml:space="preserve"> </v>
          </cell>
        </row>
        <row r="322">
          <cell r="C322" t="str">
            <v xml:space="preserve"> </v>
          </cell>
          <cell r="D322">
            <v>0</v>
          </cell>
          <cell r="F322">
            <v>0</v>
          </cell>
          <cell r="G322">
            <v>0</v>
          </cell>
          <cell r="H322" t="str">
            <v xml:space="preserve"> </v>
          </cell>
        </row>
        <row r="323">
          <cell r="C323" t="str">
            <v xml:space="preserve"> </v>
          </cell>
          <cell r="D323">
            <v>0</v>
          </cell>
          <cell r="F323">
            <v>0</v>
          </cell>
          <cell r="G323">
            <v>0</v>
          </cell>
          <cell r="H323" t="str">
            <v xml:space="preserve"> </v>
          </cell>
        </row>
        <row r="324">
          <cell r="C324" t="str">
            <v xml:space="preserve"> </v>
          </cell>
          <cell r="D324">
            <v>0</v>
          </cell>
          <cell r="F324">
            <v>0</v>
          </cell>
          <cell r="G324">
            <v>0</v>
          </cell>
          <cell r="H324" t="str">
            <v xml:space="preserve"> </v>
          </cell>
        </row>
        <row r="325">
          <cell r="C325" t="str">
            <v xml:space="preserve"> </v>
          </cell>
          <cell r="D325">
            <v>0</v>
          </cell>
          <cell r="F325">
            <v>0</v>
          </cell>
          <cell r="G325">
            <v>0</v>
          </cell>
          <cell r="H325" t="str">
            <v xml:space="preserve"> </v>
          </cell>
        </row>
        <row r="326">
          <cell r="C326" t="str">
            <v xml:space="preserve"> </v>
          </cell>
          <cell r="D326">
            <v>0</v>
          </cell>
          <cell r="F326">
            <v>0</v>
          </cell>
          <cell r="G326">
            <v>0</v>
          </cell>
          <cell r="H326" t="str">
            <v xml:space="preserve"> </v>
          </cell>
        </row>
        <row r="327">
          <cell r="C327" t="str">
            <v xml:space="preserve"> </v>
          </cell>
          <cell r="D327">
            <v>0</v>
          </cell>
          <cell r="F327">
            <v>0</v>
          </cell>
          <cell r="G327">
            <v>0</v>
          </cell>
          <cell r="H327" t="str">
            <v xml:space="preserve"> </v>
          </cell>
        </row>
        <row r="328">
          <cell r="C328" t="str">
            <v xml:space="preserve"> </v>
          </cell>
          <cell r="D328">
            <v>0</v>
          </cell>
          <cell r="F328">
            <v>0</v>
          </cell>
          <cell r="G328">
            <v>0</v>
          </cell>
          <cell r="H328" t="str">
            <v xml:space="preserve"> </v>
          </cell>
        </row>
        <row r="329">
          <cell r="C329" t="str">
            <v xml:space="preserve"> </v>
          </cell>
          <cell r="D329">
            <v>0</v>
          </cell>
          <cell r="F329">
            <v>0</v>
          </cell>
          <cell r="G329">
            <v>0</v>
          </cell>
          <cell r="H329" t="str">
            <v xml:space="preserve"> </v>
          </cell>
        </row>
        <row r="330">
          <cell r="C330" t="str">
            <v xml:space="preserve"> </v>
          </cell>
          <cell r="D330">
            <v>0</v>
          </cell>
          <cell r="F330">
            <v>0</v>
          </cell>
          <cell r="G330">
            <v>0</v>
          </cell>
          <cell r="H330" t="str">
            <v xml:space="preserve"> </v>
          </cell>
        </row>
        <row r="331">
          <cell r="C331" t="str">
            <v xml:space="preserve"> </v>
          </cell>
          <cell r="D331">
            <v>0</v>
          </cell>
          <cell r="F331">
            <v>0</v>
          </cell>
          <cell r="G331">
            <v>0</v>
          </cell>
          <cell r="H331" t="str">
            <v xml:space="preserve"> </v>
          </cell>
        </row>
        <row r="332">
          <cell r="C332" t="str">
            <v xml:space="preserve"> </v>
          </cell>
          <cell r="D332">
            <v>0</v>
          </cell>
          <cell r="F332">
            <v>0</v>
          </cell>
          <cell r="G332">
            <v>0</v>
          </cell>
          <cell r="H332" t="str">
            <v xml:space="preserve"> </v>
          </cell>
        </row>
        <row r="333">
          <cell r="C333" t="str">
            <v xml:space="preserve"> </v>
          </cell>
          <cell r="D333">
            <v>0</v>
          </cell>
          <cell r="F333">
            <v>0</v>
          </cell>
          <cell r="G333">
            <v>0</v>
          </cell>
          <cell r="H333" t="str">
            <v xml:space="preserve"> </v>
          </cell>
        </row>
        <row r="334">
          <cell r="C334" t="str">
            <v xml:space="preserve"> </v>
          </cell>
          <cell r="D334">
            <v>0</v>
          </cell>
          <cell r="F334">
            <v>0</v>
          </cell>
          <cell r="G334">
            <v>0</v>
          </cell>
          <cell r="H334" t="str">
            <v xml:space="preserve"> </v>
          </cell>
        </row>
        <row r="335">
          <cell r="C335" t="str">
            <v xml:space="preserve"> </v>
          </cell>
          <cell r="D335">
            <v>0</v>
          </cell>
          <cell r="F335">
            <v>0</v>
          </cell>
          <cell r="G335">
            <v>0</v>
          </cell>
          <cell r="H335" t="str">
            <v xml:space="preserve"> </v>
          </cell>
        </row>
        <row r="336">
          <cell r="C336" t="str">
            <v xml:space="preserve"> </v>
          </cell>
          <cell r="D336">
            <v>0</v>
          </cell>
          <cell r="F336">
            <v>0</v>
          </cell>
          <cell r="G336">
            <v>0</v>
          </cell>
          <cell r="H336" t="str">
            <v xml:space="preserve"> </v>
          </cell>
        </row>
        <row r="337">
          <cell r="C337" t="str">
            <v xml:space="preserve"> </v>
          </cell>
          <cell r="D337">
            <v>0</v>
          </cell>
          <cell r="F337">
            <v>0</v>
          </cell>
          <cell r="G337">
            <v>0</v>
          </cell>
          <cell r="H337" t="str">
            <v xml:space="preserve"> </v>
          </cell>
        </row>
        <row r="338">
          <cell r="C338" t="str">
            <v xml:space="preserve"> </v>
          </cell>
          <cell r="D338">
            <v>0</v>
          </cell>
          <cell r="F338">
            <v>0</v>
          </cell>
          <cell r="G338">
            <v>0</v>
          </cell>
          <cell r="H338" t="str">
            <v xml:space="preserve"> </v>
          </cell>
        </row>
        <row r="339">
          <cell r="C339" t="str">
            <v xml:space="preserve"> </v>
          </cell>
          <cell r="D339">
            <v>0</v>
          </cell>
          <cell r="F339">
            <v>0</v>
          </cell>
          <cell r="G339">
            <v>0</v>
          </cell>
          <cell r="H339" t="str">
            <v xml:space="preserve"> </v>
          </cell>
        </row>
        <row r="340">
          <cell r="C340" t="str">
            <v xml:space="preserve"> </v>
          </cell>
          <cell r="D340">
            <v>0</v>
          </cell>
          <cell r="F340">
            <v>0</v>
          </cell>
          <cell r="G340">
            <v>0</v>
          </cell>
          <cell r="H340" t="str">
            <v xml:space="preserve"> </v>
          </cell>
        </row>
        <row r="341">
          <cell r="C341" t="str">
            <v xml:space="preserve"> </v>
          </cell>
          <cell r="D341">
            <v>0</v>
          </cell>
          <cell r="F341">
            <v>0</v>
          </cell>
          <cell r="G341">
            <v>0</v>
          </cell>
          <cell r="H341" t="str">
            <v xml:space="preserve"> </v>
          </cell>
        </row>
        <row r="342">
          <cell r="C342" t="str">
            <v xml:space="preserve"> </v>
          </cell>
          <cell r="D342">
            <v>0</v>
          </cell>
          <cell r="F342">
            <v>0</v>
          </cell>
          <cell r="G342">
            <v>0</v>
          </cell>
          <cell r="H342" t="str">
            <v xml:space="preserve"> </v>
          </cell>
        </row>
        <row r="343">
          <cell r="C343" t="str">
            <v xml:space="preserve"> </v>
          </cell>
          <cell r="D343">
            <v>0</v>
          </cell>
          <cell r="F343">
            <v>0</v>
          </cell>
          <cell r="G343">
            <v>0</v>
          </cell>
          <cell r="H343" t="str">
            <v xml:space="preserve"> </v>
          </cell>
        </row>
        <row r="344">
          <cell r="C344" t="str">
            <v xml:space="preserve"> </v>
          </cell>
          <cell r="D344">
            <v>0</v>
          </cell>
          <cell r="F344">
            <v>0</v>
          </cell>
          <cell r="G344">
            <v>0</v>
          </cell>
          <cell r="H344" t="str">
            <v xml:space="preserve"> </v>
          </cell>
        </row>
        <row r="345">
          <cell r="C345" t="str">
            <v xml:space="preserve"> </v>
          </cell>
          <cell r="D345">
            <v>0</v>
          </cell>
          <cell r="F345">
            <v>0</v>
          </cell>
          <cell r="G345">
            <v>0</v>
          </cell>
          <cell r="H345" t="str">
            <v xml:space="preserve"> </v>
          </cell>
        </row>
        <row r="346">
          <cell r="A346" t="str">
            <v>215-00</v>
          </cell>
          <cell r="C346" t="str">
            <v>Most nad D61 v km 13,903 na účelovej komunikácii k VE</v>
          </cell>
          <cell r="D346">
            <v>0</v>
          </cell>
          <cell r="F346">
            <v>0</v>
          </cell>
          <cell r="G346">
            <v>0</v>
          </cell>
          <cell r="H346" t="str">
            <v xml:space="preserve"> </v>
          </cell>
        </row>
        <row r="347">
          <cell r="A347" t="str">
            <v>215-00</v>
          </cell>
          <cell r="B347" t="str">
            <v>1</v>
          </cell>
          <cell r="C347" t="str">
            <v>ZEMNÉ PRÁCE</v>
          </cell>
          <cell r="D347">
            <v>0</v>
          </cell>
          <cell r="F347">
            <v>0</v>
          </cell>
          <cell r="G347">
            <v>0</v>
          </cell>
          <cell r="H347" t="str">
            <v xml:space="preserve"> </v>
          </cell>
        </row>
        <row r="348">
          <cell r="A348" t="str">
            <v>215-00</v>
          </cell>
          <cell r="B348" t="str">
            <v>120 00.2</v>
          </cell>
          <cell r="C348" t="str">
            <v xml:space="preserve">Poplatok za získanie zeminy zo zemníka </v>
          </cell>
          <cell r="D348" t="str">
            <v>m3</v>
          </cell>
          <cell r="E348">
            <v>1</v>
          </cell>
          <cell r="F348">
            <v>1</v>
          </cell>
          <cell r="G348">
            <v>1</v>
          </cell>
          <cell r="H348" t="str">
            <v xml:space="preserve"> </v>
          </cell>
        </row>
        <row r="349">
          <cell r="A349" t="str">
            <v>215-00</v>
          </cell>
          <cell r="B349" t="str">
            <v>131 75.1</v>
          </cell>
          <cell r="C349" t="str">
            <v>Hĺbenie jám nezapažených v hor.tr. 1-4</v>
          </cell>
          <cell r="D349" t="str">
            <v>m3</v>
          </cell>
          <cell r="E349">
            <v>1</v>
          </cell>
          <cell r="F349">
            <v>1</v>
          </cell>
          <cell r="G349">
            <v>1</v>
          </cell>
          <cell r="H349" t="str">
            <v xml:space="preserve"> </v>
          </cell>
        </row>
        <row r="350">
          <cell r="A350" t="str">
            <v>215-00</v>
          </cell>
          <cell r="B350" t="str">
            <v>162 70.2</v>
          </cell>
          <cell r="C350" t="str">
            <v>Dovoz zeminy zo zemníka</v>
          </cell>
          <cell r="D350" t="str">
            <v>m3</v>
          </cell>
          <cell r="E350">
            <v>1</v>
          </cell>
          <cell r="F350">
            <v>1</v>
          </cell>
          <cell r="G350">
            <v>1</v>
          </cell>
          <cell r="H350" t="str">
            <v xml:space="preserve"> </v>
          </cell>
        </row>
        <row r="351">
          <cell r="A351" t="str">
            <v>215-00</v>
          </cell>
          <cell r="B351" t="str">
            <v>171 15.3</v>
          </cell>
          <cell r="C351" t="str">
            <v>Uloženie sypaniny do zhutnených násypov (kuželov)</v>
          </cell>
          <cell r="D351" t="str">
            <v>m3</v>
          </cell>
          <cell r="E351">
            <v>1</v>
          </cell>
          <cell r="F351">
            <v>1</v>
          </cell>
          <cell r="G351">
            <v>1</v>
          </cell>
          <cell r="H351" t="str">
            <v xml:space="preserve"> </v>
          </cell>
        </row>
        <row r="352">
          <cell r="A352" t="str">
            <v>215-00</v>
          </cell>
          <cell r="B352" t="str">
            <v>174 15.1</v>
          </cell>
          <cell r="C352" t="str">
            <v>Zásyp jám so zhutnením</v>
          </cell>
          <cell r="D352" t="str">
            <v>m3</v>
          </cell>
          <cell r="E352">
            <v>1</v>
          </cell>
          <cell r="F352">
            <v>1</v>
          </cell>
          <cell r="G352">
            <v>1</v>
          </cell>
          <cell r="H352" t="str">
            <v xml:space="preserve"> </v>
          </cell>
        </row>
        <row r="353">
          <cell r="A353" t="str">
            <v>215-00</v>
          </cell>
          <cell r="B353">
            <v>2</v>
          </cell>
          <cell r="C353" t="str">
            <v>ZAKLADANIE</v>
          </cell>
          <cell r="D353">
            <v>0</v>
          </cell>
          <cell r="F353">
            <v>0</v>
          </cell>
          <cell r="G353">
            <v>0</v>
          </cell>
          <cell r="H353" t="str">
            <v xml:space="preserve"> </v>
          </cell>
        </row>
        <row r="354">
          <cell r="A354" t="str">
            <v>215-00</v>
          </cell>
          <cell r="B354" t="str">
            <v>271 31.1</v>
          </cell>
          <cell r="C354" t="str">
            <v>Podkladné dosky z prostého betónu B 170 (C 12/15)</v>
          </cell>
          <cell r="D354" t="str">
            <v>m3</v>
          </cell>
          <cell r="E354">
            <v>1</v>
          </cell>
          <cell r="F354">
            <v>1</v>
          </cell>
          <cell r="G354">
            <v>1</v>
          </cell>
          <cell r="H354" t="str">
            <v xml:space="preserve"> </v>
          </cell>
        </row>
        <row r="355">
          <cell r="A355" t="str">
            <v>215-00</v>
          </cell>
          <cell r="B355" t="str">
            <v>273 32.1</v>
          </cell>
          <cell r="C355" t="str">
            <v>Základové dosky zo železobetónu B 330</v>
          </cell>
          <cell r="D355" t="str">
            <v>m3</v>
          </cell>
          <cell r="E355">
            <v>1</v>
          </cell>
          <cell r="F355">
            <v>1</v>
          </cell>
          <cell r="G355">
            <v>1</v>
          </cell>
          <cell r="H355" t="str">
            <v xml:space="preserve"> </v>
          </cell>
        </row>
        <row r="356">
          <cell r="A356" t="str">
            <v>215-00</v>
          </cell>
          <cell r="B356" t="str">
            <v>273 36.1</v>
          </cell>
          <cell r="C356" t="str">
            <v>Výstuž základových dosiek</v>
          </cell>
          <cell r="D356" t="str">
            <v>t</v>
          </cell>
          <cell r="E356">
            <v>1</v>
          </cell>
          <cell r="F356">
            <v>1</v>
          </cell>
          <cell r="G356">
            <v>1</v>
          </cell>
          <cell r="H356" t="str">
            <v xml:space="preserve"> </v>
          </cell>
        </row>
        <row r="357">
          <cell r="A357" t="str">
            <v>215-00</v>
          </cell>
          <cell r="B357">
            <v>3</v>
          </cell>
          <cell r="C357" t="str">
            <v>ZVISLÉ KONŠTRUKCIE</v>
          </cell>
          <cell r="D357">
            <v>0</v>
          </cell>
          <cell r="F357">
            <v>0</v>
          </cell>
          <cell r="G357">
            <v>0</v>
          </cell>
          <cell r="H357" t="str">
            <v xml:space="preserve"> </v>
          </cell>
        </row>
        <row r="358">
          <cell r="A358" t="str">
            <v>215-00</v>
          </cell>
          <cell r="B358" t="str">
            <v>317 12.1</v>
          </cell>
          <cell r="C358" t="str">
            <v>Osadenie zvislých dielcov rímsy</v>
          </cell>
          <cell r="D358" t="str">
            <v>ks</v>
          </cell>
          <cell r="E358">
            <v>1</v>
          </cell>
          <cell r="F358">
            <v>1</v>
          </cell>
          <cell r="G358">
            <v>1</v>
          </cell>
          <cell r="H358" t="str">
            <v xml:space="preserve"> </v>
          </cell>
        </row>
        <row r="359">
          <cell r="A359" t="str">
            <v>215-00</v>
          </cell>
          <cell r="B359" t="str">
            <v>317 32.7</v>
          </cell>
          <cell r="C359" t="str">
            <v>Rímsy zo železobetónu B 400</v>
          </cell>
          <cell r="D359" t="str">
            <v>m3</v>
          </cell>
          <cell r="E359">
            <v>1</v>
          </cell>
          <cell r="F359">
            <v>1</v>
          </cell>
          <cell r="G359">
            <v>1</v>
          </cell>
          <cell r="H359" t="str">
            <v xml:space="preserve"> </v>
          </cell>
        </row>
        <row r="360">
          <cell r="A360" t="str">
            <v>215-00</v>
          </cell>
          <cell r="B360" t="str">
            <v>317 32.8</v>
          </cell>
          <cell r="C360" t="str">
            <v>Rímsy zo železobetónu B 400 - chodníková</v>
          </cell>
          <cell r="D360" t="str">
            <v>m3</v>
          </cell>
          <cell r="E360">
            <v>1</v>
          </cell>
          <cell r="F360">
            <v>1</v>
          </cell>
          <cell r="G360">
            <v>1</v>
          </cell>
          <cell r="H360" t="str">
            <v xml:space="preserve"> </v>
          </cell>
        </row>
        <row r="361">
          <cell r="A361" t="str">
            <v>215-00</v>
          </cell>
          <cell r="B361" t="str">
            <v>317 36.1</v>
          </cell>
          <cell r="C361" t="str">
            <v>Výstuž ríms</v>
          </cell>
          <cell r="D361" t="str">
            <v>t</v>
          </cell>
          <cell r="E361">
            <v>1</v>
          </cell>
          <cell r="F361">
            <v>1</v>
          </cell>
          <cell r="G361">
            <v>1</v>
          </cell>
          <cell r="H361" t="str">
            <v xml:space="preserve"> </v>
          </cell>
        </row>
        <row r="362">
          <cell r="A362" t="str">
            <v>215-00</v>
          </cell>
          <cell r="B362" t="str">
            <v>334 32.5</v>
          </cell>
          <cell r="C362" t="str">
            <v>Mostné podpery zo železobetónu B 400 - medziľahlé</v>
          </cell>
          <cell r="D362" t="str">
            <v>m3</v>
          </cell>
          <cell r="E362">
            <v>1</v>
          </cell>
          <cell r="F362">
            <v>1</v>
          </cell>
          <cell r="G362">
            <v>1</v>
          </cell>
          <cell r="H362" t="str">
            <v xml:space="preserve"> </v>
          </cell>
        </row>
        <row r="363">
          <cell r="A363" t="str">
            <v>215-00</v>
          </cell>
          <cell r="B363" t="str">
            <v>334 32.7</v>
          </cell>
          <cell r="C363" t="str">
            <v>Mostné opory zo železobetónu B 400 - krajné</v>
          </cell>
          <cell r="D363" t="str">
            <v>m3</v>
          </cell>
          <cell r="E363">
            <v>1</v>
          </cell>
          <cell r="F363">
            <v>1</v>
          </cell>
          <cell r="G363">
            <v>1</v>
          </cell>
          <cell r="H363" t="str">
            <v xml:space="preserve"> </v>
          </cell>
        </row>
        <row r="364">
          <cell r="A364" t="str">
            <v>215-00</v>
          </cell>
          <cell r="B364" t="str">
            <v>334 36.1</v>
          </cell>
          <cell r="C364" t="str">
            <v>Výstuž mostných opôr - krajné</v>
          </cell>
          <cell r="D364" t="str">
            <v>t</v>
          </cell>
          <cell r="E364">
            <v>1</v>
          </cell>
          <cell r="F364">
            <v>1</v>
          </cell>
          <cell r="G364">
            <v>1</v>
          </cell>
          <cell r="H364" t="str">
            <v xml:space="preserve"> </v>
          </cell>
        </row>
        <row r="365">
          <cell r="A365" t="str">
            <v>215-00</v>
          </cell>
          <cell r="B365" t="str">
            <v>334 36.2</v>
          </cell>
          <cell r="C365" t="str">
            <v>Výstuž mostných podpier - medziľahlé</v>
          </cell>
          <cell r="D365" t="str">
            <v>t</v>
          </cell>
          <cell r="E365">
            <v>1</v>
          </cell>
          <cell r="F365">
            <v>1</v>
          </cell>
          <cell r="G365">
            <v>1</v>
          </cell>
          <cell r="H365" t="str">
            <v xml:space="preserve"> </v>
          </cell>
        </row>
        <row r="366">
          <cell r="A366" t="str">
            <v>215-00</v>
          </cell>
          <cell r="B366" t="str">
            <v>348 17.1</v>
          </cell>
          <cell r="C366" t="str">
            <v>Zábradlie oceľové</v>
          </cell>
          <cell r="D366" t="str">
            <v>m</v>
          </cell>
          <cell r="E366">
            <v>1</v>
          </cell>
          <cell r="F366">
            <v>1</v>
          </cell>
          <cell r="G366">
            <v>1</v>
          </cell>
          <cell r="H366" t="str">
            <v xml:space="preserve"> </v>
          </cell>
        </row>
        <row r="367">
          <cell r="C367" t="str">
            <v xml:space="preserve"> </v>
          </cell>
          <cell r="D367">
            <v>0</v>
          </cell>
          <cell r="F367">
            <v>0</v>
          </cell>
          <cell r="G367">
            <v>0</v>
          </cell>
          <cell r="H367" t="str">
            <v xml:space="preserve"> </v>
          </cell>
        </row>
        <row r="368">
          <cell r="C368" t="str">
            <v xml:space="preserve"> </v>
          </cell>
          <cell r="D368">
            <v>0</v>
          </cell>
          <cell r="F368">
            <v>0</v>
          </cell>
          <cell r="G368">
            <v>0</v>
          </cell>
          <cell r="H368" t="str">
            <v xml:space="preserve"> </v>
          </cell>
        </row>
        <row r="369">
          <cell r="C369" t="str">
            <v xml:space="preserve"> </v>
          </cell>
          <cell r="D369">
            <v>0</v>
          </cell>
          <cell r="F369">
            <v>0</v>
          </cell>
          <cell r="G369">
            <v>0</v>
          </cell>
          <cell r="H369" t="str">
            <v xml:space="preserve"> </v>
          </cell>
        </row>
        <row r="370">
          <cell r="C370" t="str">
            <v xml:space="preserve"> </v>
          </cell>
          <cell r="D370">
            <v>0</v>
          </cell>
          <cell r="F370">
            <v>0</v>
          </cell>
          <cell r="G370">
            <v>0</v>
          </cell>
          <cell r="H370" t="str">
            <v xml:space="preserve"> </v>
          </cell>
        </row>
        <row r="371">
          <cell r="C371" t="str">
            <v xml:space="preserve"> </v>
          </cell>
          <cell r="D371">
            <v>0</v>
          </cell>
          <cell r="F371">
            <v>0</v>
          </cell>
          <cell r="G371">
            <v>0</v>
          </cell>
          <cell r="H371" t="str">
            <v xml:space="preserve"> </v>
          </cell>
        </row>
        <row r="372">
          <cell r="C372" t="str">
            <v xml:space="preserve"> </v>
          </cell>
          <cell r="D372">
            <v>0</v>
          </cell>
          <cell r="F372">
            <v>0</v>
          </cell>
          <cell r="G372">
            <v>0</v>
          </cell>
          <cell r="H372" t="str">
            <v xml:space="preserve"> </v>
          </cell>
        </row>
        <row r="373">
          <cell r="C373" t="str">
            <v xml:space="preserve"> </v>
          </cell>
          <cell r="D373">
            <v>0</v>
          </cell>
          <cell r="F373">
            <v>0</v>
          </cell>
          <cell r="G373">
            <v>0</v>
          </cell>
          <cell r="H373" t="str">
            <v xml:space="preserve"> </v>
          </cell>
        </row>
        <row r="374">
          <cell r="C374" t="str">
            <v xml:space="preserve"> </v>
          </cell>
          <cell r="D374">
            <v>0</v>
          </cell>
          <cell r="F374">
            <v>0</v>
          </cell>
          <cell r="G374">
            <v>0</v>
          </cell>
          <cell r="H374" t="str">
            <v xml:space="preserve"> </v>
          </cell>
        </row>
        <row r="375">
          <cell r="C375" t="str">
            <v xml:space="preserve"> </v>
          </cell>
          <cell r="D375">
            <v>0</v>
          </cell>
          <cell r="F375">
            <v>0</v>
          </cell>
          <cell r="G375">
            <v>0</v>
          </cell>
          <cell r="H375" t="str">
            <v xml:space="preserve"> </v>
          </cell>
        </row>
        <row r="376">
          <cell r="C376" t="str">
            <v xml:space="preserve"> </v>
          </cell>
          <cell r="D376">
            <v>0</v>
          </cell>
          <cell r="F376">
            <v>0</v>
          </cell>
          <cell r="G376">
            <v>0</v>
          </cell>
          <cell r="H376" t="str">
            <v xml:space="preserve"> </v>
          </cell>
        </row>
        <row r="377">
          <cell r="C377" t="str">
            <v xml:space="preserve"> </v>
          </cell>
          <cell r="D377">
            <v>0</v>
          </cell>
          <cell r="F377">
            <v>0</v>
          </cell>
          <cell r="G377">
            <v>0</v>
          </cell>
          <cell r="H377" t="str">
            <v xml:space="preserve"> </v>
          </cell>
        </row>
        <row r="378">
          <cell r="C378" t="str">
            <v xml:space="preserve"> </v>
          </cell>
          <cell r="D378">
            <v>0</v>
          </cell>
          <cell r="F378">
            <v>0</v>
          </cell>
          <cell r="G378">
            <v>0</v>
          </cell>
          <cell r="H378" t="str">
            <v xml:space="preserve"> </v>
          </cell>
        </row>
        <row r="379">
          <cell r="C379" t="str">
            <v xml:space="preserve"> </v>
          </cell>
          <cell r="D379">
            <v>0</v>
          </cell>
          <cell r="F379">
            <v>0</v>
          </cell>
          <cell r="G379">
            <v>0</v>
          </cell>
          <cell r="H379" t="str">
            <v xml:space="preserve"> </v>
          </cell>
        </row>
        <row r="380">
          <cell r="C380" t="str">
            <v xml:space="preserve"> </v>
          </cell>
          <cell r="D380">
            <v>0</v>
          </cell>
          <cell r="F380">
            <v>0</v>
          </cell>
          <cell r="G380">
            <v>0</v>
          </cell>
          <cell r="H380" t="str">
            <v xml:space="preserve"> </v>
          </cell>
        </row>
        <row r="381">
          <cell r="C381" t="str">
            <v xml:space="preserve"> </v>
          </cell>
          <cell r="D381">
            <v>0</v>
          </cell>
          <cell r="F381">
            <v>0</v>
          </cell>
          <cell r="G381">
            <v>0</v>
          </cell>
          <cell r="H381" t="str">
            <v xml:space="preserve"> </v>
          </cell>
        </row>
        <row r="382">
          <cell r="C382" t="str">
            <v xml:space="preserve"> </v>
          </cell>
          <cell r="D382">
            <v>0</v>
          </cell>
          <cell r="F382">
            <v>0</v>
          </cell>
          <cell r="G382">
            <v>0</v>
          </cell>
          <cell r="H382" t="str">
            <v xml:space="preserve"> </v>
          </cell>
        </row>
        <row r="383">
          <cell r="C383" t="str">
            <v xml:space="preserve"> </v>
          </cell>
          <cell r="D383">
            <v>0</v>
          </cell>
          <cell r="F383">
            <v>0</v>
          </cell>
          <cell r="G383">
            <v>0</v>
          </cell>
          <cell r="H383" t="str">
            <v xml:space="preserve"> </v>
          </cell>
        </row>
        <row r="384">
          <cell r="C384" t="str">
            <v xml:space="preserve"> </v>
          </cell>
          <cell r="D384">
            <v>0</v>
          </cell>
          <cell r="F384">
            <v>0</v>
          </cell>
          <cell r="G384">
            <v>0</v>
          </cell>
          <cell r="H384" t="str">
            <v xml:space="preserve"> </v>
          </cell>
        </row>
        <row r="385">
          <cell r="C385" t="str">
            <v xml:space="preserve"> </v>
          </cell>
          <cell r="D385">
            <v>0</v>
          </cell>
          <cell r="F385">
            <v>0</v>
          </cell>
          <cell r="G385">
            <v>0</v>
          </cell>
          <cell r="H385" t="str">
            <v xml:space="preserve"> </v>
          </cell>
        </row>
        <row r="386">
          <cell r="C386" t="str">
            <v xml:space="preserve"> </v>
          </cell>
          <cell r="D386">
            <v>0</v>
          </cell>
          <cell r="F386">
            <v>0</v>
          </cell>
          <cell r="G386">
            <v>0</v>
          </cell>
          <cell r="H386" t="str">
            <v xml:space="preserve"> </v>
          </cell>
        </row>
        <row r="387">
          <cell r="C387" t="str">
            <v xml:space="preserve"> </v>
          </cell>
          <cell r="D387">
            <v>0</v>
          </cell>
          <cell r="F387">
            <v>0</v>
          </cell>
          <cell r="G387">
            <v>0</v>
          </cell>
          <cell r="H387" t="str">
            <v xml:space="preserve"> </v>
          </cell>
        </row>
        <row r="388">
          <cell r="C388" t="str">
            <v xml:space="preserve"> </v>
          </cell>
          <cell r="D388">
            <v>0</v>
          </cell>
          <cell r="F388">
            <v>0</v>
          </cell>
          <cell r="G388">
            <v>0</v>
          </cell>
          <cell r="H388" t="str">
            <v xml:space="preserve"> </v>
          </cell>
        </row>
        <row r="389">
          <cell r="C389" t="str">
            <v xml:space="preserve"> </v>
          </cell>
          <cell r="D389">
            <v>0</v>
          </cell>
          <cell r="F389">
            <v>0</v>
          </cell>
          <cell r="G389">
            <v>0</v>
          </cell>
          <cell r="H389" t="str">
            <v xml:space="preserve"> </v>
          </cell>
        </row>
        <row r="390">
          <cell r="C390" t="str">
            <v xml:space="preserve"> </v>
          </cell>
          <cell r="D390">
            <v>0</v>
          </cell>
          <cell r="F390">
            <v>0</v>
          </cell>
          <cell r="G390">
            <v>0</v>
          </cell>
          <cell r="H390" t="str">
            <v xml:space="preserve"> </v>
          </cell>
        </row>
        <row r="391">
          <cell r="C391" t="str">
            <v xml:space="preserve"> </v>
          </cell>
          <cell r="D391">
            <v>0</v>
          </cell>
          <cell r="F391">
            <v>0</v>
          </cell>
          <cell r="G391">
            <v>0</v>
          </cell>
          <cell r="H391" t="str">
            <v xml:space="preserve"> </v>
          </cell>
        </row>
        <row r="392">
          <cell r="C392" t="str">
            <v xml:space="preserve"> </v>
          </cell>
          <cell r="D392">
            <v>0</v>
          </cell>
          <cell r="F392">
            <v>0</v>
          </cell>
          <cell r="G392">
            <v>0</v>
          </cell>
          <cell r="H392" t="str">
            <v xml:space="preserve"> </v>
          </cell>
        </row>
        <row r="393">
          <cell r="C393" t="str">
            <v xml:space="preserve"> </v>
          </cell>
          <cell r="D393">
            <v>0</v>
          </cell>
          <cell r="F393">
            <v>0</v>
          </cell>
          <cell r="G393">
            <v>0</v>
          </cell>
          <cell r="H393" t="str">
            <v xml:space="preserve"> </v>
          </cell>
        </row>
        <row r="394">
          <cell r="C394" t="str">
            <v xml:space="preserve"> </v>
          </cell>
          <cell r="D394">
            <v>0</v>
          </cell>
          <cell r="F394">
            <v>0</v>
          </cell>
          <cell r="G394">
            <v>0</v>
          </cell>
          <cell r="H394" t="str">
            <v xml:space="preserve"> </v>
          </cell>
        </row>
        <row r="395">
          <cell r="C395" t="str">
            <v xml:space="preserve"> </v>
          </cell>
          <cell r="D395">
            <v>0</v>
          </cell>
          <cell r="F395">
            <v>0</v>
          </cell>
          <cell r="G395">
            <v>0</v>
          </cell>
          <cell r="H395" t="str">
            <v xml:space="preserve"> </v>
          </cell>
        </row>
        <row r="396">
          <cell r="C396" t="str">
            <v xml:space="preserve"> </v>
          </cell>
          <cell r="D396">
            <v>0</v>
          </cell>
          <cell r="F396">
            <v>0</v>
          </cell>
          <cell r="G396">
            <v>0</v>
          </cell>
          <cell r="H396" t="str">
            <v xml:space="preserve"> </v>
          </cell>
        </row>
        <row r="397">
          <cell r="C397" t="str">
            <v xml:space="preserve"> </v>
          </cell>
          <cell r="D397">
            <v>0</v>
          </cell>
          <cell r="F397">
            <v>0</v>
          </cell>
          <cell r="G397">
            <v>0</v>
          </cell>
          <cell r="H397" t="str">
            <v xml:space="preserve"> </v>
          </cell>
        </row>
        <row r="398">
          <cell r="C398" t="str">
            <v xml:space="preserve"> </v>
          </cell>
          <cell r="D398">
            <v>0</v>
          </cell>
          <cell r="F398">
            <v>0</v>
          </cell>
          <cell r="G398">
            <v>0</v>
          </cell>
          <cell r="H398" t="str">
            <v xml:space="preserve"> </v>
          </cell>
        </row>
        <row r="399">
          <cell r="C399" t="str">
            <v xml:space="preserve"> </v>
          </cell>
          <cell r="D399">
            <v>0</v>
          </cell>
          <cell r="F399">
            <v>0</v>
          </cell>
          <cell r="G399">
            <v>0</v>
          </cell>
          <cell r="H399" t="str">
            <v xml:space="preserve"> </v>
          </cell>
        </row>
        <row r="400">
          <cell r="C400" t="str">
            <v xml:space="preserve"> </v>
          </cell>
          <cell r="D400">
            <v>0</v>
          </cell>
          <cell r="F400">
            <v>0</v>
          </cell>
          <cell r="G400">
            <v>0</v>
          </cell>
          <cell r="H400" t="str">
            <v xml:space="preserve"> </v>
          </cell>
        </row>
        <row r="401">
          <cell r="C401" t="str">
            <v xml:space="preserve"> </v>
          </cell>
          <cell r="D401">
            <v>0</v>
          </cell>
          <cell r="F401">
            <v>0</v>
          </cell>
          <cell r="G401">
            <v>0</v>
          </cell>
          <cell r="H401" t="str">
            <v xml:space="preserve"> </v>
          </cell>
        </row>
        <row r="402">
          <cell r="C402" t="str">
            <v xml:space="preserve"> </v>
          </cell>
          <cell r="D402">
            <v>0</v>
          </cell>
          <cell r="F402">
            <v>0</v>
          </cell>
          <cell r="G402">
            <v>0</v>
          </cell>
          <cell r="H402" t="str">
            <v xml:space="preserve"> </v>
          </cell>
        </row>
        <row r="403">
          <cell r="C403" t="str">
            <v xml:space="preserve"> </v>
          </cell>
          <cell r="D403">
            <v>0</v>
          </cell>
          <cell r="F403">
            <v>0</v>
          </cell>
          <cell r="G403">
            <v>0</v>
          </cell>
          <cell r="H403" t="str">
            <v xml:space="preserve"> </v>
          </cell>
        </row>
        <row r="404">
          <cell r="C404" t="str">
            <v xml:space="preserve"> </v>
          </cell>
          <cell r="D404">
            <v>0</v>
          </cell>
          <cell r="F404">
            <v>0</v>
          </cell>
          <cell r="G404">
            <v>0</v>
          </cell>
          <cell r="H404" t="str">
            <v xml:space="preserve"> </v>
          </cell>
        </row>
        <row r="405">
          <cell r="C405" t="str">
            <v xml:space="preserve"> </v>
          </cell>
          <cell r="D405">
            <v>0</v>
          </cell>
          <cell r="F405">
            <v>0</v>
          </cell>
          <cell r="G405">
            <v>0</v>
          </cell>
          <cell r="H405" t="str">
            <v xml:space="preserve"> </v>
          </cell>
        </row>
        <row r="406">
          <cell r="C406" t="str">
            <v xml:space="preserve"> </v>
          </cell>
          <cell r="D406">
            <v>0</v>
          </cell>
          <cell r="F406">
            <v>0</v>
          </cell>
          <cell r="G406">
            <v>0</v>
          </cell>
          <cell r="H406" t="str">
            <v xml:space="preserve"> </v>
          </cell>
        </row>
        <row r="407">
          <cell r="C407" t="str">
            <v xml:space="preserve"> </v>
          </cell>
          <cell r="D407">
            <v>0</v>
          </cell>
          <cell r="F407">
            <v>0</v>
          </cell>
          <cell r="G407">
            <v>0</v>
          </cell>
          <cell r="H407" t="str">
            <v xml:space="preserve"> </v>
          </cell>
        </row>
        <row r="408">
          <cell r="A408" t="str">
            <v>303-00</v>
          </cell>
          <cell r="C408" t="str">
            <v>Dažďová nádrž km 4,600 D61 - stavebná časť</v>
          </cell>
          <cell r="D408">
            <v>0</v>
          </cell>
          <cell r="F408">
            <v>0</v>
          </cell>
          <cell r="G408">
            <v>0</v>
          </cell>
          <cell r="H408" t="str">
            <v xml:space="preserve"> </v>
          </cell>
        </row>
        <row r="409">
          <cell r="C409" t="str">
            <v xml:space="preserve"> </v>
          </cell>
          <cell r="D409">
            <v>0</v>
          </cell>
          <cell r="F409">
            <v>0</v>
          </cell>
          <cell r="G409">
            <v>0</v>
          </cell>
          <cell r="H409" t="str">
            <v xml:space="preserve"> </v>
          </cell>
        </row>
        <row r="410">
          <cell r="C410" t="str">
            <v xml:space="preserve"> </v>
          </cell>
          <cell r="D410">
            <v>0</v>
          </cell>
          <cell r="F410">
            <v>0</v>
          </cell>
          <cell r="G410">
            <v>0</v>
          </cell>
          <cell r="H410" t="str">
            <v xml:space="preserve"> </v>
          </cell>
        </row>
        <row r="411">
          <cell r="C411" t="str">
            <v xml:space="preserve"> </v>
          </cell>
          <cell r="D411">
            <v>0</v>
          </cell>
          <cell r="F411">
            <v>0</v>
          </cell>
          <cell r="G411">
            <v>0</v>
          </cell>
          <cell r="H411" t="str">
            <v xml:space="preserve"> </v>
          </cell>
        </row>
        <row r="412">
          <cell r="A412" t="str">
            <v>303-00</v>
          </cell>
          <cell r="B412" t="str">
            <v>5</v>
          </cell>
          <cell r="C412" t="str">
            <v>KOMUNIKÁCIA</v>
          </cell>
          <cell r="D412">
            <v>0</v>
          </cell>
          <cell r="F412">
            <v>0</v>
          </cell>
          <cell r="G412">
            <v>0</v>
          </cell>
          <cell r="H412" t="str">
            <v xml:space="preserve"> </v>
          </cell>
        </row>
        <row r="413">
          <cell r="A413" t="str">
            <v>303-00</v>
          </cell>
          <cell r="B413" t="str">
            <v>564 75.1</v>
          </cell>
          <cell r="C413" t="str">
            <v>Podklad z vibrovaného štrku hr. cez 120 do 150 mm</v>
          </cell>
          <cell r="D413" t="str">
            <v>m2</v>
          </cell>
          <cell r="E413">
            <v>306</v>
          </cell>
          <cell r="F413">
            <v>1</v>
          </cell>
          <cell r="G413">
            <v>306</v>
          </cell>
          <cell r="H413" t="str">
            <v xml:space="preserve"> </v>
          </cell>
        </row>
        <row r="414">
          <cell r="A414" t="str">
            <v>303-00</v>
          </cell>
          <cell r="B414" t="str">
            <v>564 85.1</v>
          </cell>
          <cell r="C414" t="str">
            <v>Podklad zo štrkodrvy hr. cez 120 do 150 mm po zhutnení</v>
          </cell>
          <cell r="D414" t="str">
            <v>m2</v>
          </cell>
          <cell r="E414">
            <v>306</v>
          </cell>
          <cell r="F414">
            <v>1</v>
          </cell>
          <cell r="G414">
            <v>306</v>
          </cell>
          <cell r="H414" t="str">
            <v xml:space="preserve"> </v>
          </cell>
        </row>
        <row r="415">
          <cell r="A415" t="str">
            <v>303-00</v>
          </cell>
          <cell r="B415" t="str">
            <v>591 20.1</v>
          </cell>
          <cell r="C415" t="str">
            <v>Kryt vozovky dláždený</v>
          </cell>
          <cell r="D415" t="str">
            <v>m2</v>
          </cell>
          <cell r="E415">
            <v>306</v>
          </cell>
          <cell r="F415">
            <v>1</v>
          </cell>
          <cell r="G415">
            <v>306</v>
          </cell>
          <cell r="H415" t="str">
            <v xml:space="preserve"> </v>
          </cell>
        </row>
        <row r="416">
          <cell r="C416" t="str">
            <v xml:space="preserve"> </v>
          </cell>
          <cell r="D416">
            <v>0</v>
          </cell>
          <cell r="F416">
            <v>0</v>
          </cell>
          <cell r="G416">
            <v>0</v>
          </cell>
          <cell r="H416" t="str">
            <v xml:space="preserve"> </v>
          </cell>
        </row>
        <row r="417">
          <cell r="C417" t="str">
            <v xml:space="preserve"> </v>
          </cell>
          <cell r="D417">
            <v>0</v>
          </cell>
          <cell r="F417">
            <v>0</v>
          </cell>
          <cell r="G417">
            <v>0</v>
          </cell>
          <cell r="H417" t="str">
            <v xml:space="preserve"> </v>
          </cell>
        </row>
        <row r="418">
          <cell r="C418" t="str">
            <v xml:space="preserve"> </v>
          </cell>
          <cell r="D418">
            <v>0</v>
          </cell>
          <cell r="F418">
            <v>0</v>
          </cell>
          <cell r="G418">
            <v>0</v>
          </cell>
          <cell r="H418" t="str">
            <v xml:space="preserve"> </v>
          </cell>
        </row>
        <row r="419">
          <cell r="A419" t="str">
            <v>303-00</v>
          </cell>
          <cell r="B419" t="str">
            <v>9</v>
          </cell>
          <cell r="C419" t="str">
            <v>OSTATNÉ KONŠTRUKCIE</v>
          </cell>
          <cell r="D419">
            <v>0</v>
          </cell>
          <cell r="F419">
            <v>0</v>
          </cell>
          <cell r="G419">
            <v>0</v>
          </cell>
          <cell r="H419" t="str">
            <v xml:space="preserve"> </v>
          </cell>
        </row>
        <row r="420">
          <cell r="A420" t="str">
            <v>303-00</v>
          </cell>
          <cell r="B420" t="str">
            <v>912 66.1</v>
          </cell>
          <cell r="C420" t="str">
            <v>Oplotenie z pletiva</v>
          </cell>
          <cell r="D420" t="str">
            <v>m</v>
          </cell>
          <cell r="E420">
            <v>65.2</v>
          </cell>
          <cell r="F420">
            <v>1</v>
          </cell>
          <cell r="G420">
            <v>65.2</v>
          </cell>
          <cell r="H420" t="str">
            <v xml:space="preserve"> </v>
          </cell>
        </row>
        <row r="421">
          <cell r="A421" t="str">
            <v>303-00</v>
          </cell>
          <cell r="B421" t="str">
            <v>917 86.1</v>
          </cell>
          <cell r="C421" t="str">
            <v>Chodníkové obrubníky betónové</v>
          </cell>
          <cell r="D421" t="str">
            <v>m</v>
          </cell>
          <cell r="E421">
            <v>87</v>
          </cell>
          <cell r="F421">
            <v>1</v>
          </cell>
          <cell r="G421">
            <v>87</v>
          </cell>
          <cell r="H421" t="str">
            <v xml:space="preserve"> </v>
          </cell>
        </row>
        <row r="422">
          <cell r="A422" t="str">
            <v>303-00</v>
          </cell>
          <cell r="B422" t="str">
            <v>999</v>
          </cell>
          <cell r="C422" t="str">
            <v>Spolu</v>
          </cell>
          <cell r="D422">
            <v>0</v>
          </cell>
          <cell r="F422">
            <v>0</v>
          </cell>
          <cell r="G422">
            <v>0</v>
          </cell>
          <cell r="H422">
            <v>1070.2</v>
          </cell>
        </row>
        <row r="423">
          <cell r="C423" t="str">
            <v xml:space="preserve"> </v>
          </cell>
          <cell r="D423">
            <v>0</v>
          </cell>
          <cell r="F423">
            <v>0</v>
          </cell>
          <cell r="G423">
            <v>0</v>
          </cell>
          <cell r="H423" t="str">
            <v xml:space="preserve"> </v>
          </cell>
        </row>
        <row r="424">
          <cell r="C424" t="str">
            <v xml:space="preserve"> </v>
          </cell>
          <cell r="D424">
            <v>0</v>
          </cell>
          <cell r="F424">
            <v>0</v>
          </cell>
          <cell r="G424">
            <v>0</v>
          </cell>
          <cell r="H424" t="str">
            <v xml:space="preserve"> </v>
          </cell>
        </row>
        <row r="425">
          <cell r="C425" t="str">
            <v xml:space="preserve"> </v>
          </cell>
          <cell r="D425">
            <v>0</v>
          </cell>
          <cell r="F425">
            <v>0</v>
          </cell>
          <cell r="G425">
            <v>0</v>
          </cell>
          <cell r="H425" t="str">
            <v xml:space="preserve"> </v>
          </cell>
        </row>
        <row r="426">
          <cell r="C426" t="str">
            <v xml:space="preserve"> </v>
          </cell>
          <cell r="D426">
            <v>0</v>
          </cell>
          <cell r="F426">
            <v>0</v>
          </cell>
          <cell r="G426">
            <v>0</v>
          </cell>
          <cell r="H426" t="str">
            <v xml:space="preserve"> </v>
          </cell>
        </row>
        <row r="427">
          <cell r="C427" t="str">
            <v xml:space="preserve"> </v>
          </cell>
          <cell r="D427">
            <v>0</v>
          </cell>
          <cell r="F427">
            <v>0</v>
          </cell>
          <cell r="G427">
            <v>0</v>
          </cell>
          <cell r="H427" t="str">
            <v xml:space="preserve"> </v>
          </cell>
        </row>
        <row r="428">
          <cell r="C428" t="str">
            <v xml:space="preserve"> </v>
          </cell>
          <cell r="D428">
            <v>0</v>
          </cell>
          <cell r="F428">
            <v>0</v>
          </cell>
          <cell r="G428">
            <v>0</v>
          </cell>
          <cell r="H428" t="str">
            <v xml:space="preserve"> </v>
          </cell>
        </row>
        <row r="429">
          <cell r="C429" t="str">
            <v xml:space="preserve"> </v>
          </cell>
          <cell r="D429">
            <v>0</v>
          </cell>
          <cell r="F429">
            <v>0</v>
          </cell>
          <cell r="G429">
            <v>0</v>
          </cell>
          <cell r="H429" t="str">
            <v xml:space="preserve"> </v>
          </cell>
        </row>
        <row r="430">
          <cell r="C430" t="str">
            <v xml:space="preserve"> </v>
          </cell>
          <cell r="D430">
            <v>0</v>
          </cell>
          <cell r="F430">
            <v>0</v>
          </cell>
          <cell r="G430">
            <v>0</v>
          </cell>
          <cell r="H430" t="str">
            <v xml:space="preserve"> </v>
          </cell>
        </row>
        <row r="431">
          <cell r="C431" t="str">
            <v xml:space="preserve"> </v>
          </cell>
          <cell r="D431">
            <v>0</v>
          </cell>
          <cell r="F431">
            <v>0</v>
          </cell>
          <cell r="G431">
            <v>0</v>
          </cell>
          <cell r="H431" t="str">
            <v xml:space="preserve"> </v>
          </cell>
        </row>
        <row r="432">
          <cell r="C432" t="str">
            <v xml:space="preserve"> </v>
          </cell>
          <cell r="D432">
            <v>0</v>
          </cell>
          <cell r="F432">
            <v>0</v>
          </cell>
          <cell r="G432">
            <v>0</v>
          </cell>
          <cell r="H432" t="str">
            <v xml:space="preserve"> </v>
          </cell>
        </row>
        <row r="433">
          <cell r="C433" t="str">
            <v xml:space="preserve"> </v>
          </cell>
          <cell r="D433">
            <v>0</v>
          </cell>
          <cell r="F433">
            <v>0</v>
          </cell>
          <cell r="G433">
            <v>0</v>
          </cell>
          <cell r="H433" t="str">
            <v xml:space="preserve"> </v>
          </cell>
        </row>
        <row r="434">
          <cell r="C434" t="str">
            <v xml:space="preserve"> </v>
          </cell>
          <cell r="D434">
            <v>0</v>
          </cell>
          <cell r="F434">
            <v>0</v>
          </cell>
          <cell r="G434">
            <v>0</v>
          </cell>
          <cell r="H434" t="str">
            <v xml:space="preserve"> </v>
          </cell>
        </row>
        <row r="435">
          <cell r="C435" t="str">
            <v xml:space="preserve"> </v>
          </cell>
          <cell r="D435">
            <v>0</v>
          </cell>
          <cell r="F435">
            <v>0</v>
          </cell>
          <cell r="G435">
            <v>0</v>
          </cell>
          <cell r="H435" t="str">
            <v xml:space="preserve"> </v>
          </cell>
        </row>
        <row r="436">
          <cell r="C436" t="str">
            <v xml:space="preserve"> </v>
          </cell>
          <cell r="D436">
            <v>0</v>
          </cell>
          <cell r="F436">
            <v>0</v>
          </cell>
          <cell r="G436">
            <v>0</v>
          </cell>
          <cell r="H436" t="str">
            <v xml:space="preserve"> </v>
          </cell>
        </row>
        <row r="437">
          <cell r="C437" t="str">
            <v xml:space="preserve"> </v>
          </cell>
          <cell r="D437">
            <v>0</v>
          </cell>
          <cell r="F437">
            <v>0</v>
          </cell>
          <cell r="G437">
            <v>0</v>
          </cell>
          <cell r="H437" t="str">
            <v xml:space="preserve"> </v>
          </cell>
        </row>
        <row r="438">
          <cell r="C438" t="str">
            <v xml:space="preserve"> </v>
          </cell>
          <cell r="D438">
            <v>0</v>
          </cell>
          <cell r="F438">
            <v>0</v>
          </cell>
          <cell r="G438">
            <v>0</v>
          </cell>
          <cell r="H438" t="str">
            <v xml:space="preserve"> </v>
          </cell>
        </row>
        <row r="439">
          <cell r="C439" t="str">
            <v xml:space="preserve"> </v>
          </cell>
          <cell r="D439">
            <v>0</v>
          </cell>
          <cell r="F439">
            <v>0</v>
          </cell>
          <cell r="G439">
            <v>0</v>
          </cell>
          <cell r="H439" t="str">
            <v xml:space="preserve"> </v>
          </cell>
        </row>
        <row r="440">
          <cell r="C440" t="str">
            <v xml:space="preserve"> </v>
          </cell>
          <cell r="D440">
            <v>0</v>
          </cell>
          <cell r="F440">
            <v>0</v>
          </cell>
          <cell r="G440">
            <v>0</v>
          </cell>
          <cell r="H440" t="str">
            <v xml:space="preserve"> </v>
          </cell>
        </row>
        <row r="441">
          <cell r="C441" t="str">
            <v xml:space="preserve"> </v>
          </cell>
          <cell r="D441">
            <v>0</v>
          </cell>
          <cell r="F441">
            <v>0</v>
          </cell>
          <cell r="G441">
            <v>0</v>
          </cell>
          <cell r="H441" t="str">
            <v xml:space="preserve"> </v>
          </cell>
        </row>
        <row r="442">
          <cell r="C442" t="str">
            <v xml:space="preserve"> </v>
          </cell>
          <cell r="D442">
            <v>0</v>
          </cell>
          <cell r="F442">
            <v>0</v>
          </cell>
          <cell r="G442">
            <v>0</v>
          </cell>
          <cell r="H442" t="str">
            <v xml:space="preserve"> </v>
          </cell>
        </row>
        <row r="443">
          <cell r="C443" t="str">
            <v xml:space="preserve"> </v>
          </cell>
          <cell r="D443">
            <v>0</v>
          </cell>
          <cell r="F443">
            <v>0</v>
          </cell>
          <cell r="G443">
            <v>0</v>
          </cell>
          <cell r="H443" t="str">
            <v xml:space="preserve"> </v>
          </cell>
        </row>
        <row r="444">
          <cell r="C444" t="str">
            <v xml:space="preserve"> </v>
          </cell>
          <cell r="D444">
            <v>0</v>
          </cell>
          <cell r="F444">
            <v>0</v>
          </cell>
          <cell r="G444">
            <v>0</v>
          </cell>
          <cell r="H444" t="str">
            <v xml:space="preserve"> </v>
          </cell>
        </row>
        <row r="445">
          <cell r="A445" t="str">
            <v>313-00a</v>
          </cell>
          <cell r="C445" t="str">
            <v>Oplotenie - pravé odpočívadlo Beckov</v>
          </cell>
          <cell r="D445">
            <v>0</v>
          </cell>
          <cell r="F445">
            <v>0</v>
          </cell>
          <cell r="G445">
            <v>0</v>
          </cell>
          <cell r="H445" t="str">
            <v xml:space="preserve"> </v>
          </cell>
        </row>
        <row r="446">
          <cell r="A446" t="str">
            <v>313-00a</v>
          </cell>
          <cell r="B446" t="str">
            <v>9</v>
          </cell>
          <cell r="C446" t="str">
            <v>OSTATNÉ KONŠTRUKCIE</v>
          </cell>
          <cell r="D446">
            <v>0</v>
          </cell>
          <cell r="F446">
            <v>0</v>
          </cell>
          <cell r="G446">
            <v>0</v>
          </cell>
          <cell r="H446" t="str">
            <v xml:space="preserve"> </v>
          </cell>
        </row>
        <row r="447">
          <cell r="A447" t="str">
            <v>313-00a</v>
          </cell>
          <cell r="B447" t="str">
            <v>912 66.1</v>
          </cell>
          <cell r="C447" t="str">
            <v>Oplotenie z pletiva</v>
          </cell>
          <cell r="D447" t="str">
            <v>m</v>
          </cell>
          <cell r="E447">
            <v>456</v>
          </cell>
          <cell r="F447">
            <v>1</v>
          </cell>
          <cell r="G447">
            <v>456</v>
          </cell>
          <cell r="H447" t="str">
            <v xml:space="preserve"> </v>
          </cell>
        </row>
        <row r="448">
          <cell r="A448" t="str">
            <v>313-00a</v>
          </cell>
          <cell r="B448" t="str">
            <v>912 85.1</v>
          </cell>
          <cell r="C448" t="str">
            <v>Vráta (brána) oceľové</v>
          </cell>
          <cell r="D448" t="str">
            <v>ks</v>
          </cell>
          <cell r="E448">
            <v>1</v>
          </cell>
          <cell r="F448">
            <v>1</v>
          </cell>
          <cell r="G448">
            <v>1</v>
          </cell>
          <cell r="H448" t="str">
            <v xml:space="preserve"> </v>
          </cell>
        </row>
        <row r="449">
          <cell r="A449" t="str">
            <v>313-00a</v>
          </cell>
          <cell r="B449" t="str">
            <v>999</v>
          </cell>
          <cell r="C449" t="str">
            <v>Spolu</v>
          </cell>
          <cell r="D449">
            <v>0</v>
          </cell>
          <cell r="F449">
            <v>0</v>
          </cell>
          <cell r="G449">
            <v>0</v>
          </cell>
          <cell r="H449">
            <v>457</v>
          </cell>
        </row>
        <row r="450">
          <cell r="C450" t="str">
            <v xml:space="preserve"> </v>
          </cell>
          <cell r="D450">
            <v>0</v>
          </cell>
          <cell r="F450">
            <v>0</v>
          </cell>
          <cell r="G450">
            <v>0</v>
          </cell>
          <cell r="H450" t="str">
            <v xml:space="preserve"> </v>
          </cell>
        </row>
        <row r="451">
          <cell r="A451" t="str">
            <v>313-00b</v>
          </cell>
          <cell r="C451" t="str">
            <v>Oplotenie - ľavé odpočívadlo Beckov</v>
          </cell>
          <cell r="D451">
            <v>0</v>
          </cell>
          <cell r="F451">
            <v>0</v>
          </cell>
          <cell r="G451">
            <v>0</v>
          </cell>
          <cell r="H451" t="str">
            <v xml:space="preserve"> </v>
          </cell>
        </row>
        <row r="452">
          <cell r="A452" t="str">
            <v>313-00b</v>
          </cell>
          <cell r="B452" t="str">
            <v>9</v>
          </cell>
          <cell r="C452" t="str">
            <v>OSTATNÉ KONŠTRUKCIE</v>
          </cell>
          <cell r="D452">
            <v>0</v>
          </cell>
          <cell r="F452">
            <v>0</v>
          </cell>
          <cell r="G452">
            <v>0</v>
          </cell>
          <cell r="H452" t="str">
            <v xml:space="preserve"> </v>
          </cell>
        </row>
        <row r="453">
          <cell r="A453" t="str">
            <v>313-00b</v>
          </cell>
          <cell r="B453" t="str">
            <v>912 66.1</v>
          </cell>
          <cell r="C453" t="str">
            <v>Oplotenie z pletiva</v>
          </cell>
          <cell r="D453" t="str">
            <v>m</v>
          </cell>
          <cell r="E453">
            <v>942</v>
          </cell>
          <cell r="F453">
            <v>1</v>
          </cell>
          <cell r="G453">
            <v>942</v>
          </cell>
          <cell r="H453" t="str">
            <v xml:space="preserve"> </v>
          </cell>
        </row>
        <row r="454">
          <cell r="A454" t="str">
            <v>313-00b</v>
          </cell>
          <cell r="B454" t="str">
            <v>912 85.1</v>
          </cell>
          <cell r="C454" t="str">
            <v>Vráta (brána) oceľové</v>
          </cell>
          <cell r="D454" t="str">
            <v>ks</v>
          </cell>
          <cell r="E454">
            <v>2</v>
          </cell>
          <cell r="F454">
            <v>1</v>
          </cell>
          <cell r="G454">
            <v>2</v>
          </cell>
          <cell r="H454" t="str">
            <v xml:space="preserve"> </v>
          </cell>
        </row>
        <row r="455">
          <cell r="A455" t="str">
            <v>313-00b</v>
          </cell>
          <cell r="B455" t="str">
            <v>999</v>
          </cell>
          <cell r="C455" t="str">
            <v>Spolu</v>
          </cell>
          <cell r="D455">
            <v>0</v>
          </cell>
          <cell r="F455">
            <v>0</v>
          </cell>
          <cell r="G455">
            <v>0</v>
          </cell>
          <cell r="H455">
            <v>944</v>
          </cell>
        </row>
        <row r="456">
          <cell r="C456" t="str">
            <v xml:space="preserve"> </v>
          </cell>
          <cell r="D456">
            <v>0</v>
          </cell>
          <cell r="F456">
            <v>0</v>
          </cell>
          <cell r="G456">
            <v>0</v>
          </cell>
          <cell r="H456" t="str">
            <v xml:space="preserve"> </v>
          </cell>
        </row>
        <row r="457">
          <cell r="A457" t="str">
            <v>314-00</v>
          </cell>
          <cell r="C457" t="str">
            <v>ČOV ľavé odpočívadlo Beckov - stavebná časť</v>
          </cell>
          <cell r="D457">
            <v>0</v>
          </cell>
          <cell r="F457">
            <v>0</v>
          </cell>
          <cell r="G457">
            <v>0</v>
          </cell>
          <cell r="H457" t="str">
            <v xml:space="preserve"> </v>
          </cell>
        </row>
        <row r="458">
          <cell r="F458">
            <v>0</v>
          </cell>
          <cell r="G458">
            <v>0</v>
          </cell>
          <cell r="H458" t="str">
            <v xml:space="preserve"> </v>
          </cell>
        </row>
        <row r="459">
          <cell r="C459" t="str">
            <v xml:space="preserve"> </v>
          </cell>
          <cell r="D459">
            <v>0</v>
          </cell>
          <cell r="F459">
            <v>0</v>
          </cell>
          <cell r="G459">
            <v>0</v>
          </cell>
          <cell r="H459" t="str">
            <v xml:space="preserve"> </v>
          </cell>
        </row>
        <row r="460">
          <cell r="C460" t="str">
            <v xml:space="preserve"> </v>
          </cell>
          <cell r="D460">
            <v>0</v>
          </cell>
          <cell r="F460">
            <v>0</v>
          </cell>
          <cell r="G460">
            <v>0</v>
          </cell>
          <cell r="H460" t="str">
            <v xml:space="preserve"> </v>
          </cell>
        </row>
        <row r="461">
          <cell r="C461" t="str">
            <v xml:space="preserve"> </v>
          </cell>
          <cell r="D461">
            <v>0</v>
          </cell>
          <cell r="F461">
            <v>0</v>
          </cell>
          <cell r="G461">
            <v>0</v>
          </cell>
          <cell r="H461" t="str">
            <v xml:space="preserve"> </v>
          </cell>
        </row>
        <row r="462">
          <cell r="C462" t="str">
            <v xml:space="preserve"> </v>
          </cell>
          <cell r="D462">
            <v>0</v>
          </cell>
          <cell r="F462">
            <v>0</v>
          </cell>
          <cell r="G462">
            <v>0</v>
          </cell>
          <cell r="H462" t="str">
            <v xml:space="preserve"> </v>
          </cell>
        </row>
        <row r="463">
          <cell r="A463" t="str">
            <v>314-00</v>
          </cell>
          <cell r="B463" t="str">
            <v>5</v>
          </cell>
          <cell r="C463" t="str">
            <v>KOMUNIKÁCIA</v>
          </cell>
          <cell r="D463">
            <v>0</v>
          </cell>
          <cell r="F463">
            <v>0</v>
          </cell>
          <cell r="G463">
            <v>0</v>
          </cell>
          <cell r="H463" t="str">
            <v xml:space="preserve"> </v>
          </cell>
        </row>
        <row r="464">
          <cell r="A464" t="str">
            <v>314-00</v>
          </cell>
          <cell r="B464" t="str">
            <v>564 75.1</v>
          </cell>
          <cell r="C464" t="str">
            <v>Podklad z vibrovaného štrku hr. cez 120 do 150 mm</v>
          </cell>
          <cell r="D464" t="str">
            <v>m2</v>
          </cell>
          <cell r="E464">
            <v>261</v>
          </cell>
          <cell r="F464">
            <v>1</v>
          </cell>
          <cell r="G464">
            <v>261</v>
          </cell>
          <cell r="H464" t="str">
            <v xml:space="preserve"> </v>
          </cell>
        </row>
        <row r="465">
          <cell r="A465" t="str">
            <v>314-00</v>
          </cell>
          <cell r="B465" t="str">
            <v>564 85.1</v>
          </cell>
          <cell r="C465" t="str">
            <v>Podklad zo štrkodrvy hr. cez 120 do 150 mm po zhutnení</v>
          </cell>
          <cell r="D465" t="str">
            <v>m2</v>
          </cell>
          <cell r="E465">
            <v>261</v>
          </cell>
          <cell r="F465">
            <v>1</v>
          </cell>
          <cell r="G465">
            <v>261</v>
          </cell>
          <cell r="H465" t="str">
            <v xml:space="preserve"> </v>
          </cell>
        </row>
        <row r="466">
          <cell r="A466" t="str">
            <v>314-00</v>
          </cell>
          <cell r="B466" t="str">
            <v>591 20.1</v>
          </cell>
          <cell r="C466" t="str">
            <v>Kryt vozovky dláždený</v>
          </cell>
          <cell r="D466" t="str">
            <v>m2</v>
          </cell>
          <cell r="E466">
            <v>261</v>
          </cell>
          <cell r="F466">
            <v>1</v>
          </cell>
          <cell r="G466">
            <v>261</v>
          </cell>
          <cell r="H466" t="str">
            <v xml:space="preserve"> </v>
          </cell>
        </row>
        <row r="467">
          <cell r="C467" t="str">
            <v xml:space="preserve"> </v>
          </cell>
          <cell r="D467">
            <v>0</v>
          </cell>
          <cell r="F467">
            <v>0</v>
          </cell>
          <cell r="G467">
            <v>0</v>
          </cell>
          <cell r="H467" t="str">
            <v xml:space="preserve"> </v>
          </cell>
        </row>
        <row r="468">
          <cell r="C468" t="str">
            <v xml:space="preserve"> </v>
          </cell>
          <cell r="D468">
            <v>0</v>
          </cell>
          <cell r="F468">
            <v>0</v>
          </cell>
          <cell r="G468">
            <v>0</v>
          </cell>
          <cell r="H468" t="str">
            <v xml:space="preserve"> </v>
          </cell>
        </row>
        <row r="469">
          <cell r="C469" t="str">
            <v xml:space="preserve"> </v>
          </cell>
          <cell r="D469">
            <v>0</v>
          </cell>
          <cell r="F469">
            <v>0</v>
          </cell>
          <cell r="G469">
            <v>0</v>
          </cell>
          <cell r="H469" t="str">
            <v xml:space="preserve"> </v>
          </cell>
        </row>
        <row r="470">
          <cell r="A470" t="str">
            <v>314-00</v>
          </cell>
          <cell r="B470" t="str">
            <v>9</v>
          </cell>
          <cell r="C470" t="str">
            <v>OSTATNÉ KONŠTRUKCIE</v>
          </cell>
          <cell r="D470">
            <v>0</v>
          </cell>
          <cell r="F470">
            <v>0</v>
          </cell>
          <cell r="G470">
            <v>0</v>
          </cell>
          <cell r="H470" t="str">
            <v xml:space="preserve"> </v>
          </cell>
        </row>
        <row r="471">
          <cell r="A471" t="str">
            <v>314-00</v>
          </cell>
          <cell r="B471" t="str">
            <v>912 66.1</v>
          </cell>
          <cell r="C471" t="str">
            <v>Oplotenie z pletiva</v>
          </cell>
          <cell r="D471" t="str">
            <v>m</v>
          </cell>
          <cell r="E471">
            <v>180</v>
          </cell>
          <cell r="F471">
            <v>1</v>
          </cell>
          <cell r="G471">
            <v>180</v>
          </cell>
          <cell r="H471" t="str">
            <v xml:space="preserve"> </v>
          </cell>
        </row>
        <row r="472">
          <cell r="A472" t="str">
            <v>314-00</v>
          </cell>
          <cell r="B472" t="str">
            <v>917 86.1</v>
          </cell>
          <cell r="C472" t="str">
            <v>Chodníkové obrubníky betónové</v>
          </cell>
          <cell r="D472" t="str">
            <v>m</v>
          </cell>
          <cell r="E472">
            <v>83</v>
          </cell>
          <cell r="F472">
            <v>1</v>
          </cell>
          <cell r="G472">
            <v>83</v>
          </cell>
          <cell r="H472" t="str">
            <v xml:space="preserve"> </v>
          </cell>
        </row>
        <row r="473">
          <cell r="A473" t="str">
            <v>314-00</v>
          </cell>
          <cell r="B473" t="str">
            <v>999</v>
          </cell>
          <cell r="C473" t="str">
            <v>Spolu</v>
          </cell>
          <cell r="D473">
            <v>0</v>
          </cell>
          <cell r="F473">
            <v>0</v>
          </cell>
          <cell r="G473">
            <v>0</v>
          </cell>
          <cell r="H473">
            <v>1046</v>
          </cell>
        </row>
        <row r="474">
          <cell r="C474" t="str">
            <v xml:space="preserve"> </v>
          </cell>
          <cell r="D474">
            <v>0</v>
          </cell>
          <cell r="F474">
            <v>0</v>
          </cell>
          <cell r="G474">
            <v>0</v>
          </cell>
          <cell r="H474" t="str">
            <v xml:space="preserve"> </v>
          </cell>
        </row>
        <row r="475">
          <cell r="C475" t="str">
            <v xml:space="preserve"> </v>
          </cell>
          <cell r="D475">
            <v>0</v>
          </cell>
          <cell r="F475">
            <v>0</v>
          </cell>
          <cell r="G475">
            <v>0</v>
          </cell>
          <cell r="H475" t="str">
            <v xml:space="preserve"> </v>
          </cell>
        </row>
        <row r="476">
          <cell r="C476" t="str">
            <v xml:space="preserve"> </v>
          </cell>
          <cell r="D476">
            <v>0</v>
          </cell>
          <cell r="F476">
            <v>0</v>
          </cell>
          <cell r="G476">
            <v>0</v>
          </cell>
          <cell r="H476" t="str">
            <v xml:space="preserve"> </v>
          </cell>
        </row>
        <row r="477">
          <cell r="C477" t="str">
            <v xml:space="preserve"> </v>
          </cell>
          <cell r="D477">
            <v>0</v>
          </cell>
          <cell r="F477">
            <v>0</v>
          </cell>
          <cell r="G477">
            <v>0</v>
          </cell>
          <cell r="H477" t="str">
            <v xml:space="preserve"> </v>
          </cell>
        </row>
        <row r="478">
          <cell r="A478" t="str">
            <v>318-00</v>
          </cell>
          <cell r="C478" t="str">
            <v>Oplotenie - odpočívadlo Kostolná</v>
          </cell>
          <cell r="D478">
            <v>0</v>
          </cell>
          <cell r="F478">
            <v>0</v>
          </cell>
          <cell r="G478">
            <v>0</v>
          </cell>
          <cell r="H478" t="str">
            <v xml:space="preserve"> </v>
          </cell>
        </row>
        <row r="479">
          <cell r="A479" t="str">
            <v>318-00</v>
          </cell>
          <cell r="B479" t="str">
            <v>9</v>
          </cell>
          <cell r="C479" t="str">
            <v>OSTATNÉ KONŠTRUKCIE</v>
          </cell>
          <cell r="D479">
            <v>0</v>
          </cell>
          <cell r="F479">
            <v>0</v>
          </cell>
          <cell r="G479">
            <v>0</v>
          </cell>
          <cell r="H479" t="str">
            <v xml:space="preserve"> </v>
          </cell>
        </row>
        <row r="480">
          <cell r="A480" t="str">
            <v>318-00</v>
          </cell>
          <cell r="B480" t="str">
            <v>912 66.1</v>
          </cell>
          <cell r="C480" t="str">
            <v>Oplotenie z pletiva</v>
          </cell>
          <cell r="D480" t="str">
            <v>m</v>
          </cell>
          <cell r="E480">
            <v>495</v>
          </cell>
          <cell r="F480">
            <v>1</v>
          </cell>
          <cell r="G480">
            <v>495</v>
          </cell>
          <cell r="H480" t="str">
            <v xml:space="preserve"> </v>
          </cell>
        </row>
        <row r="481">
          <cell r="A481" t="str">
            <v>318-00</v>
          </cell>
          <cell r="B481" t="str">
            <v>912 85.1</v>
          </cell>
          <cell r="C481" t="str">
            <v>Vráta (brána) oceľové</v>
          </cell>
          <cell r="D481" t="str">
            <v>ks</v>
          </cell>
          <cell r="E481">
            <v>1</v>
          </cell>
          <cell r="F481">
            <v>1</v>
          </cell>
          <cell r="G481">
            <v>1</v>
          </cell>
          <cell r="H481" t="str">
            <v xml:space="preserve"> </v>
          </cell>
        </row>
        <row r="482">
          <cell r="A482" t="str">
            <v>318-00</v>
          </cell>
          <cell r="B482" t="str">
            <v>999</v>
          </cell>
          <cell r="C482" t="str">
            <v>Spolu</v>
          </cell>
          <cell r="D482">
            <v>0</v>
          </cell>
          <cell r="F482">
            <v>0</v>
          </cell>
          <cell r="G482">
            <v>0</v>
          </cell>
          <cell r="H482">
            <v>496</v>
          </cell>
        </row>
        <row r="483">
          <cell r="C483" t="str">
            <v xml:space="preserve"> </v>
          </cell>
          <cell r="D483">
            <v>0</v>
          </cell>
          <cell r="F483">
            <v>0</v>
          </cell>
          <cell r="G483">
            <v>0</v>
          </cell>
          <cell r="H483" t="str">
            <v xml:space="preserve"> </v>
          </cell>
        </row>
        <row r="484">
          <cell r="A484" t="str">
            <v>319-00</v>
          </cell>
          <cell r="C484" t="str">
            <v>ČOV odpočívadlo Kostolná - stavebná časť</v>
          </cell>
          <cell r="D484">
            <v>0</v>
          </cell>
          <cell r="F484">
            <v>0</v>
          </cell>
          <cell r="G484">
            <v>0</v>
          </cell>
          <cell r="H484" t="str">
            <v xml:space="preserve"> </v>
          </cell>
        </row>
        <row r="485">
          <cell r="C485" t="str">
            <v xml:space="preserve"> </v>
          </cell>
          <cell r="D485">
            <v>0</v>
          </cell>
          <cell r="F485">
            <v>0</v>
          </cell>
          <cell r="G485">
            <v>0</v>
          </cell>
          <cell r="H485" t="str">
            <v xml:space="preserve"> </v>
          </cell>
        </row>
        <row r="486">
          <cell r="A486" t="str">
            <v>319-00</v>
          </cell>
          <cell r="B486" t="str">
            <v>5</v>
          </cell>
          <cell r="C486" t="str">
            <v>KOMUNIKÁCIA</v>
          </cell>
          <cell r="D486">
            <v>0</v>
          </cell>
          <cell r="F486">
            <v>0</v>
          </cell>
          <cell r="G486">
            <v>0</v>
          </cell>
          <cell r="H486" t="str">
            <v xml:space="preserve"> </v>
          </cell>
        </row>
        <row r="487">
          <cell r="A487" t="str">
            <v>319-00</v>
          </cell>
          <cell r="B487" t="str">
            <v>564 75.1</v>
          </cell>
          <cell r="C487" t="str">
            <v>Podklad z vibrovaného štrku hr. cez 120 do 150 mm</v>
          </cell>
          <cell r="D487" t="str">
            <v>m2</v>
          </cell>
          <cell r="E487">
            <v>195</v>
          </cell>
          <cell r="F487">
            <v>1</v>
          </cell>
          <cell r="G487">
            <v>195</v>
          </cell>
          <cell r="H487" t="str">
            <v xml:space="preserve"> </v>
          </cell>
        </row>
        <row r="488">
          <cell r="A488" t="str">
            <v>319-00</v>
          </cell>
          <cell r="B488" t="str">
            <v>564 85.1</v>
          </cell>
          <cell r="C488" t="str">
            <v>Podklad zo štrkodrvy hr. cez 120 do 150 mm po zhutnení</v>
          </cell>
          <cell r="D488" t="str">
            <v>m2</v>
          </cell>
          <cell r="E488">
            <v>195</v>
          </cell>
          <cell r="F488">
            <v>1</v>
          </cell>
          <cell r="G488">
            <v>195</v>
          </cell>
          <cell r="H488" t="str">
            <v xml:space="preserve"> </v>
          </cell>
        </row>
        <row r="489">
          <cell r="A489" t="str">
            <v>319-00</v>
          </cell>
          <cell r="B489" t="str">
            <v>591 20.1</v>
          </cell>
          <cell r="C489" t="str">
            <v>Kryt vozovky dláždený</v>
          </cell>
          <cell r="D489" t="str">
            <v>m2</v>
          </cell>
          <cell r="E489">
            <v>195</v>
          </cell>
          <cell r="F489">
            <v>1</v>
          </cell>
          <cell r="G489">
            <v>195</v>
          </cell>
          <cell r="H489" t="str">
            <v xml:space="preserve"> </v>
          </cell>
        </row>
        <row r="490">
          <cell r="C490" t="str">
            <v xml:space="preserve"> </v>
          </cell>
          <cell r="D490">
            <v>0</v>
          </cell>
          <cell r="F490">
            <v>0</v>
          </cell>
          <cell r="G490">
            <v>0</v>
          </cell>
          <cell r="H490" t="str">
            <v xml:space="preserve"> </v>
          </cell>
        </row>
        <row r="491">
          <cell r="C491" t="str">
            <v xml:space="preserve"> </v>
          </cell>
          <cell r="D491">
            <v>0</v>
          </cell>
          <cell r="F491">
            <v>0</v>
          </cell>
          <cell r="G491">
            <v>0</v>
          </cell>
          <cell r="H491" t="str">
            <v xml:space="preserve"> </v>
          </cell>
        </row>
        <row r="492">
          <cell r="C492" t="str">
            <v xml:space="preserve"> </v>
          </cell>
          <cell r="D492">
            <v>0</v>
          </cell>
          <cell r="F492">
            <v>0</v>
          </cell>
          <cell r="G492">
            <v>0</v>
          </cell>
          <cell r="H492" t="str">
            <v xml:space="preserve"> </v>
          </cell>
        </row>
        <row r="493">
          <cell r="A493" t="str">
            <v>319-00</v>
          </cell>
          <cell r="B493" t="str">
            <v>9</v>
          </cell>
          <cell r="C493" t="str">
            <v>OSTATNÉ KONŠTRUKCIE</v>
          </cell>
          <cell r="D493">
            <v>0</v>
          </cell>
          <cell r="F493">
            <v>0</v>
          </cell>
          <cell r="G493">
            <v>0</v>
          </cell>
          <cell r="H493" t="str">
            <v xml:space="preserve"> </v>
          </cell>
        </row>
        <row r="494">
          <cell r="A494" t="str">
            <v>319-00</v>
          </cell>
          <cell r="B494" t="str">
            <v>912 66.1</v>
          </cell>
          <cell r="C494" t="str">
            <v>Oplotenie z pletiva</v>
          </cell>
          <cell r="D494" t="str">
            <v>m</v>
          </cell>
          <cell r="E494">
            <v>144.4</v>
          </cell>
          <cell r="F494">
            <v>1</v>
          </cell>
          <cell r="G494">
            <v>144.4</v>
          </cell>
          <cell r="H494" t="str">
            <v xml:space="preserve"> </v>
          </cell>
        </row>
        <row r="495">
          <cell r="A495" t="str">
            <v>319-00</v>
          </cell>
          <cell r="B495" t="str">
            <v>912 85.1</v>
          </cell>
          <cell r="C495" t="str">
            <v>Vráta (brána) oceľové</v>
          </cell>
          <cell r="D495" t="str">
            <v>ks</v>
          </cell>
          <cell r="E495">
            <v>1</v>
          </cell>
          <cell r="F495">
            <v>1</v>
          </cell>
          <cell r="G495">
            <v>1</v>
          </cell>
          <cell r="H495" t="str">
            <v xml:space="preserve"> </v>
          </cell>
        </row>
        <row r="496">
          <cell r="A496" t="str">
            <v>319-00</v>
          </cell>
          <cell r="B496" t="str">
            <v>917 86.1</v>
          </cell>
          <cell r="C496" t="str">
            <v>Chodníkové obrubníky betónové</v>
          </cell>
          <cell r="D496" t="str">
            <v>m</v>
          </cell>
          <cell r="E496">
            <v>97</v>
          </cell>
          <cell r="F496">
            <v>1</v>
          </cell>
          <cell r="G496">
            <v>97</v>
          </cell>
          <cell r="H496" t="str">
            <v xml:space="preserve"> </v>
          </cell>
        </row>
        <row r="497">
          <cell r="A497" t="str">
            <v>319-00</v>
          </cell>
          <cell r="B497" t="str">
            <v>999</v>
          </cell>
          <cell r="C497" t="str">
            <v>Spolu</v>
          </cell>
          <cell r="D497">
            <v>0</v>
          </cell>
          <cell r="F497">
            <v>0</v>
          </cell>
          <cell r="G497">
            <v>0</v>
          </cell>
          <cell r="H497">
            <v>827.4</v>
          </cell>
        </row>
        <row r="498">
          <cell r="C498" t="str">
            <v xml:space="preserve"> </v>
          </cell>
          <cell r="D498">
            <v>0</v>
          </cell>
          <cell r="F498">
            <v>0</v>
          </cell>
          <cell r="G498">
            <v>0</v>
          </cell>
          <cell r="H498" t="str">
            <v xml:space="preserve"> </v>
          </cell>
        </row>
        <row r="499">
          <cell r="A499" t="str">
            <v>320-00</v>
          </cell>
          <cell r="C499" t="str">
            <v>Oplotenie diaľnice</v>
          </cell>
          <cell r="D499">
            <v>0</v>
          </cell>
          <cell r="F499">
            <v>0</v>
          </cell>
          <cell r="G499">
            <v>0</v>
          </cell>
          <cell r="H499" t="str">
            <v xml:space="preserve"> </v>
          </cell>
        </row>
        <row r="500">
          <cell r="A500" t="str">
            <v>320-00</v>
          </cell>
          <cell r="B500" t="str">
            <v>9</v>
          </cell>
          <cell r="C500" t="str">
            <v>OSTATNÉ KONŠTRUKCIE</v>
          </cell>
          <cell r="D500">
            <v>0</v>
          </cell>
          <cell r="F500">
            <v>0</v>
          </cell>
          <cell r="G500">
            <v>0</v>
          </cell>
          <cell r="H500" t="str">
            <v xml:space="preserve"> </v>
          </cell>
        </row>
        <row r="501">
          <cell r="A501" t="str">
            <v>320-00</v>
          </cell>
          <cell r="B501" t="str">
            <v>912 66.1</v>
          </cell>
          <cell r="C501" t="str">
            <v>Oplotenie z pletiva</v>
          </cell>
          <cell r="D501" t="str">
            <v>m</v>
          </cell>
          <cell r="E501">
            <v>958</v>
          </cell>
          <cell r="F501">
            <v>1</v>
          </cell>
          <cell r="G501">
            <v>958</v>
          </cell>
          <cell r="H501" t="str">
            <v xml:space="preserve"> </v>
          </cell>
        </row>
        <row r="502">
          <cell r="A502" t="str">
            <v>320-00</v>
          </cell>
          <cell r="B502" t="str">
            <v>912 85.1</v>
          </cell>
          <cell r="C502" t="str">
            <v>Vráta (brána) oceľové</v>
          </cell>
          <cell r="D502" t="str">
            <v>ks</v>
          </cell>
          <cell r="E502">
            <v>1</v>
          </cell>
          <cell r="F502">
            <v>1</v>
          </cell>
          <cell r="G502">
            <v>1</v>
          </cell>
          <cell r="H502" t="str">
            <v xml:space="preserve"> </v>
          </cell>
        </row>
        <row r="503">
          <cell r="A503" t="str">
            <v>320-00</v>
          </cell>
          <cell r="B503" t="str">
            <v>999</v>
          </cell>
          <cell r="C503" t="str">
            <v>Spolu</v>
          </cell>
          <cell r="D503">
            <v>0</v>
          </cell>
          <cell r="F503">
            <v>0</v>
          </cell>
          <cell r="G503">
            <v>0</v>
          </cell>
          <cell r="H503">
            <v>959</v>
          </cell>
        </row>
        <row r="504">
          <cell r="C504" t="str">
            <v xml:space="preserve"> </v>
          </cell>
          <cell r="D504">
            <v>0</v>
          </cell>
          <cell r="F504">
            <v>0</v>
          </cell>
          <cell r="G504">
            <v>0</v>
          </cell>
          <cell r="H504" t="str">
            <v xml:space="preserve"> </v>
          </cell>
        </row>
        <row r="505">
          <cell r="C505" t="str">
            <v xml:space="preserve"> </v>
          </cell>
          <cell r="D505">
            <v>0</v>
          </cell>
          <cell r="F505">
            <v>0</v>
          </cell>
          <cell r="G505">
            <v>0</v>
          </cell>
          <cell r="H505" t="str">
            <v xml:space="preserve"> </v>
          </cell>
        </row>
        <row r="506">
          <cell r="C506" t="str">
            <v xml:space="preserve"> </v>
          </cell>
          <cell r="D506">
            <v>0</v>
          </cell>
          <cell r="F506">
            <v>0</v>
          </cell>
          <cell r="G506">
            <v>0</v>
          </cell>
          <cell r="H506" t="str">
            <v xml:space="preserve"> </v>
          </cell>
        </row>
        <row r="507">
          <cell r="C507" t="str">
            <v xml:space="preserve"> </v>
          </cell>
          <cell r="D507">
            <v>0</v>
          </cell>
          <cell r="F507">
            <v>0</v>
          </cell>
          <cell r="G507">
            <v>0</v>
          </cell>
          <cell r="H507" t="str">
            <v xml:space="preserve"> </v>
          </cell>
        </row>
        <row r="508">
          <cell r="C508" t="str">
            <v xml:space="preserve"> </v>
          </cell>
          <cell r="D508">
            <v>0</v>
          </cell>
          <cell r="F508">
            <v>0</v>
          </cell>
          <cell r="G508">
            <v>0</v>
          </cell>
          <cell r="H508" t="str">
            <v xml:space="preserve"> </v>
          </cell>
        </row>
        <row r="509">
          <cell r="C509" t="str">
            <v xml:space="preserve"> </v>
          </cell>
          <cell r="D509">
            <v>0</v>
          </cell>
          <cell r="F509">
            <v>0</v>
          </cell>
          <cell r="G509">
            <v>0</v>
          </cell>
          <cell r="H509" t="str">
            <v xml:space="preserve"> </v>
          </cell>
        </row>
        <row r="510">
          <cell r="C510" t="str">
            <v xml:space="preserve"> </v>
          </cell>
          <cell r="D510">
            <v>0</v>
          </cell>
          <cell r="F510">
            <v>0</v>
          </cell>
          <cell r="G510">
            <v>0</v>
          </cell>
          <cell r="H510" t="str">
            <v xml:space="preserve"> </v>
          </cell>
        </row>
        <row r="511">
          <cell r="C511" t="str">
            <v xml:space="preserve"> </v>
          </cell>
          <cell r="D511">
            <v>0</v>
          </cell>
          <cell r="F511">
            <v>0</v>
          </cell>
          <cell r="G511">
            <v>0</v>
          </cell>
          <cell r="H511" t="str">
            <v xml:space="preserve"> </v>
          </cell>
        </row>
        <row r="512">
          <cell r="C512" t="str">
            <v xml:space="preserve"> </v>
          </cell>
          <cell r="D512">
            <v>0</v>
          </cell>
          <cell r="F512">
            <v>0</v>
          </cell>
          <cell r="G512">
            <v>0</v>
          </cell>
          <cell r="H512" t="str">
            <v xml:space="preserve"> </v>
          </cell>
        </row>
        <row r="513">
          <cell r="C513" t="str">
            <v xml:space="preserve"> </v>
          </cell>
          <cell r="D513">
            <v>0</v>
          </cell>
          <cell r="F513">
            <v>0</v>
          </cell>
          <cell r="G513">
            <v>0</v>
          </cell>
          <cell r="H513" t="str">
            <v xml:space="preserve"> </v>
          </cell>
        </row>
        <row r="514">
          <cell r="C514" t="str">
            <v xml:space="preserve"> </v>
          </cell>
          <cell r="D514">
            <v>0</v>
          </cell>
          <cell r="F514">
            <v>0</v>
          </cell>
          <cell r="G514">
            <v>0</v>
          </cell>
          <cell r="H514" t="str">
            <v xml:space="preserve"> </v>
          </cell>
        </row>
        <row r="515">
          <cell r="C515" t="str">
            <v xml:space="preserve"> </v>
          </cell>
          <cell r="D515">
            <v>0</v>
          </cell>
          <cell r="F515">
            <v>0</v>
          </cell>
          <cell r="G515">
            <v>0</v>
          </cell>
          <cell r="H515" t="str">
            <v xml:space="preserve"> </v>
          </cell>
        </row>
        <row r="516">
          <cell r="C516" t="str">
            <v xml:space="preserve"> </v>
          </cell>
          <cell r="D516">
            <v>0</v>
          </cell>
          <cell r="F516">
            <v>0</v>
          </cell>
          <cell r="G516">
            <v>0</v>
          </cell>
          <cell r="H516" t="str">
            <v xml:space="preserve"> </v>
          </cell>
        </row>
        <row r="517">
          <cell r="C517" t="str">
            <v xml:space="preserve"> </v>
          </cell>
          <cell r="D517">
            <v>0</v>
          </cell>
          <cell r="F517">
            <v>0</v>
          </cell>
          <cell r="G517">
            <v>0</v>
          </cell>
          <cell r="H517" t="str">
            <v xml:space="preserve"> </v>
          </cell>
        </row>
        <row r="518">
          <cell r="C518" t="str">
            <v xml:space="preserve"> </v>
          </cell>
          <cell r="D518">
            <v>0</v>
          </cell>
          <cell r="F518">
            <v>0</v>
          </cell>
          <cell r="G518">
            <v>0</v>
          </cell>
          <cell r="H518" t="str">
            <v xml:space="preserve"> </v>
          </cell>
        </row>
        <row r="519">
          <cell r="C519" t="str">
            <v xml:space="preserve"> </v>
          </cell>
          <cell r="D519">
            <v>0</v>
          </cell>
          <cell r="F519">
            <v>0</v>
          </cell>
          <cell r="G519">
            <v>0</v>
          </cell>
          <cell r="H519" t="str">
            <v xml:space="preserve"> </v>
          </cell>
        </row>
        <row r="520">
          <cell r="C520" t="str">
            <v xml:space="preserve"> </v>
          </cell>
          <cell r="D520">
            <v>0</v>
          </cell>
          <cell r="F520">
            <v>0</v>
          </cell>
          <cell r="G520">
            <v>0</v>
          </cell>
          <cell r="H520" t="str">
            <v xml:space="preserve"> </v>
          </cell>
        </row>
        <row r="521">
          <cell r="C521" t="str">
            <v xml:space="preserve"> </v>
          </cell>
          <cell r="D521">
            <v>0</v>
          </cell>
          <cell r="F521">
            <v>0</v>
          </cell>
          <cell r="G521">
            <v>0</v>
          </cell>
          <cell r="H521" t="str">
            <v xml:space="preserve"> </v>
          </cell>
        </row>
        <row r="522">
          <cell r="C522" t="str">
            <v xml:space="preserve"> </v>
          </cell>
          <cell r="D522">
            <v>0</v>
          </cell>
          <cell r="F522">
            <v>0</v>
          </cell>
          <cell r="G522">
            <v>0</v>
          </cell>
          <cell r="H522" t="str">
            <v xml:space="preserve"> </v>
          </cell>
        </row>
        <row r="523">
          <cell r="C523" t="str">
            <v xml:space="preserve"> </v>
          </cell>
          <cell r="D523">
            <v>0</v>
          </cell>
          <cell r="F523">
            <v>0</v>
          </cell>
          <cell r="G523">
            <v>0</v>
          </cell>
          <cell r="H523" t="str">
            <v xml:space="preserve"> </v>
          </cell>
        </row>
        <row r="524">
          <cell r="C524" t="str">
            <v xml:space="preserve"> </v>
          </cell>
          <cell r="D524">
            <v>0</v>
          </cell>
          <cell r="F524">
            <v>0</v>
          </cell>
          <cell r="G524">
            <v>0</v>
          </cell>
          <cell r="H524" t="str">
            <v xml:space="preserve"> </v>
          </cell>
        </row>
        <row r="525">
          <cell r="C525" t="str">
            <v xml:space="preserve"> </v>
          </cell>
          <cell r="D525">
            <v>0</v>
          </cell>
          <cell r="F525">
            <v>0</v>
          </cell>
          <cell r="G525">
            <v>0</v>
          </cell>
          <cell r="H525" t="str">
            <v xml:space="preserve"> </v>
          </cell>
        </row>
        <row r="526">
          <cell r="C526" t="str">
            <v xml:space="preserve"> </v>
          </cell>
          <cell r="D526">
            <v>0</v>
          </cell>
          <cell r="F526">
            <v>0</v>
          </cell>
          <cell r="G526">
            <v>0</v>
          </cell>
          <cell r="H526" t="str">
            <v xml:space="preserve"> </v>
          </cell>
        </row>
        <row r="527">
          <cell r="C527" t="str">
            <v xml:space="preserve"> </v>
          </cell>
          <cell r="D527">
            <v>0</v>
          </cell>
          <cell r="F527">
            <v>0</v>
          </cell>
          <cell r="G527">
            <v>0</v>
          </cell>
          <cell r="H527" t="str">
            <v xml:space="preserve"> </v>
          </cell>
        </row>
        <row r="528">
          <cell r="C528" t="str">
            <v xml:space="preserve"> </v>
          </cell>
          <cell r="D528">
            <v>0</v>
          </cell>
          <cell r="F528">
            <v>0</v>
          </cell>
          <cell r="G528">
            <v>0</v>
          </cell>
          <cell r="H528" t="str">
            <v xml:space="preserve"> </v>
          </cell>
        </row>
        <row r="529">
          <cell r="C529" t="str">
            <v xml:space="preserve"> </v>
          </cell>
          <cell r="D529">
            <v>0</v>
          </cell>
          <cell r="F529">
            <v>0</v>
          </cell>
          <cell r="G529">
            <v>0</v>
          </cell>
          <cell r="H529" t="str">
            <v xml:space="preserve"> </v>
          </cell>
        </row>
        <row r="530">
          <cell r="C530" t="str">
            <v xml:space="preserve"> </v>
          </cell>
          <cell r="D530">
            <v>0</v>
          </cell>
          <cell r="F530">
            <v>0</v>
          </cell>
          <cell r="G530">
            <v>0</v>
          </cell>
          <cell r="H530" t="str">
            <v xml:space="preserve"> </v>
          </cell>
        </row>
        <row r="531">
          <cell r="C531" t="str">
            <v xml:space="preserve"> </v>
          </cell>
          <cell r="D531">
            <v>0</v>
          </cell>
          <cell r="F531">
            <v>0</v>
          </cell>
          <cell r="G531">
            <v>0</v>
          </cell>
          <cell r="H531" t="str">
            <v xml:space="preserve"> </v>
          </cell>
        </row>
        <row r="532">
          <cell r="C532" t="str">
            <v xml:space="preserve"> </v>
          </cell>
          <cell r="D532">
            <v>0</v>
          </cell>
          <cell r="F532">
            <v>0</v>
          </cell>
          <cell r="G532">
            <v>0</v>
          </cell>
          <cell r="H532" t="str">
            <v xml:space="preserve"> </v>
          </cell>
        </row>
        <row r="533">
          <cell r="C533" t="str">
            <v xml:space="preserve"> </v>
          </cell>
          <cell r="D533">
            <v>0</v>
          </cell>
          <cell r="F533">
            <v>0</v>
          </cell>
          <cell r="G533">
            <v>0</v>
          </cell>
          <cell r="H533" t="str">
            <v xml:space="preserve"> </v>
          </cell>
        </row>
        <row r="534">
          <cell r="C534" t="str">
            <v xml:space="preserve"> </v>
          </cell>
          <cell r="D534">
            <v>0</v>
          </cell>
          <cell r="F534">
            <v>0</v>
          </cell>
          <cell r="G534">
            <v>0</v>
          </cell>
          <cell r="H534" t="str">
            <v xml:space="preserve"> </v>
          </cell>
        </row>
        <row r="535">
          <cell r="C535" t="str">
            <v xml:space="preserve"> </v>
          </cell>
          <cell r="D535">
            <v>0</v>
          </cell>
          <cell r="F535">
            <v>0</v>
          </cell>
          <cell r="G535">
            <v>0</v>
          </cell>
          <cell r="H535" t="str">
            <v xml:space="preserve"> </v>
          </cell>
        </row>
        <row r="536">
          <cell r="C536" t="str">
            <v xml:space="preserve"> </v>
          </cell>
          <cell r="D536">
            <v>0</v>
          </cell>
          <cell r="F536">
            <v>0</v>
          </cell>
          <cell r="G536">
            <v>0</v>
          </cell>
          <cell r="H536" t="str">
            <v xml:space="preserve"> </v>
          </cell>
        </row>
        <row r="537">
          <cell r="C537" t="str">
            <v xml:space="preserve"> </v>
          </cell>
          <cell r="D537">
            <v>0</v>
          </cell>
          <cell r="F537">
            <v>0</v>
          </cell>
          <cell r="G537">
            <v>0</v>
          </cell>
          <cell r="H537" t="str">
            <v xml:space="preserve"> </v>
          </cell>
        </row>
        <row r="538">
          <cell r="C538" t="str">
            <v xml:space="preserve"> </v>
          </cell>
          <cell r="D538">
            <v>0</v>
          </cell>
          <cell r="F538">
            <v>0</v>
          </cell>
          <cell r="G538">
            <v>0</v>
          </cell>
          <cell r="H538" t="str">
            <v xml:space="preserve"> </v>
          </cell>
        </row>
        <row r="539">
          <cell r="C539" t="str">
            <v xml:space="preserve"> </v>
          </cell>
          <cell r="D539">
            <v>0</v>
          </cell>
          <cell r="F539">
            <v>0</v>
          </cell>
          <cell r="G539">
            <v>0</v>
          </cell>
          <cell r="H539" t="str">
            <v xml:space="preserve"> </v>
          </cell>
        </row>
        <row r="540">
          <cell r="C540" t="str">
            <v xml:space="preserve"> </v>
          </cell>
          <cell r="D540">
            <v>0</v>
          </cell>
          <cell r="F540">
            <v>0</v>
          </cell>
          <cell r="G540">
            <v>0</v>
          </cell>
          <cell r="H540" t="str">
            <v xml:space="preserve"> </v>
          </cell>
        </row>
        <row r="541">
          <cell r="C541" t="str">
            <v xml:space="preserve"> </v>
          </cell>
          <cell r="D541">
            <v>0</v>
          </cell>
          <cell r="F541">
            <v>0</v>
          </cell>
          <cell r="G541">
            <v>0</v>
          </cell>
          <cell r="H541" t="str">
            <v xml:space="preserve"> </v>
          </cell>
        </row>
        <row r="542">
          <cell r="C542" t="str">
            <v xml:space="preserve"> </v>
          </cell>
          <cell r="D542">
            <v>0</v>
          </cell>
          <cell r="F542">
            <v>0</v>
          </cell>
          <cell r="G542">
            <v>0</v>
          </cell>
          <cell r="H542" t="str">
            <v xml:space="preserve"> </v>
          </cell>
        </row>
        <row r="543">
          <cell r="C543" t="str">
            <v xml:space="preserve"> </v>
          </cell>
          <cell r="D543">
            <v>0</v>
          </cell>
          <cell r="F543">
            <v>0</v>
          </cell>
          <cell r="G543">
            <v>0</v>
          </cell>
          <cell r="H543" t="str">
            <v xml:space="preserve"> </v>
          </cell>
        </row>
        <row r="544">
          <cell r="C544" t="str">
            <v xml:space="preserve"> </v>
          </cell>
          <cell r="D544">
            <v>0</v>
          </cell>
          <cell r="F544">
            <v>0</v>
          </cell>
          <cell r="G544">
            <v>0</v>
          </cell>
          <cell r="H544" t="str">
            <v xml:space="preserve"> </v>
          </cell>
        </row>
        <row r="545">
          <cell r="C545" t="str">
            <v xml:space="preserve"> </v>
          </cell>
          <cell r="D545">
            <v>0</v>
          </cell>
          <cell r="F545">
            <v>0</v>
          </cell>
          <cell r="G545">
            <v>0</v>
          </cell>
          <cell r="H545" t="str">
            <v xml:space="preserve"> </v>
          </cell>
        </row>
        <row r="546">
          <cell r="C546" t="str">
            <v xml:space="preserve"> </v>
          </cell>
          <cell r="D546">
            <v>0</v>
          </cell>
          <cell r="F546">
            <v>0</v>
          </cell>
          <cell r="G546">
            <v>0</v>
          </cell>
          <cell r="H546" t="str">
            <v xml:space="preserve"> </v>
          </cell>
        </row>
        <row r="547">
          <cell r="C547" t="str">
            <v xml:space="preserve"> </v>
          </cell>
          <cell r="D547">
            <v>0</v>
          </cell>
          <cell r="F547">
            <v>0</v>
          </cell>
          <cell r="G547">
            <v>0</v>
          </cell>
          <cell r="H547" t="str">
            <v xml:space="preserve"> </v>
          </cell>
        </row>
        <row r="548">
          <cell r="C548" t="str">
            <v xml:space="preserve"> </v>
          </cell>
          <cell r="D548">
            <v>0</v>
          </cell>
          <cell r="F548">
            <v>0</v>
          </cell>
          <cell r="G548">
            <v>0</v>
          </cell>
          <cell r="H548" t="str">
            <v xml:space="preserve"> </v>
          </cell>
        </row>
        <row r="549">
          <cell r="C549" t="str">
            <v xml:space="preserve"> </v>
          </cell>
          <cell r="D549">
            <v>0</v>
          </cell>
          <cell r="F549">
            <v>0</v>
          </cell>
          <cell r="G549">
            <v>0</v>
          </cell>
          <cell r="H549" t="str">
            <v xml:space="preserve"> </v>
          </cell>
        </row>
        <row r="550">
          <cell r="C550" t="str">
            <v xml:space="preserve"> </v>
          </cell>
          <cell r="D550">
            <v>0</v>
          </cell>
          <cell r="F550">
            <v>0</v>
          </cell>
          <cell r="G550">
            <v>0</v>
          </cell>
          <cell r="H550" t="str">
            <v xml:space="preserve"> </v>
          </cell>
        </row>
        <row r="551">
          <cell r="C551" t="str">
            <v xml:space="preserve"> </v>
          </cell>
          <cell r="D551">
            <v>0</v>
          </cell>
          <cell r="F551">
            <v>0</v>
          </cell>
          <cell r="G551">
            <v>0</v>
          </cell>
          <cell r="H551" t="str">
            <v xml:space="preserve"> </v>
          </cell>
        </row>
        <row r="552">
          <cell r="C552" t="str">
            <v xml:space="preserve"> </v>
          </cell>
          <cell r="D552">
            <v>0</v>
          </cell>
          <cell r="F552">
            <v>0</v>
          </cell>
          <cell r="G552">
            <v>0</v>
          </cell>
          <cell r="H552" t="str">
            <v xml:space="preserve"> </v>
          </cell>
        </row>
        <row r="553">
          <cell r="C553" t="str">
            <v xml:space="preserve"> </v>
          </cell>
          <cell r="D553">
            <v>0</v>
          </cell>
          <cell r="F553">
            <v>0</v>
          </cell>
          <cell r="G553">
            <v>0</v>
          </cell>
          <cell r="H553" t="str">
            <v xml:space="preserve"> </v>
          </cell>
        </row>
        <row r="554">
          <cell r="C554" t="str">
            <v xml:space="preserve"> </v>
          </cell>
          <cell r="D554">
            <v>0</v>
          </cell>
          <cell r="F554">
            <v>0</v>
          </cell>
          <cell r="G554">
            <v>0</v>
          </cell>
          <cell r="H554" t="str">
            <v xml:space="preserve"> </v>
          </cell>
        </row>
        <row r="555">
          <cell r="C555" t="str">
            <v xml:space="preserve"> </v>
          </cell>
          <cell r="D555">
            <v>0</v>
          </cell>
          <cell r="F555">
            <v>0</v>
          </cell>
          <cell r="G555">
            <v>0</v>
          </cell>
          <cell r="H555" t="str">
            <v xml:space="preserve"> </v>
          </cell>
        </row>
        <row r="556">
          <cell r="C556" t="str">
            <v xml:space="preserve"> </v>
          </cell>
          <cell r="D556">
            <v>0</v>
          </cell>
          <cell r="F556">
            <v>0</v>
          </cell>
          <cell r="G556">
            <v>0</v>
          </cell>
          <cell r="H556" t="str">
            <v xml:space="preserve"> </v>
          </cell>
        </row>
        <row r="557">
          <cell r="C557" t="str">
            <v xml:space="preserve"> </v>
          </cell>
          <cell r="D557">
            <v>0</v>
          </cell>
          <cell r="F557">
            <v>0</v>
          </cell>
          <cell r="G557">
            <v>0</v>
          </cell>
          <cell r="H557" t="str">
            <v xml:space="preserve"> </v>
          </cell>
        </row>
        <row r="558">
          <cell r="C558" t="str">
            <v xml:space="preserve"> </v>
          </cell>
          <cell r="D558">
            <v>0</v>
          </cell>
          <cell r="F558">
            <v>0</v>
          </cell>
          <cell r="G558">
            <v>0</v>
          </cell>
          <cell r="H558" t="str">
            <v xml:space="preserve"> </v>
          </cell>
        </row>
        <row r="559">
          <cell r="C559" t="str">
            <v xml:space="preserve"> </v>
          </cell>
          <cell r="D559">
            <v>0</v>
          </cell>
          <cell r="F559">
            <v>0</v>
          </cell>
          <cell r="G559">
            <v>0</v>
          </cell>
          <cell r="H559" t="str">
            <v xml:space="preserve"> </v>
          </cell>
        </row>
        <row r="560">
          <cell r="C560" t="str">
            <v xml:space="preserve"> </v>
          </cell>
          <cell r="D560">
            <v>0</v>
          </cell>
          <cell r="F560">
            <v>0</v>
          </cell>
          <cell r="G560">
            <v>0</v>
          </cell>
          <cell r="H560" t="str">
            <v xml:space="preserve"> </v>
          </cell>
        </row>
        <row r="561">
          <cell r="C561" t="str">
            <v xml:space="preserve"> </v>
          </cell>
          <cell r="D561">
            <v>0</v>
          </cell>
          <cell r="F561">
            <v>0</v>
          </cell>
          <cell r="G561">
            <v>0</v>
          </cell>
          <cell r="H561" t="str">
            <v xml:space="preserve"> </v>
          </cell>
        </row>
        <row r="562">
          <cell r="C562" t="str">
            <v xml:space="preserve"> </v>
          </cell>
          <cell r="D562">
            <v>0</v>
          </cell>
          <cell r="F562">
            <v>0</v>
          </cell>
          <cell r="G562">
            <v>0</v>
          </cell>
          <cell r="H562" t="str">
            <v xml:space="preserve"> </v>
          </cell>
        </row>
        <row r="563">
          <cell r="C563" t="str">
            <v xml:space="preserve"> </v>
          </cell>
          <cell r="D563">
            <v>0</v>
          </cell>
          <cell r="F563">
            <v>0</v>
          </cell>
          <cell r="G563">
            <v>0</v>
          </cell>
          <cell r="H563" t="str">
            <v xml:space="preserve"> </v>
          </cell>
        </row>
        <row r="564">
          <cell r="C564" t="str">
            <v xml:space="preserve"> </v>
          </cell>
          <cell r="D564">
            <v>0</v>
          </cell>
          <cell r="F564">
            <v>0</v>
          </cell>
          <cell r="G564">
            <v>0</v>
          </cell>
          <cell r="H564" t="str">
            <v xml:space="preserve"> </v>
          </cell>
        </row>
        <row r="565">
          <cell r="C565" t="str">
            <v xml:space="preserve"> </v>
          </cell>
          <cell r="D565">
            <v>0</v>
          </cell>
          <cell r="F565">
            <v>0</v>
          </cell>
          <cell r="G565">
            <v>0</v>
          </cell>
          <cell r="H565" t="str">
            <v xml:space="preserve"> </v>
          </cell>
        </row>
        <row r="566">
          <cell r="C566" t="str">
            <v xml:space="preserve"> </v>
          </cell>
          <cell r="D566">
            <v>0</v>
          </cell>
          <cell r="F566">
            <v>0</v>
          </cell>
          <cell r="G566">
            <v>0</v>
          </cell>
          <cell r="H566" t="str">
            <v xml:space="preserve"> </v>
          </cell>
        </row>
        <row r="567">
          <cell r="C567" t="str">
            <v xml:space="preserve"> </v>
          </cell>
          <cell r="D567">
            <v>0</v>
          </cell>
          <cell r="F567">
            <v>0</v>
          </cell>
          <cell r="G567">
            <v>0</v>
          </cell>
          <cell r="H567" t="str">
            <v xml:space="preserve"> </v>
          </cell>
        </row>
        <row r="568">
          <cell r="C568" t="str">
            <v xml:space="preserve"> </v>
          </cell>
          <cell r="D568">
            <v>0</v>
          </cell>
          <cell r="F568">
            <v>0</v>
          </cell>
          <cell r="G568">
            <v>0</v>
          </cell>
          <cell r="H568" t="str">
            <v xml:space="preserve"> </v>
          </cell>
        </row>
        <row r="569">
          <cell r="C569" t="str">
            <v xml:space="preserve"> </v>
          </cell>
          <cell r="D569">
            <v>0</v>
          </cell>
          <cell r="F569">
            <v>0</v>
          </cell>
          <cell r="G569">
            <v>0</v>
          </cell>
          <cell r="H569" t="str">
            <v xml:space="preserve"> </v>
          </cell>
        </row>
        <row r="570">
          <cell r="C570" t="str">
            <v xml:space="preserve"> </v>
          </cell>
          <cell r="D570">
            <v>0</v>
          </cell>
          <cell r="F570">
            <v>0</v>
          </cell>
          <cell r="G570">
            <v>0</v>
          </cell>
          <cell r="H570" t="str">
            <v xml:space="preserve"> </v>
          </cell>
        </row>
        <row r="571">
          <cell r="C571" t="str">
            <v xml:space="preserve"> </v>
          </cell>
          <cell r="D571">
            <v>0</v>
          </cell>
          <cell r="F571">
            <v>0</v>
          </cell>
          <cell r="G571">
            <v>0</v>
          </cell>
          <cell r="H571" t="str">
            <v xml:space="preserve"> </v>
          </cell>
        </row>
        <row r="572">
          <cell r="C572" t="str">
            <v xml:space="preserve"> </v>
          </cell>
          <cell r="D572">
            <v>0</v>
          </cell>
          <cell r="F572">
            <v>0</v>
          </cell>
          <cell r="G572">
            <v>0</v>
          </cell>
          <cell r="H572" t="str">
            <v xml:space="preserve"> </v>
          </cell>
        </row>
        <row r="573">
          <cell r="C573" t="str">
            <v xml:space="preserve"> </v>
          </cell>
          <cell r="D573">
            <v>0</v>
          </cell>
          <cell r="F573">
            <v>0</v>
          </cell>
          <cell r="G573">
            <v>0</v>
          </cell>
          <cell r="H573" t="str">
            <v xml:space="preserve"> </v>
          </cell>
        </row>
        <row r="574">
          <cell r="C574" t="str">
            <v xml:space="preserve"> </v>
          </cell>
          <cell r="D574">
            <v>0</v>
          </cell>
          <cell r="F574">
            <v>0</v>
          </cell>
          <cell r="G574">
            <v>0</v>
          </cell>
          <cell r="H574" t="str">
            <v xml:space="preserve"> </v>
          </cell>
        </row>
        <row r="575">
          <cell r="C575" t="str">
            <v xml:space="preserve"> </v>
          </cell>
          <cell r="D575">
            <v>0</v>
          </cell>
          <cell r="F575">
            <v>0</v>
          </cell>
          <cell r="G575">
            <v>0</v>
          </cell>
          <cell r="H575" t="str">
            <v xml:space="preserve"> </v>
          </cell>
        </row>
        <row r="576">
          <cell r="C576" t="str">
            <v xml:space="preserve"> </v>
          </cell>
          <cell r="D576">
            <v>0</v>
          </cell>
          <cell r="F576">
            <v>0</v>
          </cell>
          <cell r="G576">
            <v>0</v>
          </cell>
          <cell r="H576" t="str">
            <v xml:space="preserve"> </v>
          </cell>
        </row>
        <row r="577">
          <cell r="C577" t="str">
            <v xml:space="preserve"> </v>
          </cell>
          <cell r="D577">
            <v>0</v>
          </cell>
          <cell r="F577">
            <v>0</v>
          </cell>
          <cell r="G577">
            <v>0</v>
          </cell>
          <cell r="H577" t="str">
            <v xml:space="preserve"> </v>
          </cell>
        </row>
        <row r="578">
          <cell r="C578" t="str">
            <v xml:space="preserve"> </v>
          </cell>
          <cell r="D578">
            <v>0</v>
          </cell>
          <cell r="F578">
            <v>0</v>
          </cell>
          <cell r="G578">
            <v>0</v>
          </cell>
          <cell r="H578" t="str">
            <v xml:space="preserve"> </v>
          </cell>
        </row>
        <row r="579">
          <cell r="C579" t="str">
            <v xml:space="preserve"> </v>
          </cell>
          <cell r="D579">
            <v>0</v>
          </cell>
          <cell r="F579">
            <v>0</v>
          </cell>
          <cell r="G579">
            <v>0</v>
          </cell>
          <cell r="H579" t="str">
            <v xml:space="preserve"> </v>
          </cell>
        </row>
        <row r="580">
          <cell r="C580" t="str">
            <v xml:space="preserve"> </v>
          </cell>
          <cell r="D580">
            <v>0</v>
          </cell>
          <cell r="F580">
            <v>0</v>
          </cell>
          <cell r="G580">
            <v>0</v>
          </cell>
          <cell r="H580" t="str">
            <v xml:space="preserve"> </v>
          </cell>
        </row>
        <row r="581">
          <cell r="C581" t="str">
            <v xml:space="preserve"> </v>
          </cell>
          <cell r="D581">
            <v>0</v>
          </cell>
          <cell r="F581">
            <v>0</v>
          </cell>
          <cell r="G581">
            <v>0</v>
          </cell>
          <cell r="H581" t="str">
            <v xml:space="preserve"> </v>
          </cell>
        </row>
        <row r="582">
          <cell r="C582" t="str">
            <v xml:space="preserve"> </v>
          </cell>
          <cell r="D582">
            <v>0</v>
          </cell>
          <cell r="F582">
            <v>0</v>
          </cell>
          <cell r="G582">
            <v>0</v>
          </cell>
          <cell r="H582" t="str">
            <v xml:space="preserve"> </v>
          </cell>
        </row>
        <row r="583">
          <cell r="C583" t="str">
            <v xml:space="preserve"> </v>
          </cell>
          <cell r="D583">
            <v>0</v>
          </cell>
          <cell r="F583">
            <v>0</v>
          </cell>
          <cell r="G583">
            <v>0</v>
          </cell>
          <cell r="H583" t="str">
            <v xml:space="preserve"> </v>
          </cell>
        </row>
        <row r="584">
          <cell r="C584" t="str">
            <v xml:space="preserve"> </v>
          </cell>
          <cell r="D584">
            <v>0</v>
          </cell>
          <cell r="F584">
            <v>0</v>
          </cell>
          <cell r="G584">
            <v>0</v>
          </cell>
          <cell r="H584" t="str">
            <v xml:space="preserve"> </v>
          </cell>
        </row>
        <row r="585">
          <cell r="C585" t="str">
            <v xml:space="preserve"> </v>
          </cell>
          <cell r="D585">
            <v>0</v>
          </cell>
          <cell r="F585">
            <v>0</v>
          </cell>
          <cell r="G585">
            <v>0</v>
          </cell>
          <cell r="H585" t="str">
            <v xml:space="preserve"> </v>
          </cell>
        </row>
        <row r="586">
          <cell r="C586" t="str">
            <v xml:space="preserve"> </v>
          </cell>
          <cell r="D586">
            <v>0</v>
          </cell>
          <cell r="F586">
            <v>0</v>
          </cell>
          <cell r="G586">
            <v>0</v>
          </cell>
          <cell r="H586" t="str">
            <v xml:space="preserve"> </v>
          </cell>
        </row>
        <row r="587">
          <cell r="C587" t="str">
            <v xml:space="preserve"> </v>
          </cell>
          <cell r="D587">
            <v>0</v>
          </cell>
          <cell r="F587">
            <v>0</v>
          </cell>
          <cell r="G587">
            <v>0</v>
          </cell>
          <cell r="H587" t="str">
            <v xml:space="preserve"> </v>
          </cell>
        </row>
        <row r="588">
          <cell r="C588" t="str">
            <v xml:space="preserve"> </v>
          </cell>
          <cell r="D588">
            <v>0</v>
          </cell>
          <cell r="F588">
            <v>0</v>
          </cell>
          <cell r="G588">
            <v>0</v>
          </cell>
          <cell r="H588" t="str">
            <v xml:space="preserve"> </v>
          </cell>
        </row>
        <row r="589">
          <cell r="C589" t="str">
            <v xml:space="preserve"> </v>
          </cell>
          <cell r="D589">
            <v>0</v>
          </cell>
          <cell r="F589">
            <v>0</v>
          </cell>
          <cell r="G589">
            <v>0</v>
          </cell>
          <cell r="H589" t="str">
            <v xml:space="preserve"> </v>
          </cell>
        </row>
        <row r="590">
          <cell r="C590" t="str">
            <v xml:space="preserve"> </v>
          </cell>
          <cell r="D590">
            <v>0</v>
          </cell>
          <cell r="F590">
            <v>0</v>
          </cell>
          <cell r="G590">
            <v>0</v>
          </cell>
          <cell r="H590" t="str">
            <v xml:space="preserve"> </v>
          </cell>
        </row>
        <row r="591">
          <cell r="C591" t="str">
            <v xml:space="preserve"> </v>
          </cell>
          <cell r="D591">
            <v>0</v>
          </cell>
          <cell r="F591">
            <v>0</v>
          </cell>
          <cell r="G591">
            <v>0</v>
          </cell>
          <cell r="H591" t="str">
            <v xml:space="preserve"> </v>
          </cell>
        </row>
        <row r="592">
          <cell r="C592" t="str">
            <v xml:space="preserve"> </v>
          </cell>
          <cell r="D592">
            <v>0</v>
          </cell>
          <cell r="F592">
            <v>0</v>
          </cell>
          <cell r="G592">
            <v>0</v>
          </cell>
          <cell r="H592" t="str">
            <v xml:space="preserve"> </v>
          </cell>
        </row>
        <row r="593">
          <cell r="C593" t="str">
            <v xml:space="preserve"> </v>
          </cell>
          <cell r="D593">
            <v>0</v>
          </cell>
          <cell r="F593">
            <v>0</v>
          </cell>
          <cell r="G593">
            <v>0</v>
          </cell>
          <cell r="H593" t="str">
            <v xml:space="preserve"> </v>
          </cell>
        </row>
        <row r="594">
          <cell r="C594" t="str">
            <v xml:space="preserve"> </v>
          </cell>
          <cell r="D594">
            <v>0</v>
          </cell>
          <cell r="F594">
            <v>0</v>
          </cell>
          <cell r="G594">
            <v>0</v>
          </cell>
          <cell r="H594" t="str">
            <v xml:space="preserve"> </v>
          </cell>
        </row>
        <row r="595">
          <cell r="C595" t="str">
            <v xml:space="preserve"> </v>
          </cell>
          <cell r="D595">
            <v>0</v>
          </cell>
          <cell r="F595">
            <v>0</v>
          </cell>
          <cell r="G595">
            <v>0</v>
          </cell>
          <cell r="H595" t="str">
            <v xml:space="preserve"> </v>
          </cell>
        </row>
        <row r="596">
          <cell r="C596" t="str">
            <v xml:space="preserve"> </v>
          </cell>
          <cell r="D596">
            <v>0</v>
          </cell>
          <cell r="F596">
            <v>0</v>
          </cell>
          <cell r="G596">
            <v>0</v>
          </cell>
          <cell r="H596" t="str">
            <v xml:space="preserve"> </v>
          </cell>
        </row>
        <row r="597">
          <cell r="C597" t="str">
            <v xml:space="preserve"> </v>
          </cell>
          <cell r="D597">
            <v>0</v>
          </cell>
          <cell r="F597">
            <v>0</v>
          </cell>
          <cell r="G597">
            <v>0</v>
          </cell>
          <cell r="H597" t="str">
            <v xml:space="preserve"> </v>
          </cell>
        </row>
        <row r="598">
          <cell r="C598" t="str">
            <v xml:space="preserve"> </v>
          </cell>
          <cell r="D598">
            <v>0</v>
          </cell>
          <cell r="F598">
            <v>0</v>
          </cell>
          <cell r="G598">
            <v>0</v>
          </cell>
          <cell r="H598" t="str">
            <v xml:space="preserve"> </v>
          </cell>
        </row>
        <row r="599">
          <cell r="C599" t="str">
            <v xml:space="preserve"> </v>
          </cell>
          <cell r="D599">
            <v>0</v>
          </cell>
          <cell r="F599">
            <v>0</v>
          </cell>
          <cell r="G599">
            <v>0</v>
          </cell>
          <cell r="H599" t="str">
            <v xml:space="preserve"> </v>
          </cell>
        </row>
        <row r="600">
          <cell r="C600" t="str">
            <v xml:space="preserve"> </v>
          </cell>
          <cell r="D600">
            <v>0</v>
          </cell>
          <cell r="F600">
            <v>0</v>
          </cell>
          <cell r="G600">
            <v>0</v>
          </cell>
          <cell r="H600" t="str">
            <v xml:space="preserve"> </v>
          </cell>
        </row>
        <row r="601">
          <cell r="C601" t="str">
            <v xml:space="preserve"> </v>
          </cell>
          <cell r="D601">
            <v>0</v>
          </cell>
          <cell r="F601">
            <v>0</v>
          </cell>
          <cell r="G601">
            <v>0</v>
          </cell>
          <cell r="H601" t="str">
            <v xml:space="preserve"> </v>
          </cell>
        </row>
        <row r="602">
          <cell r="C602" t="str">
            <v xml:space="preserve"> </v>
          </cell>
          <cell r="D602">
            <v>0</v>
          </cell>
          <cell r="F602">
            <v>0</v>
          </cell>
          <cell r="G602">
            <v>0</v>
          </cell>
          <cell r="H602" t="str">
            <v xml:space="preserve"> </v>
          </cell>
        </row>
        <row r="603">
          <cell r="C603" t="str">
            <v xml:space="preserve"> </v>
          </cell>
          <cell r="D603">
            <v>0</v>
          </cell>
          <cell r="F603">
            <v>0</v>
          </cell>
          <cell r="G603">
            <v>0</v>
          </cell>
          <cell r="H603" t="str">
            <v xml:space="preserve"> </v>
          </cell>
        </row>
        <row r="604">
          <cell r="C604" t="str">
            <v xml:space="preserve"> </v>
          </cell>
          <cell r="D604">
            <v>0</v>
          </cell>
          <cell r="F604">
            <v>0</v>
          </cell>
          <cell r="G604">
            <v>0</v>
          </cell>
          <cell r="H604" t="str">
            <v xml:space="preserve"> </v>
          </cell>
        </row>
        <row r="605">
          <cell r="C605" t="str">
            <v xml:space="preserve"> </v>
          </cell>
          <cell r="D605">
            <v>0</v>
          </cell>
          <cell r="F605">
            <v>0</v>
          </cell>
          <cell r="G605">
            <v>0</v>
          </cell>
          <cell r="H605" t="str">
            <v xml:space="preserve"> </v>
          </cell>
        </row>
        <row r="606">
          <cell r="C606" t="str">
            <v xml:space="preserve"> </v>
          </cell>
          <cell r="D606">
            <v>0</v>
          </cell>
          <cell r="F606">
            <v>0</v>
          </cell>
          <cell r="G606">
            <v>0</v>
          </cell>
          <cell r="H606" t="str">
            <v xml:space="preserve"> </v>
          </cell>
        </row>
        <row r="607">
          <cell r="C607" t="str">
            <v xml:space="preserve"> </v>
          </cell>
          <cell r="D607">
            <v>0</v>
          </cell>
          <cell r="F607">
            <v>0</v>
          </cell>
          <cell r="G607">
            <v>0</v>
          </cell>
          <cell r="H607" t="str">
            <v xml:space="preserve"> </v>
          </cell>
        </row>
        <row r="608">
          <cell r="C608" t="str">
            <v xml:space="preserve"> </v>
          </cell>
          <cell r="D608">
            <v>0</v>
          </cell>
          <cell r="F608">
            <v>0</v>
          </cell>
          <cell r="G608">
            <v>0</v>
          </cell>
          <cell r="H608" t="str">
            <v xml:space="preserve"> </v>
          </cell>
        </row>
        <row r="609">
          <cell r="C609" t="str">
            <v xml:space="preserve"> </v>
          </cell>
          <cell r="D609">
            <v>0</v>
          </cell>
          <cell r="F609">
            <v>0</v>
          </cell>
          <cell r="G609">
            <v>0</v>
          </cell>
          <cell r="H609" t="str">
            <v xml:space="preserve"> </v>
          </cell>
        </row>
        <row r="610">
          <cell r="C610" t="str">
            <v xml:space="preserve"> </v>
          </cell>
          <cell r="D610">
            <v>0</v>
          </cell>
          <cell r="F610">
            <v>0</v>
          </cell>
          <cell r="G610">
            <v>0</v>
          </cell>
          <cell r="H610" t="str">
            <v xml:space="preserve"> </v>
          </cell>
        </row>
        <row r="611">
          <cell r="C611" t="str">
            <v xml:space="preserve"> </v>
          </cell>
          <cell r="D611">
            <v>0</v>
          </cell>
          <cell r="F611">
            <v>0</v>
          </cell>
          <cell r="G611">
            <v>0</v>
          </cell>
          <cell r="H611" t="str">
            <v xml:space="preserve"> </v>
          </cell>
        </row>
        <row r="612">
          <cell r="C612" t="str">
            <v xml:space="preserve"> </v>
          </cell>
          <cell r="D612">
            <v>0</v>
          </cell>
          <cell r="F612">
            <v>0</v>
          </cell>
          <cell r="G612">
            <v>0</v>
          </cell>
          <cell r="H612" t="str">
            <v xml:space="preserve"> </v>
          </cell>
        </row>
        <row r="613">
          <cell r="C613" t="str">
            <v xml:space="preserve"> </v>
          </cell>
          <cell r="D613">
            <v>0</v>
          </cell>
          <cell r="F613">
            <v>0</v>
          </cell>
          <cell r="G613">
            <v>0</v>
          </cell>
          <cell r="H613" t="str">
            <v xml:space="preserve"> </v>
          </cell>
        </row>
        <row r="614">
          <cell r="C614" t="str">
            <v xml:space="preserve"> </v>
          </cell>
          <cell r="D614">
            <v>0</v>
          </cell>
          <cell r="F614">
            <v>0</v>
          </cell>
          <cell r="G614">
            <v>0</v>
          </cell>
          <cell r="H614" t="str">
            <v xml:space="preserve"> </v>
          </cell>
        </row>
        <row r="615">
          <cell r="C615" t="str">
            <v xml:space="preserve"> </v>
          </cell>
          <cell r="D615">
            <v>0</v>
          </cell>
          <cell r="F615">
            <v>0</v>
          </cell>
          <cell r="G615">
            <v>0</v>
          </cell>
          <cell r="H615" t="str">
            <v xml:space="preserve"> </v>
          </cell>
        </row>
        <row r="616">
          <cell r="C616" t="str">
            <v xml:space="preserve"> </v>
          </cell>
          <cell r="D616">
            <v>0</v>
          </cell>
          <cell r="F616">
            <v>0</v>
          </cell>
          <cell r="G616">
            <v>0</v>
          </cell>
          <cell r="H616" t="str">
            <v xml:space="preserve"> </v>
          </cell>
        </row>
        <row r="617">
          <cell r="C617" t="str">
            <v xml:space="preserve"> </v>
          </cell>
          <cell r="D617">
            <v>0</v>
          </cell>
          <cell r="F617">
            <v>0</v>
          </cell>
          <cell r="G617">
            <v>0</v>
          </cell>
          <cell r="H617" t="str">
            <v xml:space="preserve"> </v>
          </cell>
        </row>
        <row r="618">
          <cell r="C618" t="str">
            <v xml:space="preserve"> </v>
          </cell>
          <cell r="D618">
            <v>0</v>
          </cell>
          <cell r="F618">
            <v>0</v>
          </cell>
          <cell r="G618">
            <v>0</v>
          </cell>
          <cell r="H618" t="str">
            <v xml:space="preserve"> </v>
          </cell>
        </row>
        <row r="619">
          <cell r="C619" t="str">
            <v xml:space="preserve"> </v>
          </cell>
          <cell r="D619">
            <v>0</v>
          </cell>
          <cell r="F619">
            <v>0</v>
          </cell>
          <cell r="G619">
            <v>0</v>
          </cell>
          <cell r="H619" t="str">
            <v xml:space="preserve"> </v>
          </cell>
        </row>
        <row r="620">
          <cell r="C620" t="str">
            <v xml:space="preserve"> </v>
          </cell>
          <cell r="D620">
            <v>0</v>
          </cell>
          <cell r="F620">
            <v>0</v>
          </cell>
          <cell r="G620">
            <v>0</v>
          </cell>
          <cell r="H620" t="str">
            <v xml:space="preserve"> </v>
          </cell>
        </row>
        <row r="621">
          <cell r="C621" t="str">
            <v xml:space="preserve"> </v>
          </cell>
          <cell r="D621">
            <v>0</v>
          </cell>
          <cell r="F621">
            <v>0</v>
          </cell>
          <cell r="G621">
            <v>0</v>
          </cell>
          <cell r="H621" t="str">
            <v xml:space="preserve"> </v>
          </cell>
        </row>
        <row r="622">
          <cell r="C622" t="str">
            <v xml:space="preserve"> </v>
          </cell>
          <cell r="D622">
            <v>0</v>
          </cell>
          <cell r="F622">
            <v>0</v>
          </cell>
          <cell r="G622">
            <v>0</v>
          </cell>
          <cell r="H622" t="str">
            <v xml:space="preserve"> </v>
          </cell>
        </row>
        <row r="623">
          <cell r="C623" t="str">
            <v xml:space="preserve"> </v>
          </cell>
          <cell r="D623">
            <v>0</v>
          </cell>
          <cell r="F623">
            <v>0</v>
          </cell>
          <cell r="G623">
            <v>0</v>
          </cell>
          <cell r="H623" t="str">
            <v xml:space="preserve"> </v>
          </cell>
        </row>
        <row r="624">
          <cell r="C624" t="str">
            <v xml:space="preserve"> </v>
          </cell>
          <cell r="D624">
            <v>0</v>
          </cell>
          <cell r="F624">
            <v>0</v>
          </cell>
          <cell r="G624">
            <v>0</v>
          </cell>
          <cell r="H624" t="str">
            <v xml:space="preserve"> </v>
          </cell>
        </row>
        <row r="625">
          <cell r="C625" t="str">
            <v xml:space="preserve"> </v>
          </cell>
          <cell r="D625">
            <v>0</v>
          </cell>
          <cell r="F625">
            <v>0</v>
          </cell>
          <cell r="G625">
            <v>0</v>
          </cell>
          <cell r="H625" t="str">
            <v xml:space="preserve"> </v>
          </cell>
        </row>
        <row r="626">
          <cell r="C626" t="str">
            <v xml:space="preserve"> </v>
          </cell>
          <cell r="D626">
            <v>0</v>
          </cell>
          <cell r="F626">
            <v>0</v>
          </cell>
          <cell r="G626">
            <v>0</v>
          </cell>
          <cell r="H626" t="str">
            <v xml:space="preserve"> </v>
          </cell>
        </row>
        <row r="627">
          <cell r="C627" t="str">
            <v xml:space="preserve"> </v>
          </cell>
          <cell r="D627">
            <v>0</v>
          </cell>
          <cell r="F627">
            <v>0</v>
          </cell>
          <cell r="G627">
            <v>0</v>
          </cell>
          <cell r="H627" t="str">
            <v xml:space="preserve"> </v>
          </cell>
        </row>
        <row r="628">
          <cell r="C628" t="str">
            <v xml:space="preserve"> </v>
          </cell>
          <cell r="D628">
            <v>0</v>
          </cell>
          <cell r="F628">
            <v>0</v>
          </cell>
          <cell r="G628">
            <v>0</v>
          </cell>
          <cell r="H628" t="str">
            <v xml:space="preserve"> </v>
          </cell>
        </row>
        <row r="629">
          <cell r="C629" t="str">
            <v xml:space="preserve"> </v>
          </cell>
          <cell r="D629">
            <v>0</v>
          </cell>
          <cell r="F629">
            <v>0</v>
          </cell>
          <cell r="G629">
            <v>0</v>
          </cell>
          <cell r="H629" t="str">
            <v xml:space="preserve"> </v>
          </cell>
        </row>
        <row r="630">
          <cell r="C630" t="str">
            <v xml:space="preserve"> </v>
          </cell>
          <cell r="D630">
            <v>0</v>
          </cell>
          <cell r="F630">
            <v>0</v>
          </cell>
          <cell r="G630">
            <v>0</v>
          </cell>
          <cell r="H630" t="str">
            <v xml:space="preserve"> </v>
          </cell>
        </row>
        <row r="631">
          <cell r="C631" t="str">
            <v xml:space="preserve"> </v>
          </cell>
          <cell r="D631">
            <v>0</v>
          </cell>
          <cell r="F631">
            <v>0</v>
          </cell>
          <cell r="G631">
            <v>0</v>
          </cell>
          <cell r="H631" t="str">
            <v xml:space="preserve"> </v>
          </cell>
        </row>
        <row r="632">
          <cell r="C632" t="str">
            <v xml:space="preserve"> </v>
          </cell>
          <cell r="D632">
            <v>0</v>
          </cell>
          <cell r="F632">
            <v>0</v>
          </cell>
          <cell r="G632">
            <v>0</v>
          </cell>
          <cell r="H632" t="str">
            <v xml:space="preserve"> </v>
          </cell>
        </row>
        <row r="633">
          <cell r="C633" t="str">
            <v xml:space="preserve"> </v>
          </cell>
          <cell r="D633">
            <v>0</v>
          </cell>
          <cell r="F633">
            <v>0</v>
          </cell>
          <cell r="G633">
            <v>0</v>
          </cell>
          <cell r="H633" t="str">
            <v xml:space="preserve"> </v>
          </cell>
        </row>
        <row r="634">
          <cell r="C634" t="str">
            <v xml:space="preserve"> </v>
          </cell>
          <cell r="D634">
            <v>0</v>
          </cell>
          <cell r="F634">
            <v>0</v>
          </cell>
          <cell r="G634">
            <v>0</v>
          </cell>
          <cell r="H634" t="str">
            <v xml:space="preserve"> </v>
          </cell>
        </row>
        <row r="635">
          <cell r="C635" t="str">
            <v xml:space="preserve"> </v>
          </cell>
          <cell r="D635">
            <v>0</v>
          </cell>
          <cell r="F635">
            <v>0</v>
          </cell>
          <cell r="G635">
            <v>0</v>
          </cell>
          <cell r="H635" t="str">
            <v xml:space="preserve"> </v>
          </cell>
        </row>
        <row r="636">
          <cell r="C636" t="str">
            <v xml:space="preserve"> </v>
          </cell>
          <cell r="D636">
            <v>0</v>
          </cell>
          <cell r="F636">
            <v>0</v>
          </cell>
          <cell r="G636">
            <v>0</v>
          </cell>
          <cell r="H636" t="str">
            <v xml:space="preserve"> </v>
          </cell>
        </row>
        <row r="637">
          <cell r="C637" t="str">
            <v xml:space="preserve"> </v>
          </cell>
          <cell r="D637">
            <v>0</v>
          </cell>
          <cell r="F637">
            <v>0</v>
          </cell>
          <cell r="G637">
            <v>0</v>
          </cell>
          <cell r="H637" t="str">
            <v xml:space="preserve"> </v>
          </cell>
        </row>
        <row r="638">
          <cell r="C638" t="str">
            <v xml:space="preserve"> </v>
          </cell>
          <cell r="D638">
            <v>0</v>
          </cell>
          <cell r="F638">
            <v>0</v>
          </cell>
          <cell r="G638">
            <v>0</v>
          </cell>
          <cell r="H638" t="str">
            <v xml:space="preserve"> </v>
          </cell>
        </row>
        <row r="639">
          <cell r="C639" t="str">
            <v xml:space="preserve"> </v>
          </cell>
          <cell r="D639">
            <v>0</v>
          </cell>
          <cell r="F639">
            <v>0</v>
          </cell>
          <cell r="G639">
            <v>0</v>
          </cell>
          <cell r="H639" t="str">
            <v xml:space="preserve"> </v>
          </cell>
        </row>
        <row r="640">
          <cell r="C640" t="str">
            <v xml:space="preserve"> </v>
          </cell>
          <cell r="D640">
            <v>0</v>
          </cell>
          <cell r="F640">
            <v>0</v>
          </cell>
          <cell r="G640">
            <v>0</v>
          </cell>
          <cell r="H640" t="str">
            <v xml:space="preserve"> </v>
          </cell>
        </row>
        <row r="641">
          <cell r="C641" t="str">
            <v xml:space="preserve"> </v>
          </cell>
          <cell r="D641">
            <v>0</v>
          </cell>
          <cell r="F641">
            <v>0</v>
          </cell>
          <cell r="G641">
            <v>0</v>
          </cell>
          <cell r="H641" t="str">
            <v xml:space="preserve"> </v>
          </cell>
        </row>
        <row r="642">
          <cell r="C642" t="str">
            <v xml:space="preserve"> </v>
          </cell>
          <cell r="D642">
            <v>0</v>
          </cell>
          <cell r="F642">
            <v>0</v>
          </cell>
          <cell r="G642">
            <v>0</v>
          </cell>
          <cell r="H642" t="str">
            <v xml:space="preserve"> </v>
          </cell>
        </row>
        <row r="643">
          <cell r="C643" t="str">
            <v xml:space="preserve"> </v>
          </cell>
          <cell r="D643">
            <v>0</v>
          </cell>
          <cell r="F643">
            <v>0</v>
          </cell>
          <cell r="G643">
            <v>0</v>
          </cell>
          <cell r="H643" t="str">
            <v xml:space="preserve"> </v>
          </cell>
        </row>
        <row r="644">
          <cell r="C644" t="str">
            <v xml:space="preserve"> </v>
          </cell>
          <cell r="D644">
            <v>0</v>
          </cell>
          <cell r="F644">
            <v>0</v>
          </cell>
          <cell r="G644">
            <v>0</v>
          </cell>
          <cell r="H644" t="str">
            <v xml:space="preserve"> </v>
          </cell>
        </row>
        <row r="645">
          <cell r="C645" t="str">
            <v xml:space="preserve"> </v>
          </cell>
          <cell r="D645">
            <v>0</v>
          </cell>
          <cell r="F645">
            <v>0</v>
          </cell>
          <cell r="G645">
            <v>0</v>
          </cell>
          <cell r="H645" t="str">
            <v xml:space="preserve"> </v>
          </cell>
        </row>
        <row r="646">
          <cell r="C646" t="str">
            <v xml:space="preserve"> </v>
          </cell>
          <cell r="D646">
            <v>0</v>
          </cell>
          <cell r="F646">
            <v>0</v>
          </cell>
          <cell r="G646">
            <v>0</v>
          </cell>
          <cell r="H646" t="str">
            <v xml:space="preserve"> </v>
          </cell>
        </row>
        <row r="647">
          <cell r="C647" t="str">
            <v xml:space="preserve"> </v>
          </cell>
          <cell r="D647">
            <v>0</v>
          </cell>
          <cell r="F647">
            <v>0</v>
          </cell>
          <cell r="G647">
            <v>0</v>
          </cell>
          <cell r="H647" t="str">
            <v xml:space="preserve"> </v>
          </cell>
        </row>
        <row r="648">
          <cell r="C648" t="str">
            <v xml:space="preserve"> </v>
          </cell>
          <cell r="D648">
            <v>0</v>
          </cell>
          <cell r="F648">
            <v>0</v>
          </cell>
          <cell r="G648">
            <v>0</v>
          </cell>
          <cell r="H648" t="str">
            <v xml:space="preserve"> </v>
          </cell>
        </row>
        <row r="649">
          <cell r="C649" t="str">
            <v xml:space="preserve"> </v>
          </cell>
          <cell r="D649">
            <v>0</v>
          </cell>
          <cell r="F649">
            <v>0</v>
          </cell>
          <cell r="G649">
            <v>0</v>
          </cell>
          <cell r="H649" t="str">
            <v xml:space="preserve"> </v>
          </cell>
        </row>
        <row r="650">
          <cell r="C650" t="str">
            <v xml:space="preserve"> </v>
          </cell>
          <cell r="D650">
            <v>0</v>
          </cell>
          <cell r="F650">
            <v>0</v>
          </cell>
          <cell r="G650">
            <v>0</v>
          </cell>
          <cell r="H650" t="str">
            <v xml:space="preserve"> </v>
          </cell>
        </row>
        <row r="651">
          <cell r="C651" t="str">
            <v xml:space="preserve"> </v>
          </cell>
          <cell r="D651">
            <v>0</v>
          </cell>
          <cell r="F651">
            <v>0</v>
          </cell>
          <cell r="G651">
            <v>0</v>
          </cell>
          <cell r="H651" t="str">
            <v xml:space="preserve"> </v>
          </cell>
        </row>
        <row r="652">
          <cell r="C652" t="str">
            <v xml:space="preserve"> </v>
          </cell>
          <cell r="D652">
            <v>0</v>
          </cell>
          <cell r="F652">
            <v>0</v>
          </cell>
          <cell r="G652">
            <v>0</v>
          </cell>
          <cell r="H652" t="str">
            <v xml:space="preserve"> </v>
          </cell>
        </row>
        <row r="653">
          <cell r="C653" t="str">
            <v xml:space="preserve"> </v>
          </cell>
          <cell r="D653">
            <v>0</v>
          </cell>
          <cell r="F653">
            <v>0</v>
          </cell>
          <cell r="G653">
            <v>0</v>
          </cell>
          <cell r="H653" t="str">
            <v xml:space="preserve"> </v>
          </cell>
        </row>
        <row r="654">
          <cell r="C654" t="str">
            <v xml:space="preserve"> </v>
          </cell>
          <cell r="D654">
            <v>0</v>
          </cell>
          <cell r="F654">
            <v>0</v>
          </cell>
          <cell r="G654">
            <v>0</v>
          </cell>
          <cell r="H654" t="str">
            <v xml:space="preserve"> </v>
          </cell>
        </row>
        <row r="655">
          <cell r="C655" t="str">
            <v xml:space="preserve"> </v>
          </cell>
          <cell r="D655">
            <v>0</v>
          </cell>
          <cell r="F655">
            <v>0</v>
          </cell>
          <cell r="G655">
            <v>0</v>
          </cell>
          <cell r="H655" t="str">
            <v xml:space="preserve"> </v>
          </cell>
        </row>
        <row r="656">
          <cell r="C656" t="str">
            <v xml:space="preserve"> </v>
          </cell>
          <cell r="D656">
            <v>0</v>
          </cell>
          <cell r="F656">
            <v>0</v>
          </cell>
          <cell r="G656">
            <v>0</v>
          </cell>
          <cell r="H656" t="str">
            <v xml:space="preserve"> </v>
          </cell>
        </row>
        <row r="657">
          <cell r="C657" t="str">
            <v xml:space="preserve"> </v>
          </cell>
          <cell r="D657">
            <v>0</v>
          </cell>
          <cell r="F657">
            <v>0</v>
          </cell>
          <cell r="G657">
            <v>0</v>
          </cell>
          <cell r="H657" t="str">
            <v xml:space="preserve"> </v>
          </cell>
        </row>
        <row r="658">
          <cell r="C658" t="str">
            <v xml:space="preserve"> </v>
          </cell>
          <cell r="D658">
            <v>0</v>
          </cell>
          <cell r="F658">
            <v>0</v>
          </cell>
          <cell r="G658">
            <v>0</v>
          </cell>
          <cell r="H658" t="str">
            <v xml:space="preserve"> </v>
          </cell>
        </row>
        <row r="659">
          <cell r="C659" t="str">
            <v xml:space="preserve"> </v>
          </cell>
          <cell r="D659">
            <v>0</v>
          </cell>
          <cell r="F659">
            <v>0</v>
          </cell>
          <cell r="G659">
            <v>0</v>
          </cell>
          <cell r="H659" t="str">
            <v xml:space="preserve"> </v>
          </cell>
        </row>
        <row r="660">
          <cell r="C660" t="str">
            <v xml:space="preserve"> </v>
          </cell>
          <cell r="D660">
            <v>0</v>
          </cell>
          <cell r="F660">
            <v>0</v>
          </cell>
          <cell r="G660">
            <v>0</v>
          </cell>
          <cell r="H660" t="str">
            <v xml:space="preserve"> </v>
          </cell>
        </row>
        <row r="661">
          <cell r="C661" t="str">
            <v xml:space="preserve"> </v>
          </cell>
          <cell r="D661">
            <v>0</v>
          </cell>
          <cell r="F661">
            <v>0</v>
          </cell>
          <cell r="G661">
            <v>0</v>
          </cell>
          <cell r="H661" t="str">
            <v xml:space="preserve"> </v>
          </cell>
        </row>
        <row r="662">
          <cell r="C662" t="str">
            <v xml:space="preserve"> </v>
          </cell>
          <cell r="D662">
            <v>0</v>
          </cell>
          <cell r="F662">
            <v>0</v>
          </cell>
          <cell r="G662">
            <v>0</v>
          </cell>
          <cell r="H662" t="str">
            <v xml:space="preserve"> </v>
          </cell>
        </row>
        <row r="663">
          <cell r="C663" t="str">
            <v xml:space="preserve"> </v>
          </cell>
          <cell r="D663">
            <v>0</v>
          </cell>
          <cell r="F663">
            <v>0</v>
          </cell>
          <cell r="G663">
            <v>0</v>
          </cell>
          <cell r="H663" t="str">
            <v xml:space="preserve"> </v>
          </cell>
        </row>
        <row r="664">
          <cell r="C664" t="str">
            <v xml:space="preserve"> </v>
          </cell>
          <cell r="D664">
            <v>0</v>
          </cell>
          <cell r="F664">
            <v>0</v>
          </cell>
          <cell r="G664">
            <v>0</v>
          </cell>
          <cell r="H664" t="str">
            <v xml:space="preserve"> </v>
          </cell>
        </row>
        <row r="665">
          <cell r="C665" t="str">
            <v xml:space="preserve"> </v>
          </cell>
          <cell r="D665">
            <v>0</v>
          </cell>
          <cell r="F665">
            <v>0</v>
          </cell>
          <cell r="G665">
            <v>0</v>
          </cell>
          <cell r="H665" t="str">
            <v xml:space="preserve"> </v>
          </cell>
        </row>
        <row r="666">
          <cell r="C666" t="str">
            <v xml:space="preserve"> </v>
          </cell>
          <cell r="D666">
            <v>0</v>
          </cell>
          <cell r="F666">
            <v>0</v>
          </cell>
          <cell r="G666">
            <v>0</v>
          </cell>
          <cell r="H666" t="str">
            <v xml:space="preserve"> </v>
          </cell>
        </row>
        <row r="667">
          <cell r="C667" t="str">
            <v xml:space="preserve"> </v>
          </cell>
          <cell r="D667">
            <v>0</v>
          </cell>
          <cell r="F667">
            <v>0</v>
          </cell>
          <cell r="G667">
            <v>0</v>
          </cell>
          <cell r="H667" t="str">
            <v xml:space="preserve"> </v>
          </cell>
        </row>
        <row r="668">
          <cell r="C668" t="str">
            <v xml:space="preserve"> </v>
          </cell>
          <cell r="D668">
            <v>0</v>
          </cell>
          <cell r="F668">
            <v>0</v>
          </cell>
          <cell r="G668">
            <v>0</v>
          </cell>
          <cell r="H668" t="str">
            <v xml:space="preserve"> </v>
          </cell>
        </row>
        <row r="669">
          <cell r="C669" t="str">
            <v xml:space="preserve"> </v>
          </cell>
          <cell r="D669">
            <v>0</v>
          </cell>
          <cell r="F669">
            <v>0</v>
          </cell>
          <cell r="G669">
            <v>0</v>
          </cell>
          <cell r="H669" t="str">
            <v xml:space="preserve"> </v>
          </cell>
        </row>
        <row r="670">
          <cell r="C670" t="str">
            <v xml:space="preserve"> </v>
          </cell>
          <cell r="D670">
            <v>0</v>
          </cell>
          <cell r="F670">
            <v>0</v>
          </cell>
          <cell r="G670">
            <v>0</v>
          </cell>
          <cell r="H670" t="str">
            <v xml:space="preserve"> </v>
          </cell>
        </row>
        <row r="671">
          <cell r="C671" t="str">
            <v xml:space="preserve"> </v>
          </cell>
          <cell r="D671">
            <v>0</v>
          </cell>
          <cell r="F671">
            <v>0</v>
          </cell>
          <cell r="G671">
            <v>0</v>
          </cell>
          <cell r="H671" t="str">
            <v xml:space="preserve"> </v>
          </cell>
        </row>
        <row r="672">
          <cell r="C672" t="str">
            <v xml:space="preserve"> </v>
          </cell>
          <cell r="D672">
            <v>0</v>
          </cell>
          <cell r="F672">
            <v>0</v>
          </cell>
          <cell r="G672">
            <v>0</v>
          </cell>
          <cell r="H672" t="str">
            <v xml:space="preserve"> </v>
          </cell>
        </row>
        <row r="673">
          <cell r="C673" t="str">
            <v xml:space="preserve"> </v>
          </cell>
          <cell r="D673">
            <v>0</v>
          </cell>
          <cell r="F673">
            <v>0</v>
          </cell>
          <cell r="G673">
            <v>0</v>
          </cell>
          <cell r="H673" t="str">
            <v xml:space="preserve"> </v>
          </cell>
        </row>
        <row r="674">
          <cell r="C674" t="str">
            <v xml:space="preserve"> </v>
          </cell>
          <cell r="D674">
            <v>0</v>
          </cell>
          <cell r="F674">
            <v>0</v>
          </cell>
          <cell r="G674">
            <v>0</v>
          </cell>
          <cell r="H674" t="str">
            <v xml:space="preserve"> </v>
          </cell>
        </row>
        <row r="675">
          <cell r="C675" t="str">
            <v xml:space="preserve"> </v>
          </cell>
          <cell r="D675">
            <v>0</v>
          </cell>
          <cell r="F675">
            <v>0</v>
          </cell>
          <cell r="G675">
            <v>0</v>
          </cell>
          <cell r="H675" t="str">
            <v xml:space="preserve"> </v>
          </cell>
        </row>
        <row r="676">
          <cell r="C676" t="str">
            <v xml:space="preserve"> </v>
          </cell>
          <cell r="D676">
            <v>0</v>
          </cell>
          <cell r="F676">
            <v>0</v>
          </cell>
          <cell r="G676">
            <v>0</v>
          </cell>
          <cell r="H676" t="str">
            <v xml:space="preserve"> </v>
          </cell>
        </row>
        <row r="677">
          <cell r="C677" t="str">
            <v xml:space="preserve"> </v>
          </cell>
          <cell r="D677">
            <v>0</v>
          </cell>
          <cell r="F677">
            <v>0</v>
          </cell>
          <cell r="G677">
            <v>0</v>
          </cell>
          <cell r="H677" t="str">
            <v xml:space="preserve"> </v>
          </cell>
        </row>
        <row r="678">
          <cell r="C678" t="str">
            <v xml:space="preserve"> </v>
          </cell>
          <cell r="D678">
            <v>0</v>
          </cell>
          <cell r="F678">
            <v>0</v>
          </cell>
          <cell r="G678">
            <v>0</v>
          </cell>
          <cell r="H678" t="str">
            <v xml:space="preserve"> </v>
          </cell>
        </row>
        <row r="679">
          <cell r="C679" t="str">
            <v xml:space="preserve"> </v>
          </cell>
          <cell r="D679">
            <v>0</v>
          </cell>
          <cell r="F679">
            <v>0</v>
          </cell>
          <cell r="G679">
            <v>0</v>
          </cell>
          <cell r="H679" t="str">
            <v xml:space="preserve"> </v>
          </cell>
        </row>
        <row r="680">
          <cell r="C680" t="str">
            <v xml:space="preserve"> </v>
          </cell>
          <cell r="D680">
            <v>0</v>
          </cell>
          <cell r="F680">
            <v>0</v>
          </cell>
          <cell r="G680">
            <v>0</v>
          </cell>
          <cell r="H680" t="str">
            <v xml:space="preserve"> </v>
          </cell>
        </row>
        <row r="681">
          <cell r="C681" t="str">
            <v xml:space="preserve"> </v>
          </cell>
          <cell r="D681">
            <v>0</v>
          </cell>
          <cell r="F681">
            <v>0</v>
          </cell>
          <cell r="G681">
            <v>0</v>
          </cell>
          <cell r="H681" t="str">
            <v xml:space="preserve"> </v>
          </cell>
        </row>
        <row r="682">
          <cell r="C682" t="str">
            <v xml:space="preserve"> </v>
          </cell>
          <cell r="D682">
            <v>0</v>
          </cell>
          <cell r="F682">
            <v>0</v>
          </cell>
          <cell r="G682">
            <v>0</v>
          </cell>
          <cell r="H682" t="str">
            <v xml:space="preserve"> </v>
          </cell>
        </row>
        <row r="683">
          <cell r="C683" t="str">
            <v xml:space="preserve"> </v>
          </cell>
          <cell r="D683">
            <v>0</v>
          </cell>
          <cell r="F683">
            <v>0</v>
          </cell>
          <cell r="G683">
            <v>0</v>
          </cell>
          <cell r="H683" t="str">
            <v xml:space="preserve"> </v>
          </cell>
        </row>
        <row r="684">
          <cell r="C684" t="str">
            <v xml:space="preserve"> </v>
          </cell>
          <cell r="D684">
            <v>0</v>
          </cell>
          <cell r="F684">
            <v>0</v>
          </cell>
          <cell r="G684">
            <v>0</v>
          </cell>
          <cell r="H684" t="str">
            <v xml:space="preserve"> </v>
          </cell>
        </row>
        <row r="685">
          <cell r="C685" t="str">
            <v xml:space="preserve"> </v>
          </cell>
          <cell r="D685">
            <v>0</v>
          </cell>
          <cell r="F685">
            <v>0</v>
          </cell>
          <cell r="G685">
            <v>0</v>
          </cell>
          <cell r="H685" t="str">
            <v xml:space="preserve"> </v>
          </cell>
        </row>
        <row r="686">
          <cell r="C686" t="str">
            <v xml:space="preserve"> </v>
          </cell>
          <cell r="D686">
            <v>0</v>
          </cell>
          <cell r="F686">
            <v>0</v>
          </cell>
          <cell r="G686">
            <v>0</v>
          </cell>
          <cell r="H686" t="str">
            <v xml:space="preserve"> </v>
          </cell>
        </row>
        <row r="687">
          <cell r="C687" t="str">
            <v xml:space="preserve"> </v>
          </cell>
          <cell r="D687">
            <v>0</v>
          </cell>
          <cell r="F687">
            <v>0</v>
          </cell>
          <cell r="G687">
            <v>0</v>
          </cell>
          <cell r="H687" t="str">
            <v xml:space="preserve"> </v>
          </cell>
        </row>
        <row r="688">
          <cell r="C688" t="str">
            <v xml:space="preserve"> </v>
          </cell>
          <cell r="D688">
            <v>0</v>
          </cell>
          <cell r="F688">
            <v>0</v>
          </cell>
          <cell r="G688">
            <v>0</v>
          </cell>
          <cell r="H688" t="str">
            <v xml:space="preserve"> </v>
          </cell>
        </row>
        <row r="689">
          <cell r="C689" t="str">
            <v xml:space="preserve"> </v>
          </cell>
          <cell r="D689">
            <v>0</v>
          </cell>
          <cell r="F689">
            <v>0</v>
          </cell>
          <cell r="G689">
            <v>0</v>
          </cell>
          <cell r="H689" t="str">
            <v xml:space="preserve"> </v>
          </cell>
        </row>
        <row r="690">
          <cell r="C690" t="str">
            <v xml:space="preserve"> </v>
          </cell>
          <cell r="D690">
            <v>0</v>
          </cell>
          <cell r="F690">
            <v>0</v>
          </cell>
          <cell r="G690">
            <v>0</v>
          </cell>
          <cell r="H690" t="str">
            <v xml:space="preserve"> </v>
          </cell>
        </row>
        <row r="691">
          <cell r="C691" t="str">
            <v xml:space="preserve"> </v>
          </cell>
          <cell r="D691">
            <v>0</v>
          </cell>
          <cell r="F691">
            <v>0</v>
          </cell>
          <cell r="G691">
            <v>0</v>
          </cell>
          <cell r="H691" t="str">
            <v xml:space="preserve"> </v>
          </cell>
        </row>
        <row r="692">
          <cell r="C692" t="str">
            <v xml:space="preserve"> </v>
          </cell>
          <cell r="D692">
            <v>0</v>
          </cell>
          <cell r="F692">
            <v>0</v>
          </cell>
          <cell r="G692">
            <v>0</v>
          </cell>
          <cell r="H692" t="str">
            <v xml:space="preserve"> </v>
          </cell>
        </row>
        <row r="693">
          <cell r="C693" t="str">
            <v xml:space="preserve"> </v>
          </cell>
          <cell r="D693">
            <v>0</v>
          </cell>
          <cell r="F693">
            <v>0</v>
          </cell>
          <cell r="G693">
            <v>0</v>
          </cell>
          <cell r="H693" t="str">
            <v xml:space="preserve"> </v>
          </cell>
        </row>
        <row r="694">
          <cell r="C694" t="str">
            <v xml:space="preserve"> </v>
          </cell>
          <cell r="D694">
            <v>0</v>
          </cell>
          <cell r="F694">
            <v>0</v>
          </cell>
          <cell r="G694">
            <v>0</v>
          </cell>
          <cell r="H694" t="str">
            <v xml:space="preserve"> </v>
          </cell>
        </row>
        <row r="695">
          <cell r="C695" t="str">
            <v xml:space="preserve"> </v>
          </cell>
          <cell r="D695">
            <v>0</v>
          </cell>
          <cell r="F695">
            <v>0</v>
          </cell>
          <cell r="G695">
            <v>0</v>
          </cell>
          <cell r="H695" t="str">
            <v xml:space="preserve"> </v>
          </cell>
        </row>
        <row r="696">
          <cell r="C696" t="str">
            <v xml:space="preserve"> </v>
          </cell>
          <cell r="D696">
            <v>0</v>
          </cell>
          <cell r="F696">
            <v>0</v>
          </cell>
          <cell r="G696">
            <v>0</v>
          </cell>
          <cell r="H696" t="str">
            <v xml:space="preserve"> </v>
          </cell>
        </row>
        <row r="697">
          <cell r="C697" t="str">
            <v xml:space="preserve"> </v>
          </cell>
          <cell r="D697">
            <v>0</v>
          </cell>
          <cell r="F697">
            <v>0</v>
          </cell>
          <cell r="G697">
            <v>0</v>
          </cell>
          <cell r="H697" t="str">
            <v xml:space="preserve"> </v>
          </cell>
        </row>
        <row r="698">
          <cell r="C698" t="str">
            <v xml:space="preserve"> </v>
          </cell>
          <cell r="D698">
            <v>0</v>
          </cell>
          <cell r="F698">
            <v>0</v>
          </cell>
          <cell r="G698">
            <v>0</v>
          </cell>
          <cell r="H698" t="str">
            <v xml:space="preserve"> </v>
          </cell>
        </row>
        <row r="699">
          <cell r="C699" t="str">
            <v xml:space="preserve"> </v>
          </cell>
          <cell r="D699">
            <v>0</v>
          </cell>
          <cell r="F699">
            <v>0</v>
          </cell>
          <cell r="G699">
            <v>0</v>
          </cell>
          <cell r="H699" t="str">
            <v xml:space="preserve"> </v>
          </cell>
        </row>
        <row r="700">
          <cell r="C700" t="str">
            <v xml:space="preserve"> </v>
          </cell>
          <cell r="D700">
            <v>0</v>
          </cell>
          <cell r="F700">
            <v>0</v>
          </cell>
          <cell r="G700">
            <v>0</v>
          </cell>
          <cell r="H700" t="str">
            <v xml:space="preserve"> </v>
          </cell>
        </row>
        <row r="701">
          <cell r="C701" t="str">
            <v xml:space="preserve"> </v>
          </cell>
          <cell r="D701">
            <v>0</v>
          </cell>
          <cell r="F701">
            <v>0</v>
          </cell>
          <cell r="G701">
            <v>0</v>
          </cell>
          <cell r="H701" t="str">
            <v xml:space="preserve"> </v>
          </cell>
        </row>
        <row r="702">
          <cell r="C702" t="str">
            <v xml:space="preserve"> </v>
          </cell>
          <cell r="D702">
            <v>0</v>
          </cell>
          <cell r="F702">
            <v>0</v>
          </cell>
          <cell r="G702">
            <v>0</v>
          </cell>
          <cell r="H702" t="str">
            <v xml:space="preserve"> </v>
          </cell>
        </row>
        <row r="703">
          <cell r="C703" t="str">
            <v xml:space="preserve"> </v>
          </cell>
          <cell r="D703">
            <v>0</v>
          </cell>
          <cell r="F703">
            <v>0</v>
          </cell>
          <cell r="G703">
            <v>0</v>
          </cell>
          <cell r="H703" t="str">
            <v xml:space="preserve"> </v>
          </cell>
        </row>
        <row r="704">
          <cell r="C704" t="str">
            <v xml:space="preserve"> </v>
          </cell>
          <cell r="D704">
            <v>0</v>
          </cell>
          <cell r="F704">
            <v>0</v>
          </cell>
          <cell r="G704">
            <v>0</v>
          </cell>
          <cell r="H704" t="str">
            <v xml:space="preserve"> </v>
          </cell>
        </row>
        <row r="705">
          <cell r="C705" t="str">
            <v xml:space="preserve"> </v>
          </cell>
          <cell r="D705">
            <v>0</v>
          </cell>
          <cell r="F705">
            <v>0</v>
          </cell>
          <cell r="G705">
            <v>0</v>
          </cell>
          <cell r="H705" t="str">
            <v xml:space="preserve"> </v>
          </cell>
        </row>
        <row r="706">
          <cell r="C706" t="str">
            <v xml:space="preserve"> </v>
          </cell>
          <cell r="D706">
            <v>0</v>
          </cell>
          <cell r="F706">
            <v>0</v>
          </cell>
          <cell r="G706">
            <v>0</v>
          </cell>
          <cell r="H706" t="str">
            <v xml:space="preserve"> </v>
          </cell>
        </row>
        <row r="707">
          <cell r="C707" t="str">
            <v xml:space="preserve"> </v>
          </cell>
          <cell r="D707">
            <v>0</v>
          </cell>
          <cell r="F707">
            <v>0</v>
          </cell>
          <cell r="G707">
            <v>0</v>
          </cell>
          <cell r="H707" t="str">
            <v xml:space="preserve"> </v>
          </cell>
        </row>
        <row r="708">
          <cell r="C708" t="str">
            <v xml:space="preserve"> </v>
          </cell>
          <cell r="D708">
            <v>0</v>
          </cell>
          <cell r="F708">
            <v>0</v>
          </cell>
          <cell r="G708">
            <v>0</v>
          </cell>
          <cell r="H708" t="str">
            <v xml:space="preserve"> </v>
          </cell>
        </row>
        <row r="709">
          <cell r="C709" t="str">
            <v xml:space="preserve"> </v>
          </cell>
          <cell r="D709">
            <v>0</v>
          </cell>
          <cell r="F709">
            <v>0</v>
          </cell>
          <cell r="G709">
            <v>0</v>
          </cell>
          <cell r="H709" t="str">
            <v xml:space="preserve"> </v>
          </cell>
        </row>
        <row r="710">
          <cell r="C710" t="str">
            <v xml:space="preserve"> </v>
          </cell>
          <cell r="D710">
            <v>0</v>
          </cell>
          <cell r="F710">
            <v>0</v>
          </cell>
          <cell r="G710">
            <v>0</v>
          </cell>
          <cell r="H710" t="str">
            <v xml:space="preserve"> </v>
          </cell>
        </row>
        <row r="711">
          <cell r="C711" t="str">
            <v xml:space="preserve"> </v>
          </cell>
          <cell r="D711">
            <v>0</v>
          </cell>
          <cell r="F711">
            <v>0</v>
          </cell>
          <cell r="G711">
            <v>0</v>
          </cell>
          <cell r="H711" t="str">
            <v xml:space="preserve"> </v>
          </cell>
        </row>
        <row r="712">
          <cell r="C712" t="str">
            <v xml:space="preserve"> </v>
          </cell>
          <cell r="D712">
            <v>0</v>
          </cell>
          <cell r="F712">
            <v>0</v>
          </cell>
          <cell r="G712">
            <v>0</v>
          </cell>
          <cell r="H712" t="str">
            <v xml:space="preserve"> </v>
          </cell>
        </row>
        <row r="713">
          <cell r="C713" t="str">
            <v xml:space="preserve"> </v>
          </cell>
          <cell r="D713">
            <v>0</v>
          </cell>
          <cell r="F713">
            <v>0</v>
          </cell>
          <cell r="G713">
            <v>0</v>
          </cell>
          <cell r="H713" t="str">
            <v xml:space="preserve"> </v>
          </cell>
        </row>
        <row r="714">
          <cell r="C714" t="str">
            <v xml:space="preserve"> </v>
          </cell>
          <cell r="D714">
            <v>0</v>
          </cell>
          <cell r="F714">
            <v>0</v>
          </cell>
          <cell r="G714">
            <v>0</v>
          </cell>
          <cell r="H714" t="str">
            <v xml:space="preserve"> </v>
          </cell>
        </row>
        <row r="715">
          <cell r="C715" t="str">
            <v xml:space="preserve"> </v>
          </cell>
          <cell r="D715">
            <v>0</v>
          </cell>
          <cell r="F715">
            <v>0</v>
          </cell>
          <cell r="G715">
            <v>0</v>
          </cell>
          <cell r="H715" t="str">
            <v xml:space="preserve"> </v>
          </cell>
        </row>
        <row r="716">
          <cell r="C716" t="str">
            <v xml:space="preserve"> </v>
          </cell>
          <cell r="D716">
            <v>0</v>
          </cell>
          <cell r="F716">
            <v>0</v>
          </cell>
          <cell r="G716">
            <v>0</v>
          </cell>
          <cell r="H716" t="str">
            <v xml:space="preserve"> </v>
          </cell>
        </row>
        <row r="717">
          <cell r="C717" t="str">
            <v xml:space="preserve"> </v>
          </cell>
          <cell r="D717">
            <v>0</v>
          </cell>
          <cell r="F717">
            <v>0</v>
          </cell>
          <cell r="G717">
            <v>0</v>
          </cell>
          <cell r="H717" t="str">
            <v xml:space="preserve"> </v>
          </cell>
        </row>
        <row r="718">
          <cell r="C718" t="str">
            <v xml:space="preserve"> </v>
          </cell>
          <cell r="D718">
            <v>0</v>
          </cell>
          <cell r="F718">
            <v>0</v>
          </cell>
          <cell r="G718">
            <v>0</v>
          </cell>
          <cell r="H718" t="str">
            <v xml:space="preserve"> </v>
          </cell>
        </row>
        <row r="719">
          <cell r="C719" t="str">
            <v xml:space="preserve"> </v>
          </cell>
          <cell r="D719">
            <v>0</v>
          </cell>
          <cell r="F719">
            <v>0</v>
          </cell>
          <cell r="G719">
            <v>0</v>
          </cell>
          <cell r="H719" t="str">
            <v xml:space="preserve"> </v>
          </cell>
        </row>
        <row r="720">
          <cell r="C720" t="str">
            <v xml:space="preserve"> </v>
          </cell>
          <cell r="D720">
            <v>0</v>
          </cell>
          <cell r="F720">
            <v>0</v>
          </cell>
          <cell r="G720">
            <v>0</v>
          </cell>
          <cell r="H720" t="str">
            <v xml:space="preserve"> </v>
          </cell>
        </row>
        <row r="721">
          <cell r="C721" t="str">
            <v xml:space="preserve"> </v>
          </cell>
          <cell r="D721">
            <v>0</v>
          </cell>
          <cell r="F721">
            <v>0</v>
          </cell>
          <cell r="G721">
            <v>0</v>
          </cell>
          <cell r="H721" t="str">
            <v xml:space="preserve"> </v>
          </cell>
        </row>
        <row r="722">
          <cell r="C722" t="str">
            <v xml:space="preserve"> </v>
          </cell>
          <cell r="D722">
            <v>0</v>
          </cell>
          <cell r="F722">
            <v>0</v>
          </cell>
          <cell r="G722">
            <v>0</v>
          </cell>
          <cell r="H722" t="str">
            <v xml:space="preserve"> </v>
          </cell>
        </row>
        <row r="723">
          <cell r="C723" t="str">
            <v xml:space="preserve"> </v>
          </cell>
          <cell r="D723">
            <v>0</v>
          </cell>
          <cell r="F723">
            <v>0</v>
          </cell>
          <cell r="G723">
            <v>0</v>
          </cell>
          <cell r="H723" t="str">
            <v xml:space="preserve"> </v>
          </cell>
        </row>
        <row r="724">
          <cell r="C724" t="str">
            <v xml:space="preserve"> </v>
          </cell>
          <cell r="D724">
            <v>0</v>
          </cell>
          <cell r="F724">
            <v>0</v>
          </cell>
          <cell r="G724">
            <v>0</v>
          </cell>
          <cell r="H724" t="str">
            <v xml:space="preserve"> </v>
          </cell>
        </row>
        <row r="725">
          <cell r="C725" t="str">
            <v xml:space="preserve"> </v>
          </cell>
          <cell r="D725">
            <v>0</v>
          </cell>
          <cell r="F725">
            <v>0</v>
          </cell>
          <cell r="G725">
            <v>0</v>
          </cell>
          <cell r="H725" t="str">
            <v xml:space="preserve"> </v>
          </cell>
        </row>
        <row r="726">
          <cell r="C726" t="str">
            <v xml:space="preserve"> </v>
          </cell>
          <cell r="D726">
            <v>0</v>
          </cell>
          <cell r="F726">
            <v>0</v>
          </cell>
          <cell r="G726">
            <v>0</v>
          </cell>
          <cell r="H726" t="str">
            <v xml:space="preserve"> </v>
          </cell>
        </row>
        <row r="727">
          <cell r="C727" t="str">
            <v xml:space="preserve"> </v>
          </cell>
          <cell r="D727">
            <v>0</v>
          </cell>
          <cell r="F727">
            <v>0</v>
          </cell>
          <cell r="G727">
            <v>0</v>
          </cell>
          <cell r="H727" t="str">
            <v xml:space="preserve"> </v>
          </cell>
        </row>
        <row r="728">
          <cell r="C728" t="str">
            <v xml:space="preserve"> </v>
          </cell>
          <cell r="D728">
            <v>0</v>
          </cell>
          <cell r="F728">
            <v>0</v>
          </cell>
          <cell r="G728">
            <v>0</v>
          </cell>
          <cell r="H728" t="str">
            <v xml:space="preserve"> </v>
          </cell>
        </row>
        <row r="729">
          <cell r="C729" t="str">
            <v xml:space="preserve"> </v>
          </cell>
          <cell r="D729">
            <v>0</v>
          </cell>
          <cell r="F729">
            <v>0</v>
          </cell>
          <cell r="G729">
            <v>0</v>
          </cell>
          <cell r="H729" t="str">
            <v xml:space="preserve"> </v>
          </cell>
        </row>
        <row r="730">
          <cell r="C730" t="str">
            <v xml:space="preserve"> </v>
          </cell>
          <cell r="D730">
            <v>0</v>
          </cell>
          <cell r="F730">
            <v>0</v>
          </cell>
          <cell r="G730">
            <v>0</v>
          </cell>
          <cell r="H730" t="str">
            <v xml:space="preserve"> </v>
          </cell>
        </row>
        <row r="731">
          <cell r="C731" t="str">
            <v xml:space="preserve"> </v>
          </cell>
          <cell r="D731">
            <v>0</v>
          </cell>
          <cell r="F731">
            <v>0</v>
          </cell>
          <cell r="G731">
            <v>0</v>
          </cell>
          <cell r="H731" t="str">
            <v xml:space="preserve"> </v>
          </cell>
        </row>
        <row r="732">
          <cell r="C732" t="str">
            <v xml:space="preserve"> </v>
          </cell>
          <cell r="D732">
            <v>0</v>
          </cell>
          <cell r="F732">
            <v>0</v>
          </cell>
          <cell r="G732">
            <v>0</v>
          </cell>
          <cell r="H732" t="str">
            <v xml:space="preserve"> </v>
          </cell>
        </row>
        <row r="733">
          <cell r="C733" t="str">
            <v xml:space="preserve"> </v>
          </cell>
          <cell r="D733">
            <v>0</v>
          </cell>
          <cell r="F733">
            <v>0</v>
          </cell>
          <cell r="G733">
            <v>0</v>
          </cell>
          <cell r="H733" t="str">
            <v xml:space="preserve"> </v>
          </cell>
        </row>
        <row r="734">
          <cell r="C734" t="str">
            <v xml:space="preserve"> </v>
          </cell>
          <cell r="D734">
            <v>0</v>
          </cell>
          <cell r="F734">
            <v>0</v>
          </cell>
          <cell r="G734">
            <v>0</v>
          </cell>
          <cell r="H734" t="str">
            <v xml:space="preserve"> </v>
          </cell>
        </row>
        <row r="735">
          <cell r="C735" t="str">
            <v xml:space="preserve"> </v>
          </cell>
          <cell r="D735">
            <v>0</v>
          </cell>
          <cell r="F735">
            <v>0</v>
          </cell>
          <cell r="G735">
            <v>0</v>
          </cell>
          <cell r="H735" t="str">
            <v xml:space="preserve"> </v>
          </cell>
        </row>
        <row r="736">
          <cell r="C736" t="str">
            <v xml:space="preserve"> </v>
          </cell>
          <cell r="D736">
            <v>0</v>
          </cell>
          <cell r="F736">
            <v>0</v>
          </cell>
          <cell r="G736">
            <v>0</v>
          </cell>
          <cell r="H736" t="str">
            <v xml:space="preserve"> </v>
          </cell>
        </row>
        <row r="737">
          <cell r="C737" t="str">
            <v xml:space="preserve"> </v>
          </cell>
          <cell r="D737">
            <v>0</v>
          </cell>
          <cell r="F737">
            <v>0</v>
          </cell>
          <cell r="G737">
            <v>0</v>
          </cell>
          <cell r="H737" t="str">
            <v xml:space="preserve"> </v>
          </cell>
        </row>
        <row r="738">
          <cell r="C738" t="str">
            <v xml:space="preserve"> </v>
          </cell>
          <cell r="D738">
            <v>0</v>
          </cell>
          <cell r="F738">
            <v>0</v>
          </cell>
          <cell r="G738">
            <v>0</v>
          </cell>
          <cell r="H738" t="str">
            <v xml:space="preserve"> </v>
          </cell>
        </row>
        <row r="739">
          <cell r="C739" t="str">
            <v xml:space="preserve"> </v>
          </cell>
          <cell r="D739">
            <v>0</v>
          </cell>
          <cell r="F739">
            <v>0</v>
          </cell>
          <cell r="G739">
            <v>0</v>
          </cell>
          <cell r="H739" t="str">
            <v xml:space="preserve"> </v>
          </cell>
        </row>
        <row r="740">
          <cell r="C740" t="str">
            <v xml:space="preserve"> </v>
          </cell>
          <cell r="D740">
            <v>0</v>
          </cell>
          <cell r="F740">
            <v>0</v>
          </cell>
          <cell r="G740">
            <v>0</v>
          </cell>
          <cell r="H740" t="str">
            <v xml:space="preserve"> </v>
          </cell>
        </row>
        <row r="741">
          <cell r="C741" t="str">
            <v xml:space="preserve"> </v>
          </cell>
          <cell r="D741">
            <v>0</v>
          </cell>
          <cell r="F741">
            <v>0</v>
          </cell>
          <cell r="G741">
            <v>0</v>
          </cell>
          <cell r="H741" t="str">
            <v xml:space="preserve"> </v>
          </cell>
        </row>
        <row r="742">
          <cell r="C742" t="str">
            <v xml:space="preserve"> </v>
          </cell>
          <cell r="D742">
            <v>0</v>
          </cell>
          <cell r="F742">
            <v>0</v>
          </cell>
          <cell r="G742">
            <v>0</v>
          </cell>
          <cell r="H742" t="str">
            <v xml:space="preserve"> </v>
          </cell>
        </row>
        <row r="743">
          <cell r="C743" t="str">
            <v xml:space="preserve"> </v>
          </cell>
          <cell r="D743">
            <v>0</v>
          </cell>
          <cell r="F743">
            <v>0</v>
          </cell>
          <cell r="G743">
            <v>0</v>
          </cell>
          <cell r="H743" t="str">
            <v xml:space="preserve"> </v>
          </cell>
        </row>
        <row r="744">
          <cell r="C744" t="str">
            <v xml:space="preserve"> </v>
          </cell>
          <cell r="D744">
            <v>0</v>
          </cell>
          <cell r="F744">
            <v>0</v>
          </cell>
          <cell r="G744">
            <v>0</v>
          </cell>
          <cell r="H744" t="str">
            <v xml:space="preserve"> </v>
          </cell>
        </row>
        <row r="745">
          <cell r="C745" t="str">
            <v xml:space="preserve"> </v>
          </cell>
          <cell r="D745">
            <v>0</v>
          </cell>
          <cell r="F745">
            <v>0</v>
          </cell>
          <cell r="G745">
            <v>0</v>
          </cell>
          <cell r="H745" t="str">
            <v xml:space="preserve"> </v>
          </cell>
        </row>
        <row r="746">
          <cell r="C746" t="str">
            <v xml:space="preserve"> </v>
          </cell>
          <cell r="D746">
            <v>0</v>
          </cell>
          <cell r="F746">
            <v>0</v>
          </cell>
          <cell r="G746">
            <v>0</v>
          </cell>
          <cell r="H746" t="str">
            <v xml:space="preserve"> </v>
          </cell>
        </row>
        <row r="747">
          <cell r="C747" t="str">
            <v xml:space="preserve"> </v>
          </cell>
          <cell r="D747">
            <v>0</v>
          </cell>
          <cell r="F747">
            <v>0</v>
          </cell>
          <cell r="G747">
            <v>0</v>
          </cell>
          <cell r="H747" t="str">
            <v xml:space="preserve"> </v>
          </cell>
        </row>
        <row r="748">
          <cell r="C748" t="str">
            <v xml:space="preserve"> </v>
          </cell>
          <cell r="D748">
            <v>0</v>
          </cell>
          <cell r="F748">
            <v>0</v>
          </cell>
          <cell r="G748">
            <v>0</v>
          </cell>
          <cell r="H748" t="str">
            <v xml:space="preserve"> </v>
          </cell>
        </row>
        <row r="749">
          <cell r="C749" t="str">
            <v xml:space="preserve"> </v>
          </cell>
          <cell r="D749">
            <v>0</v>
          </cell>
          <cell r="F749">
            <v>0</v>
          </cell>
          <cell r="G749">
            <v>0</v>
          </cell>
          <cell r="H749" t="str">
            <v xml:space="preserve"> </v>
          </cell>
        </row>
        <row r="750">
          <cell r="C750" t="str">
            <v xml:space="preserve"> </v>
          </cell>
          <cell r="D750">
            <v>0</v>
          </cell>
          <cell r="F750">
            <v>0</v>
          </cell>
          <cell r="G750">
            <v>0</v>
          </cell>
          <cell r="H750" t="str">
            <v xml:space="preserve"> </v>
          </cell>
        </row>
        <row r="751">
          <cell r="C751" t="str">
            <v xml:space="preserve"> </v>
          </cell>
          <cell r="D751">
            <v>0</v>
          </cell>
          <cell r="F751">
            <v>0</v>
          </cell>
          <cell r="G751">
            <v>0</v>
          </cell>
          <cell r="H751" t="str">
            <v xml:space="preserve"> </v>
          </cell>
        </row>
        <row r="752">
          <cell r="C752" t="str">
            <v xml:space="preserve"> </v>
          </cell>
          <cell r="D752">
            <v>0</v>
          </cell>
          <cell r="F752">
            <v>0</v>
          </cell>
          <cell r="G752">
            <v>0</v>
          </cell>
          <cell r="H752" t="str">
            <v xml:space="preserve"> </v>
          </cell>
        </row>
        <row r="753">
          <cell r="C753" t="str">
            <v xml:space="preserve"> </v>
          </cell>
          <cell r="D753">
            <v>0</v>
          </cell>
          <cell r="F753">
            <v>0</v>
          </cell>
          <cell r="G753">
            <v>0</v>
          </cell>
          <cell r="H753" t="str">
            <v xml:space="preserve"> </v>
          </cell>
        </row>
        <row r="754">
          <cell r="C754" t="str">
            <v xml:space="preserve"> </v>
          </cell>
          <cell r="D754">
            <v>0</v>
          </cell>
          <cell r="F754">
            <v>0</v>
          </cell>
          <cell r="G754">
            <v>0</v>
          </cell>
          <cell r="H754" t="str">
            <v xml:space="preserve"> </v>
          </cell>
        </row>
        <row r="755">
          <cell r="C755" t="str">
            <v xml:space="preserve"> </v>
          </cell>
          <cell r="D755">
            <v>0</v>
          </cell>
          <cell r="F755">
            <v>0</v>
          </cell>
          <cell r="G755">
            <v>0</v>
          </cell>
          <cell r="H755" t="str">
            <v xml:space="preserve"> </v>
          </cell>
        </row>
        <row r="756">
          <cell r="C756" t="str">
            <v xml:space="preserve"> </v>
          </cell>
          <cell r="D756">
            <v>0</v>
          </cell>
          <cell r="F756">
            <v>0</v>
          </cell>
          <cell r="G756">
            <v>0</v>
          </cell>
          <cell r="H756" t="str">
            <v xml:space="preserve"> </v>
          </cell>
        </row>
        <row r="757">
          <cell r="C757" t="str">
            <v xml:space="preserve"> </v>
          </cell>
          <cell r="D757">
            <v>0</v>
          </cell>
          <cell r="F757">
            <v>0</v>
          </cell>
          <cell r="G757">
            <v>0</v>
          </cell>
          <cell r="H757" t="str">
            <v xml:space="preserve"> </v>
          </cell>
        </row>
        <row r="758">
          <cell r="C758" t="str">
            <v xml:space="preserve"> </v>
          </cell>
          <cell r="D758">
            <v>0</v>
          </cell>
          <cell r="F758">
            <v>0</v>
          </cell>
          <cell r="G758">
            <v>0</v>
          </cell>
          <cell r="H758" t="str">
            <v xml:space="preserve"> </v>
          </cell>
        </row>
        <row r="759">
          <cell r="C759" t="str">
            <v xml:space="preserve"> </v>
          </cell>
          <cell r="D759">
            <v>0</v>
          </cell>
          <cell r="F759">
            <v>0</v>
          </cell>
          <cell r="G759">
            <v>0</v>
          </cell>
          <cell r="H759" t="str">
            <v xml:space="preserve"> </v>
          </cell>
        </row>
        <row r="760">
          <cell r="C760" t="str">
            <v xml:space="preserve"> </v>
          </cell>
          <cell r="D760">
            <v>0</v>
          </cell>
          <cell r="F760">
            <v>0</v>
          </cell>
          <cell r="G760">
            <v>0</v>
          </cell>
          <cell r="H760" t="str">
            <v xml:space="preserve"> </v>
          </cell>
        </row>
        <row r="761">
          <cell r="C761" t="str">
            <v xml:space="preserve"> </v>
          </cell>
          <cell r="D761">
            <v>0</v>
          </cell>
          <cell r="F761">
            <v>0</v>
          </cell>
          <cell r="G761">
            <v>0</v>
          </cell>
          <cell r="H761" t="str">
            <v xml:space="preserve"> </v>
          </cell>
        </row>
        <row r="762">
          <cell r="C762" t="str">
            <v xml:space="preserve"> </v>
          </cell>
          <cell r="D762">
            <v>0</v>
          </cell>
          <cell r="F762">
            <v>0</v>
          </cell>
          <cell r="G762">
            <v>0</v>
          </cell>
          <cell r="H762" t="str">
            <v xml:space="preserve"> </v>
          </cell>
        </row>
        <row r="763">
          <cell r="C763" t="str">
            <v xml:space="preserve"> </v>
          </cell>
          <cell r="D763">
            <v>0</v>
          </cell>
          <cell r="F763">
            <v>0</v>
          </cell>
          <cell r="G763">
            <v>0</v>
          </cell>
          <cell r="H763" t="str">
            <v xml:space="preserve"> </v>
          </cell>
        </row>
        <row r="764">
          <cell r="C764" t="str">
            <v xml:space="preserve"> </v>
          </cell>
          <cell r="D764">
            <v>0</v>
          </cell>
          <cell r="F764">
            <v>0</v>
          </cell>
          <cell r="G764">
            <v>0</v>
          </cell>
          <cell r="H764" t="str">
            <v xml:space="preserve"> </v>
          </cell>
        </row>
        <row r="765">
          <cell r="C765" t="str">
            <v xml:space="preserve"> </v>
          </cell>
          <cell r="D765">
            <v>0</v>
          </cell>
          <cell r="F765">
            <v>0</v>
          </cell>
          <cell r="G765">
            <v>0</v>
          </cell>
          <cell r="H765" t="str">
            <v xml:space="preserve"> </v>
          </cell>
        </row>
        <row r="766">
          <cell r="C766" t="str">
            <v xml:space="preserve"> </v>
          </cell>
          <cell r="D766">
            <v>0</v>
          </cell>
          <cell r="F766">
            <v>0</v>
          </cell>
          <cell r="G766">
            <v>0</v>
          </cell>
          <cell r="H766" t="str">
            <v xml:space="preserve"> </v>
          </cell>
        </row>
        <row r="767">
          <cell r="C767" t="str">
            <v xml:space="preserve"> </v>
          </cell>
          <cell r="D767">
            <v>0</v>
          </cell>
          <cell r="F767">
            <v>0</v>
          </cell>
          <cell r="G767">
            <v>0</v>
          </cell>
          <cell r="H767" t="str">
            <v xml:space="preserve"> </v>
          </cell>
        </row>
        <row r="768">
          <cell r="C768" t="str">
            <v xml:space="preserve"> </v>
          </cell>
          <cell r="D768">
            <v>0</v>
          </cell>
          <cell r="F768">
            <v>0</v>
          </cell>
          <cell r="G768">
            <v>0</v>
          </cell>
          <cell r="H768" t="str">
            <v xml:space="preserve"> </v>
          </cell>
        </row>
        <row r="769">
          <cell r="C769" t="str">
            <v xml:space="preserve"> </v>
          </cell>
          <cell r="D769">
            <v>0</v>
          </cell>
          <cell r="F769">
            <v>0</v>
          </cell>
          <cell r="G769">
            <v>0</v>
          </cell>
          <cell r="H769" t="str">
            <v xml:space="preserve"> </v>
          </cell>
        </row>
        <row r="770">
          <cell r="C770" t="str">
            <v xml:space="preserve"> </v>
          </cell>
          <cell r="D770">
            <v>0</v>
          </cell>
          <cell r="F770">
            <v>0</v>
          </cell>
          <cell r="G770">
            <v>0</v>
          </cell>
          <cell r="H770" t="str">
            <v xml:space="preserve"> </v>
          </cell>
        </row>
        <row r="771">
          <cell r="C771" t="str">
            <v xml:space="preserve"> </v>
          </cell>
          <cell r="D771">
            <v>0</v>
          </cell>
          <cell r="F771">
            <v>0</v>
          </cell>
          <cell r="G771">
            <v>0</v>
          </cell>
          <cell r="H771" t="str">
            <v xml:space="preserve"> </v>
          </cell>
        </row>
        <row r="772">
          <cell r="C772" t="str">
            <v xml:space="preserve"> </v>
          </cell>
          <cell r="D772">
            <v>0</v>
          </cell>
          <cell r="F772">
            <v>0</v>
          </cell>
          <cell r="G772">
            <v>0</v>
          </cell>
          <cell r="H772" t="str">
            <v xml:space="preserve"> </v>
          </cell>
        </row>
        <row r="773">
          <cell r="C773" t="str">
            <v xml:space="preserve"> </v>
          </cell>
          <cell r="D773">
            <v>0</v>
          </cell>
          <cell r="F773">
            <v>0</v>
          </cell>
          <cell r="G773">
            <v>0</v>
          </cell>
          <cell r="H773" t="str">
            <v xml:space="preserve"> </v>
          </cell>
        </row>
        <row r="774">
          <cell r="C774" t="str">
            <v xml:space="preserve"> </v>
          </cell>
          <cell r="D774">
            <v>0</v>
          </cell>
          <cell r="F774">
            <v>0</v>
          </cell>
          <cell r="G774">
            <v>0</v>
          </cell>
          <cell r="H774" t="str">
            <v xml:space="preserve"> </v>
          </cell>
        </row>
        <row r="775">
          <cell r="C775" t="str">
            <v xml:space="preserve"> </v>
          </cell>
          <cell r="D775">
            <v>0</v>
          </cell>
          <cell r="F775">
            <v>0</v>
          </cell>
          <cell r="G775">
            <v>0</v>
          </cell>
          <cell r="H775" t="str">
            <v xml:space="preserve"> </v>
          </cell>
        </row>
        <row r="776">
          <cell r="C776" t="str">
            <v xml:space="preserve"> </v>
          </cell>
          <cell r="D776">
            <v>0</v>
          </cell>
          <cell r="F776">
            <v>0</v>
          </cell>
          <cell r="G776">
            <v>0</v>
          </cell>
          <cell r="H776" t="str">
            <v xml:space="preserve"> </v>
          </cell>
        </row>
        <row r="777">
          <cell r="C777" t="str">
            <v xml:space="preserve"> </v>
          </cell>
          <cell r="D777">
            <v>0</v>
          </cell>
          <cell r="F777">
            <v>0</v>
          </cell>
          <cell r="G777">
            <v>0</v>
          </cell>
          <cell r="H777" t="str">
            <v xml:space="preserve"> </v>
          </cell>
        </row>
        <row r="778">
          <cell r="C778" t="str">
            <v xml:space="preserve"> </v>
          </cell>
          <cell r="D778">
            <v>0</v>
          </cell>
          <cell r="F778">
            <v>0</v>
          </cell>
          <cell r="G778">
            <v>0</v>
          </cell>
          <cell r="H778" t="str">
            <v xml:space="preserve"> </v>
          </cell>
        </row>
        <row r="779">
          <cell r="C779" t="str">
            <v xml:space="preserve"> </v>
          </cell>
          <cell r="D779">
            <v>0</v>
          </cell>
          <cell r="F779">
            <v>0</v>
          </cell>
          <cell r="G779">
            <v>0</v>
          </cell>
          <cell r="H779" t="str">
            <v xml:space="preserve"> </v>
          </cell>
        </row>
        <row r="780">
          <cell r="C780" t="str">
            <v xml:space="preserve"> </v>
          </cell>
          <cell r="D780">
            <v>0</v>
          </cell>
          <cell r="F780">
            <v>0</v>
          </cell>
          <cell r="G780">
            <v>0</v>
          </cell>
          <cell r="H780" t="str">
            <v xml:space="preserve"> </v>
          </cell>
        </row>
        <row r="781">
          <cell r="C781" t="str">
            <v xml:space="preserve"> </v>
          </cell>
          <cell r="D781">
            <v>0</v>
          </cell>
          <cell r="F781">
            <v>0</v>
          </cell>
          <cell r="G781">
            <v>0</v>
          </cell>
          <cell r="H781" t="str">
            <v xml:space="preserve"> </v>
          </cell>
        </row>
        <row r="782">
          <cell r="C782" t="str">
            <v xml:space="preserve"> </v>
          </cell>
          <cell r="D782">
            <v>0</v>
          </cell>
          <cell r="F782">
            <v>0</v>
          </cell>
          <cell r="G782">
            <v>0</v>
          </cell>
          <cell r="H782" t="str">
            <v xml:space="preserve"> </v>
          </cell>
        </row>
        <row r="783">
          <cell r="C783" t="str">
            <v xml:space="preserve"> </v>
          </cell>
          <cell r="D783">
            <v>0</v>
          </cell>
          <cell r="F783">
            <v>0</v>
          </cell>
          <cell r="G783">
            <v>0</v>
          </cell>
          <cell r="H783" t="str">
            <v xml:space="preserve"> </v>
          </cell>
        </row>
        <row r="784">
          <cell r="C784" t="str">
            <v xml:space="preserve"> </v>
          </cell>
          <cell r="D784">
            <v>0</v>
          </cell>
          <cell r="F784">
            <v>0</v>
          </cell>
          <cell r="G784">
            <v>0</v>
          </cell>
          <cell r="H784" t="str">
            <v xml:space="preserve"> </v>
          </cell>
        </row>
        <row r="785">
          <cell r="C785" t="str">
            <v xml:space="preserve"> </v>
          </cell>
          <cell r="D785">
            <v>0</v>
          </cell>
          <cell r="F785">
            <v>0</v>
          </cell>
          <cell r="G785">
            <v>0</v>
          </cell>
          <cell r="H785" t="str">
            <v xml:space="preserve"> </v>
          </cell>
        </row>
        <row r="786">
          <cell r="C786" t="str">
            <v xml:space="preserve"> </v>
          </cell>
          <cell r="D786">
            <v>0</v>
          </cell>
          <cell r="F786">
            <v>0</v>
          </cell>
          <cell r="G786">
            <v>0</v>
          </cell>
          <cell r="H786" t="str">
            <v xml:space="preserve"> </v>
          </cell>
        </row>
        <row r="787">
          <cell r="C787" t="str">
            <v xml:space="preserve"> </v>
          </cell>
          <cell r="D787">
            <v>0</v>
          </cell>
          <cell r="F787">
            <v>0</v>
          </cell>
          <cell r="G787">
            <v>0</v>
          </cell>
          <cell r="H787" t="str">
            <v xml:space="preserve"> </v>
          </cell>
        </row>
        <row r="788">
          <cell r="C788" t="str">
            <v xml:space="preserve"> </v>
          </cell>
          <cell r="D788">
            <v>0</v>
          </cell>
          <cell r="F788">
            <v>0</v>
          </cell>
          <cell r="G788">
            <v>0</v>
          </cell>
          <cell r="H788" t="str">
            <v xml:space="preserve"> </v>
          </cell>
        </row>
        <row r="789">
          <cell r="C789" t="str">
            <v xml:space="preserve"> </v>
          </cell>
          <cell r="D789">
            <v>0</v>
          </cell>
          <cell r="F789">
            <v>0</v>
          </cell>
          <cell r="G789">
            <v>0</v>
          </cell>
          <cell r="H789" t="str">
            <v xml:space="preserve"> </v>
          </cell>
        </row>
        <row r="790">
          <cell r="C790" t="str">
            <v xml:space="preserve"> </v>
          </cell>
          <cell r="D790">
            <v>0</v>
          </cell>
          <cell r="F790">
            <v>0</v>
          </cell>
          <cell r="G790">
            <v>0</v>
          </cell>
          <cell r="H790" t="str">
            <v xml:space="preserve"> </v>
          </cell>
        </row>
        <row r="791">
          <cell r="C791" t="str">
            <v xml:space="preserve"> </v>
          </cell>
          <cell r="D791">
            <v>0</v>
          </cell>
          <cell r="F791">
            <v>0</v>
          </cell>
          <cell r="G791">
            <v>0</v>
          </cell>
          <cell r="H791" t="str">
            <v xml:space="preserve"> </v>
          </cell>
        </row>
        <row r="792">
          <cell r="C792" t="str">
            <v xml:space="preserve"> </v>
          </cell>
          <cell r="D792">
            <v>0</v>
          </cell>
          <cell r="F792">
            <v>0</v>
          </cell>
          <cell r="G792">
            <v>0</v>
          </cell>
          <cell r="H792" t="str">
            <v xml:space="preserve"> </v>
          </cell>
        </row>
        <row r="793">
          <cell r="C793" t="str">
            <v xml:space="preserve"> </v>
          </cell>
          <cell r="D793">
            <v>0</v>
          </cell>
          <cell r="F793">
            <v>0</v>
          </cell>
          <cell r="G793">
            <v>0</v>
          </cell>
          <cell r="H793" t="str">
            <v xml:space="preserve"> </v>
          </cell>
        </row>
        <row r="794">
          <cell r="C794" t="str">
            <v xml:space="preserve"> </v>
          </cell>
          <cell r="D794">
            <v>0</v>
          </cell>
          <cell r="F794">
            <v>0</v>
          </cell>
          <cell r="G794">
            <v>0</v>
          </cell>
          <cell r="H794" t="str">
            <v xml:space="preserve"> </v>
          </cell>
        </row>
        <row r="795">
          <cell r="C795" t="str">
            <v xml:space="preserve"> </v>
          </cell>
          <cell r="D795">
            <v>0</v>
          </cell>
          <cell r="F795">
            <v>0</v>
          </cell>
          <cell r="G795">
            <v>0</v>
          </cell>
          <cell r="H795" t="str">
            <v xml:space="preserve"> </v>
          </cell>
        </row>
        <row r="796">
          <cell r="C796" t="str">
            <v xml:space="preserve"> </v>
          </cell>
          <cell r="D796">
            <v>0</v>
          </cell>
          <cell r="F796">
            <v>0</v>
          </cell>
          <cell r="G796">
            <v>0</v>
          </cell>
          <cell r="H796" t="str">
            <v xml:space="preserve"> </v>
          </cell>
        </row>
        <row r="797">
          <cell r="C797" t="str">
            <v xml:space="preserve"> </v>
          </cell>
          <cell r="D797">
            <v>0</v>
          </cell>
          <cell r="F797">
            <v>0</v>
          </cell>
          <cell r="G797">
            <v>0</v>
          </cell>
          <cell r="H797" t="str">
            <v xml:space="preserve"> </v>
          </cell>
        </row>
        <row r="798">
          <cell r="C798" t="str">
            <v xml:space="preserve"> </v>
          </cell>
          <cell r="D798">
            <v>0</v>
          </cell>
          <cell r="F798">
            <v>0</v>
          </cell>
          <cell r="G798">
            <v>0</v>
          </cell>
          <cell r="H798" t="str">
            <v xml:space="preserve"> </v>
          </cell>
        </row>
        <row r="799">
          <cell r="C799" t="str">
            <v xml:space="preserve"> </v>
          </cell>
          <cell r="D799">
            <v>0</v>
          </cell>
          <cell r="F799">
            <v>0</v>
          </cell>
          <cell r="G799">
            <v>0</v>
          </cell>
          <cell r="H799" t="str">
            <v xml:space="preserve"> </v>
          </cell>
        </row>
        <row r="800">
          <cell r="C800" t="str">
            <v xml:space="preserve"> </v>
          </cell>
          <cell r="D800">
            <v>0</v>
          </cell>
          <cell r="F800">
            <v>0</v>
          </cell>
          <cell r="G800">
            <v>0</v>
          </cell>
          <cell r="H800" t="str">
            <v xml:space="preserve"> </v>
          </cell>
        </row>
        <row r="801">
          <cell r="C801" t="str">
            <v xml:space="preserve"> </v>
          </cell>
          <cell r="D801">
            <v>0</v>
          </cell>
          <cell r="F801">
            <v>0</v>
          </cell>
          <cell r="G801">
            <v>0</v>
          </cell>
          <cell r="H801" t="str">
            <v xml:space="preserve"> </v>
          </cell>
        </row>
        <row r="802">
          <cell r="C802" t="str">
            <v xml:space="preserve"> </v>
          </cell>
          <cell r="D802">
            <v>0</v>
          </cell>
          <cell r="F802">
            <v>0</v>
          </cell>
          <cell r="G802">
            <v>0</v>
          </cell>
          <cell r="H802" t="str">
            <v xml:space="preserve"> </v>
          </cell>
        </row>
        <row r="803">
          <cell r="C803" t="str">
            <v xml:space="preserve"> </v>
          </cell>
          <cell r="D803">
            <v>0</v>
          </cell>
          <cell r="F803">
            <v>0</v>
          </cell>
          <cell r="G803">
            <v>0</v>
          </cell>
          <cell r="H803" t="str">
            <v xml:space="preserve"> </v>
          </cell>
        </row>
        <row r="804">
          <cell r="C804" t="str">
            <v xml:space="preserve"> </v>
          </cell>
          <cell r="D804">
            <v>0</v>
          </cell>
          <cell r="F804">
            <v>0</v>
          </cell>
          <cell r="G804">
            <v>0</v>
          </cell>
          <cell r="H804" t="str">
            <v xml:space="preserve"> </v>
          </cell>
        </row>
        <row r="805">
          <cell r="C805" t="str">
            <v xml:space="preserve"> </v>
          </cell>
          <cell r="D805">
            <v>0</v>
          </cell>
          <cell r="F805">
            <v>0</v>
          </cell>
          <cell r="G805">
            <v>0</v>
          </cell>
          <cell r="H805" t="str">
            <v xml:space="preserve"> </v>
          </cell>
        </row>
        <row r="806">
          <cell r="C806" t="str">
            <v xml:space="preserve"> </v>
          </cell>
          <cell r="D806">
            <v>0</v>
          </cell>
          <cell r="F806">
            <v>0</v>
          </cell>
          <cell r="G806">
            <v>0</v>
          </cell>
          <cell r="H806" t="str">
            <v xml:space="preserve"> </v>
          </cell>
        </row>
        <row r="807">
          <cell r="C807" t="str">
            <v xml:space="preserve"> </v>
          </cell>
          <cell r="D807">
            <v>0</v>
          </cell>
          <cell r="F807">
            <v>0</v>
          </cell>
          <cell r="G807">
            <v>0</v>
          </cell>
          <cell r="H807" t="str">
            <v xml:space="preserve"> </v>
          </cell>
        </row>
        <row r="808">
          <cell r="C808" t="str">
            <v xml:space="preserve"> </v>
          </cell>
          <cell r="D808">
            <v>0</v>
          </cell>
          <cell r="F808">
            <v>0</v>
          </cell>
          <cell r="G808">
            <v>0</v>
          </cell>
          <cell r="H808" t="str">
            <v xml:space="preserve"> </v>
          </cell>
        </row>
        <row r="809">
          <cell r="C809" t="str">
            <v xml:space="preserve"> </v>
          </cell>
          <cell r="D809">
            <v>0</v>
          </cell>
          <cell r="F809">
            <v>0</v>
          </cell>
          <cell r="G809">
            <v>0</v>
          </cell>
          <cell r="H809" t="str">
            <v xml:space="preserve"> </v>
          </cell>
        </row>
        <row r="810">
          <cell r="C810" t="str">
            <v xml:space="preserve"> </v>
          </cell>
          <cell r="D810">
            <v>0</v>
          </cell>
          <cell r="F810">
            <v>0</v>
          </cell>
          <cell r="G810">
            <v>0</v>
          </cell>
          <cell r="H810" t="str">
            <v xml:space="preserve"> </v>
          </cell>
        </row>
        <row r="811">
          <cell r="C811" t="str">
            <v xml:space="preserve"> </v>
          </cell>
          <cell r="D811">
            <v>0</v>
          </cell>
          <cell r="F811">
            <v>0</v>
          </cell>
          <cell r="G811">
            <v>0</v>
          </cell>
          <cell r="H811" t="str">
            <v xml:space="preserve"> </v>
          </cell>
        </row>
        <row r="812">
          <cell r="C812" t="str">
            <v xml:space="preserve"> </v>
          </cell>
          <cell r="D812">
            <v>0</v>
          </cell>
          <cell r="F812">
            <v>0</v>
          </cell>
          <cell r="G812">
            <v>0</v>
          </cell>
          <cell r="H812" t="str">
            <v xml:space="preserve"> </v>
          </cell>
        </row>
        <row r="813">
          <cell r="C813" t="str">
            <v xml:space="preserve"> </v>
          </cell>
          <cell r="D813">
            <v>0</v>
          </cell>
          <cell r="F813">
            <v>0</v>
          </cell>
          <cell r="G813">
            <v>0</v>
          </cell>
          <cell r="H813" t="str">
            <v xml:space="preserve"> </v>
          </cell>
        </row>
        <row r="814">
          <cell r="C814" t="str">
            <v xml:space="preserve"> </v>
          </cell>
          <cell r="D814">
            <v>0</v>
          </cell>
          <cell r="F814">
            <v>0</v>
          </cell>
          <cell r="G814">
            <v>0</v>
          </cell>
          <cell r="H814" t="str">
            <v xml:space="preserve"> </v>
          </cell>
        </row>
        <row r="815">
          <cell r="C815" t="str">
            <v xml:space="preserve"> </v>
          </cell>
          <cell r="D815">
            <v>0</v>
          </cell>
          <cell r="F815">
            <v>0</v>
          </cell>
          <cell r="G815">
            <v>0</v>
          </cell>
          <cell r="H815" t="str">
            <v xml:space="preserve"> </v>
          </cell>
        </row>
        <row r="816">
          <cell r="C816" t="str">
            <v xml:space="preserve"> </v>
          </cell>
          <cell r="D816">
            <v>0</v>
          </cell>
          <cell r="F816">
            <v>0</v>
          </cell>
          <cell r="G816">
            <v>0</v>
          </cell>
          <cell r="H816" t="str">
            <v xml:space="preserve"> </v>
          </cell>
        </row>
        <row r="817">
          <cell r="C817" t="str">
            <v xml:space="preserve"> </v>
          </cell>
          <cell r="D817">
            <v>0</v>
          </cell>
          <cell r="F817">
            <v>0</v>
          </cell>
          <cell r="G817">
            <v>0</v>
          </cell>
          <cell r="H817" t="str">
            <v xml:space="preserve"> </v>
          </cell>
        </row>
        <row r="818">
          <cell r="C818" t="str">
            <v xml:space="preserve"> </v>
          </cell>
          <cell r="D818">
            <v>0</v>
          </cell>
          <cell r="F818">
            <v>0</v>
          </cell>
          <cell r="G818">
            <v>0</v>
          </cell>
          <cell r="H818" t="str">
            <v xml:space="preserve"> </v>
          </cell>
        </row>
        <row r="819">
          <cell r="C819" t="str">
            <v xml:space="preserve"> </v>
          </cell>
          <cell r="D819">
            <v>0</v>
          </cell>
          <cell r="F819">
            <v>0</v>
          </cell>
          <cell r="G819">
            <v>0</v>
          </cell>
          <cell r="H819" t="str">
            <v xml:space="preserve"> </v>
          </cell>
        </row>
        <row r="820">
          <cell r="C820" t="str">
            <v xml:space="preserve"> </v>
          </cell>
          <cell r="D820">
            <v>0</v>
          </cell>
          <cell r="F820">
            <v>0</v>
          </cell>
          <cell r="G820">
            <v>0</v>
          </cell>
          <cell r="H820" t="str">
            <v xml:space="preserve"> </v>
          </cell>
        </row>
        <row r="821">
          <cell r="C821" t="str">
            <v xml:space="preserve"> </v>
          </cell>
          <cell r="D821">
            <v>0</v>
          </cell>
          <cell r="F821">
            <v>0</v>
          </cell>
          <cell r="G821">
            <v>0</v>
          </cell>
          <cell r="H821" t="str">
            <v xml:space="preserve"> </v>
          </cell>
        </row>
        <row r="822">
          <cell r="C822" t="str">
            <v xml:space="preserve"> </v>
          </cell>
          <cell r="D822">
            <v>0</v>
          </cell>
          <cell r="F822">
            <v>0</v>
          </cell>
          <cell r="G822">
            <v>0</v>
          </cell>
          <cell r="H822" t="str">
            <v xml:space="preserve"> </v>
          </cell>
        </row>
        <row r="823">
          <cell r="C823" t="str">
            <v xml:space="preserve"> </v>
          </cell>
          <cell r="D823">
            <v>0</v>
          </cell>
          <cell r="F823">
            <v>0</v>
          </cell>
          <cell r="G823">
            <v>0</v>
          </cell>
          <cell r="H823" t="str">
            <v xml:space="preserve"> </v>
          </cell>
        </row>
        <row r="824">
          <cell r="C824" t="str">
            <v xml:space="preserve"> </v>
          </cell>
          <cell r="D824">
            <v>0</v>
          </cell>
          <cell r="F824">
            <v>0</v>
          </cell>
          <cell r="G824">
            <v>0</v>
          </cell>
          <cell r="H824" t="str">
            <v xml:space="preserve"> </v>
          </cell>
        </row>
        <row r="825">
          <cell r="C825" t="str">
            <v xml:space="preserve"> </v>
          </cell>
          <cell r="D825">
            <v>0</v>
          </cell>
          <cell r="F825">
            <v>0</v>
          </cell>
          <cell r="G825">
            <v>0</v>
          </cell>
          <cell r="H825" t="str">
            <v xml:space="preserve"> </v>
          </cell>
        </row>
        <row r="826">
          <cell r="C826" t="str">
            <v xml:space="preserve"> </v>
          </cell>
          <cell r="D826">
            <v>0</v>
          </cell>
          <cell r="F826">
            <v>0</v>
          </cell>
          <cell r="G826">
            <v>0</v>
          </cell>
          <cell r="H826" t="str">
            <v xml:space="preserve"> </v>
          </cell>
        </row>
        <row r="827">
          <cell r="C827" t="str">
            <v xml:space="preserve"> </v>
          </cell>
          <cell r="D827">
            <v>0</v>
          </cell>
          <cell r="F827">
            <v>0</v>
          </cell>
          <cell r="G827">
            <v>0</v>
          </cell>
          <cell r="H827" t="str">
            <v xml:space="preserve"> </v>
          </cell>
        </row>
        <row r="828">
          <cell r="C828" t="str">
            <v xml:space="preserve"> </v>
          </cell>
          <cell r="D828">
            <v>0</v>
          </cell>
          <cell r="F828">
            <v>0</v>
          </cell>
          <cell r="G828">
            <v>0</v>
          </cell>
          <cell r="H828" t="str">
            <v xml:space="preserve"> </v>
          </cell>
        </row>
        <row r="829">
          <cell r="C829" t="str">
            <v xml:space="preserve"> </v>
          </cell>
          <cell r="D829">
            <v>0</v>
          </cell>
          <cell r="F829">
            <v>0</v>
          </cell>
          <cell r="G829">
            <v>0</v>
          </cell>
          <cell r="H829" t="str">
            <v xml:space="preserve"> </v>
          </cell>
        </row>
        <row r="830">
          <cell r="C830" t="str">
            <v xml:space="preserve"> </v>
          </cell>
          <cell r="D830">
            <v>0</v>
          </cell>
          <cell r="F830">
            <v>0</v>
          </cell>
          <cell r="G830">
            <v>0</v>
          </cell>
          <cell r="H830" t="str">
            <v xml:space="preserve"> </v>
          </cell>
        </row>
        <row r="831">
          <cell r="C831" t="str">
            <v xml:space="preserve"> </v>
          </cell>
          <cell r="D831">
            <v>0</v>
          </cell>
          <cell r="F831">
            <v>0</v>
          </cell>
          <cell r="G831">
            <v>0</v>
          </cell>
          <cell r="H831" t="str">
            <v xml:space="preserve"> </v>
          </cell>
        </row>
        <row r="832">
          <cell r="C832" t="str">
            <v xml:space="preserve"> </v>
          </cell>
          <cell r="D832">
            <v>0</v>
          </cell>
          <cell r="F832">
            <v>0</v>
          </cell>
          <cell r="G832">
            <v>0</v>
          </cell>
          <cell r="H832" t="str">
            <v xml:space="preserve"> </v>
          </cell>
        </row>
        <row r="833">
          <cell r="C833" t="str">
            <v xml:space="preserve"> </v>
          </cell>
          <cell r="D833">
            <v>0</v>
          </cell>
          <cell r="F833">
            <v>0</v>
          </cell>
          <cell r="G833">
            <v>0</v>
          </cell>
          <cell r="H833" t="str">
            <v xml:space="preserve"> </v>
          </cell>
        </row>
        <row r="834">
          <cell r="C834" t="str">
            <v xml:space="preserve"> </v>
          </cell>
          <cell r="D834">
            <v>0</v>
          </cell>
          <cell r="F834">
            <v>0</v>
          </cell>
          <cell r="G834">
            <v>0</v>
          </cell>
          <cell r="H834" t="str">
            <v xml:space="preserve"> </v>
          </cell>
        </row>
        <row r="835">
          <cell r="C835" t="str">
            <v xml:space="preserve"> </v>
          </cell>
          <cell r="D835">
            <v>0</v>
          </cell>
          <cell r="F835">
            <v>0</v>
          </cell>
          <cell r="G835">
            <v>0</v>
          </cell>
          <cell r="H835" t="str">
            <v xml:space="preserve"> </v>
          </cell>
        </row>
        <row r="836">
          <cell r="C836" t="str">
            <v xml:space="preserve"> </v>
          </cell>
          <cell r="D836">
            <v>0</v>
          </cell>
          <cell r="F836">
            <v>0</v>
          </cell>
          <cell r="G836">
            <v>0</v>
          </cell>
          <cell r="H836" t="str">
            <v xml:space="preserve"> </v>
          </cell>
        </row>
        <row r="837">
          <cell r="C837" t="str">
            <v xml:space="preserve"> </v>
          </cell>
          <cell r="D837">
            <v>0</v>
          </cell>
          <cell r="F837">
            <v>0</v>
          </cell>
          <cell r="G837">
            <v>0</v>
          </cell>
          <cell r="H837" t="str">
            <v xml:space="preserve"> </v>
          </cell>
        </row>
        <row r="838">
          <cell r="C838" t="str">
            <v xml:space="preserve"> </v>
          </cell>
          <cell r="D838">
            <v>0</v>
          </cell>
          <cell r="F838">
            <v>0</v>
          </cell>
          <cell r="G838">
            <v>0</v>
          </cell>
          <cell r="H838" t="str">
            <v xml:space="preserve"> </v>
          </cell>
        </row>
        <row r="839">
          <cell r="C839" t="str">
            <v xml:space="preserve"> </v>
          </cell>
          <cell r="D839">
            <v>0</v>
          </cell>
          <cell r="F839">
            <v>0</v>
          </cell>
          <cell r="G839">
            <v>0</v>
          </cell>
          <cell r="H839" t="str">
            <v xml:space="preserve"> </v>
          </cell>
        </row>
        <row r="840">
          <cell r="C840" t="str">
            <v xml:space="preserve"> </v>
          </cell>
          <cell r="D840">
            <v>0</v>
          </cell>
          <cell r="F840">
            <v>0</v>
          </cell>
          <cell r="G840">
            <v>0</v>
          </cell>
          <cell r="H840" t="str">
            <v xml:space="preserve"> </v>
          </cell>
        </row>
        <row r="841">
          <cell r="C841" t="str">
            <v xml:space="preserve"> </v>
          </cell>
          <cell r="D841">
            <v>0</v>
          </cell>
          <cell r="F841">
            <v>0</v>
          </cell>
          <cell r="G841">
            <v>0</v>
          </cell>
          <cell r="H841" t="str">
            <v xml:space="preserve"> </v>
          </cell>
        </row>
        <row r="842">
          <cell r="C842" t="str">
            <v xml:space="preserve"> </v>
          </cell>
          <cell r="D842">
            <v>0</v>
          </cell>
          <cell r="F842">
            <v>0</v>
          </cell>
          <cell r="G842">
            <v>0</v>
          </cell>
          <cell r="H842" t="str">
            <v xml:space="preserve"> </v>
          </cell>
        </row>
        <row r="843">
          <cell r="C843" t="str">
            <v xml:space="preserve"> </v>
          </cell>
          <cell r="D843">
            <v>0</v>
          </cell>
          <cell r="F843">
            <v>0</v>
          </cell>
          <cell r="G843">
            <v>0</v>
          </cell>
          <cell r="H843" t="str">
            <v xml:space="preserve"> </v>
          </cell>
        </row>
        <row r="844">
          <cell r="C844" t="str">
            <v xml:space="preserve"> </v>
          </cell>
          <cell r="D844">
            <v>0</v>
          </cell>
          <cell r="F844">
            <v>0</v>
          </cell>
          <cell r="G844">
            <v>0</v>
          </cell>
          <cell r="H844" t="str">
            <v xml:space="preserve"> </v>
          </cell>
        </row>
        <row r="845">
          <cell r="C845" t="str">
            <v xml:space="preserve"> </v>
          </cell>
          <cell r="D845">
            <v>0</v>
          </cell>
          <cell r="F845">
            <v>0</v>
          </cell>
          <cell r="G845">
            <v>0</v>
          </cell>
          <cell r="H845" t="str">
            <v xml:space="preserve"> </v>
          </cell>
        </row>
        <row r="846">
          <cell r="C846" t="str">
            <v xml:space="preserve"> </v>
          </cell>
          <cell r="D846">
            <v>0</v>
          </cell>
          <cell r="F846">
            <v>0</v>
          </cell>
          <cell r="G846">
            <v>0</v>
          </cell>
          <cell r="H846" t="str">
            <v xml:space="preserve"> </v>
          </cell>
        </row>
        <row r="847">
          <cell r="C847" t="str">
            <v xml:space="preserve"> </v>
          </cell>
          <cell r="D847">
            <v>0</v>
          </cell>
          <cell r="F847">
            <v>0</v>
          </cell>
          <cell r="G847">
            <v>0</v>
          </cell>
          <cell r="H847" t="str">
            <v xml:space="preserve"> </v>
          </cell>
        </row>
        <row r="848">
          <cell r="C848" t="str">
            <v xml:space="preserve"> </v>
          </cell>
          <cell r="D848">
            <v>0</v>
          </cell>
          <cell r="F848">
            <v>0</v>
          </cell>
          <cell r="G848">
            <v>0</v>
          </cell>
          <cell r="H848" t="str">
            <v xml:space="preserve"> </v>
          </cell>
        </row>
        <row r="849">
          <cell r="C849" t="str">
            <v xml:space="preserve"> </v>
          </cell>
          <cell r="D849">
            <v>0</v>
          </cell>
          <cell r="F849">
            <v>0</v>
          </cell>
          <cell r="G849">
            <v>0</v>
          </cell>
          <cell r="H849" t="str">
            <v xml:space="preserve"> </v>
          </cell>
        </row>
        <row r="850">
          <cell r="C850" t="str">
            <v xml:space="preserve"> </v>
          </cell>
          <cell r="D850">
            <v>0</v>
          </cell>
          <cell r="F850">
            <v>0</v>
          </cell>
          <cell r="G850">
            <v>0</v>
          </cell>
          <cell r="H850" t="str">
            <v xml:space="preserve"> </v>
          </cell>
        </row>
        <row r="851">
          <cell r="C851" t="str">
            <v xml:space="preserve"> </v>
          </cell>
          <cell r="D851">
            <v>0</v>
          </cell>
          <cell r="F851">
            <v>0</v>
          </cell>
          <cell r="G851">
            <v>0</v>
          </cell>
          <cell r="H851" t="str">
            <v xml:space="preserve"> </v>
          </cell>
        </row>
        <row r="852">
          <cell r="C852" t="str">
            <v xml:space="preserve"> </v>
          </cell>
          <cell r="D852">
            <v>0</v>
          </cell>
          <cell r="F852">
            <v>0</v>
          </cell>
          <cell r="G852">
            <v>0</v>
          </cell>
          <cell r="H852" t="str">
            <v xml:space="preserve"> </v>
          </cell>
        </row>
        <row r="853">
          <cell r="C853" t="str">
            <v xml:space="preserve"> </v>
          </cell>
          <cell r="D853">
            <v>0</v>
          </cell>
          <cell r="F853">
            <v>0</v>
          </cell>
          <cell r="G853">
            <v>0</v>
          </cell>
          <cell r="H853" t="str">
            <v xml:space="preserve"> </v>
          </cell>
        </row>
        <row r="854">
          <cell r="C854" t="str">
            <v xml:space="preserve"> </v>
          </cell>
          <cell r="D854">
            <v>0</v>
          </cell>
          <cell r="F854">
            <v>0</v>
          </cell>
          <cell r="G854">
            <v>0</v>
          </cell>
          <cell r="H854" t="str">
            <v xml:space="preserve"> </v>
          </cell>
        </row>
        <row r="855">
          <cell r="C855" t="str">
            <v xml:space="preserve"> </v>
          </cell>
          <cell r="D855">
            <v>0</v>
          </cell>
          <cell r="F855">
            <v>0</v>
          </cell>
          <cell r="G855">
            <v>0</v>
          </cell>
          <cell r="H855" t="str">
            <v xml:space="preserve"> </v>
          </cell>
        </row>
        <row r="856">
          <cell r="C856" t="str">
            <v xml:space="preserve"> </v>
          </cell>
          <cell r="D856">
            <v>0</v>
          </cell>
          <cell r="F856">
            <v>0</v>
          </cell>
          <cell r="G856">
            <v>0</v>
          </cell>
          <cell r="H856" t="str">
            <v xml:space="preserve"> </v>
          </cell>
        </row>
        <row r="857">
          <cell r="C857" t="str">
            <v xml:space="preserve"> </v>
          </cell>
          <cell r="D857">
            <v>0</v>
          </cell>
          <cell r="F857">
            <v>0</v>
          </cell>
          <cell r="G857">
            <v>0</v>
          </cell>
          <cell r="H857" t="str">
            <v xml:space="preserve"> </v>
          </cell>
        </row>
        <row r="858">
          <cell r="C858" t="str">
            <v xml:space="preserve"> </v>
          </cell>
          <cell r="D858">
            <v>0</v>
          </cell>
          <cell r="F858">
            <v>0</v>
          </cell>
          <cell r="G858">
            <v>0</v>
          </cell>
          <cell r="H858" t="str">
            <v xml:space="preserve"> </v>
          </cell>
        </row>
        <row r="859">
          <cell r="C859" t="str">
            <v xml:space="preserve"> </v>
          </cell>
          <cell r="D859">
            <v>0</v>
          </cell>
          <cell r="F859">
            <v>0</v>
          </cell>
          <cell r="G859">
            <v>0</v>
          </cell>
          <cell r="H859" t="str">
            <v xml:space="preserve"> </v>
          </cell>
        </row>
        <row r="860">
          <cell r="C860" t="str">
            <v xml:space="preserve"> </v>
          </cell>
          <cell r="D860">
            <v>0</v>
          </cell>
          <cell r="F860">
            <v>0</v>
          </cell>
          <cell r="G860">
            <v>0</v>
          </cell>
          <cell r="H860" t="str">
            <v xml:space="preserve"> </v>
          </cell>
        </row>
        <row r="861">
          <cell r="C861" t="str">
            <v xml:space="preserve"> </v>
          </cell>
          <cell r="D861">
            <v>0</v>
          </cell>
          <cell r="F861">
            <v>0</v>
          </cell>
          <cell r="G861">
            <v>0</v>
          </cell>
          <cell r="H861" t="str">
            <v xml:space="preserve"> </v>
          </cell>
        </row>
        <row r="862">
          <cell r="C862" t="str">
            <v xml:space="preserve"> </v>
          </cell>
          <cell r="D862">
            <v>0</v>
          </cell>
          <cell r="F862">
            <v>0</v>
          </cell>
          <cell r="G862">
            <v>0</v>
          </cell>
          <cell r="H862" t="str">
            <v xml:space="preserve"> </v>
          </cell>
        </row>
        <row r="863">
          <cell r="C863" t="str">
            <v xml:space="preserve"> </v>
          </cell>
          <cell r="D863">
            <v>0</v>
          </cell>
          <cell r="F863">
            <v>0</v>
          </cell>
          <cell r="G863">
            <v>0</v>
          </cell>
          <cell r="H863" t="str">
            <v xml:space="preserve"> </v>
          </cell>
        </row>
        <row r="864">
          <cell r="C864" t="str">
            <v xml:space="preserve"> </v>
          </cell>
          <cell r="D864">
            <v>0</v>
          </cell>
          <cell r="F864">
            <v>0</v>
          </cell>
          <cell r="G864">
            <v>0</v>
          </cell>
          <cell r="H864" t="str">
            <v xml:space="preserve"> </v>
          </cell>
        </row>
        <row r="865">
          <cell r="C865" t="str">
            <v xml:space="preserve"> </v>
          </cell>
          <cell r="D865">
            <v>0</v>
          </cell>
          <cell r="F865">
            <v>0</v>
          </cell>
          <cell r="G865">
            <v>0</v>
          </cell>
          <cell r="H865" t="str">
            <v xml:space="preserve"> </v>
          </cell>
        </row>
        <row r="866">
          <cell r="C866" t="str">
            <v xml:space="preserve"> </v>
          </cell>
          <cell r="D866">
            <v>0</v>
          </cell>
          <cell r="F866">
            <v>0</v>
          </cell>
          <cell r="G866">
            <v>0</v>
          </cell>
          <cell r="H866" t="str">
            <v xml:space="preserve"> </v>
          </cell>
        </row>
        <row r="867">
          <cell r="C867" t="str">
            <v xml:space="preserve"> </v>
          </cell>
          <cell r="D867">
            <v>0</v>
          </cell>
          <cell r="F867">
            <v>0</v>
          </cell>
          <cell r="G867">
            <v>0</v>
          </cell>
          <cell r="H867" t="str">
            <v xml:space="preserve"> </v>
          </cell>
        </row>
        <row r="868">
          <cell r="C868" t="str">
            <v xml:space="preserve"> </v>
          </cell>
          <cell r="D868">
            <v>0</v>
          </cell>
          <cell r="F868">
            <v>0</v>
          </cell>
          <cell r="G868">
            <v>0</v>
          </cell>
          <cell r="H868" t="str">
            <v xml:space="preserve"> </v>
          </cell>
        </row>
        <row r="869">
          <cell r="C869" t="str">
            <v xml:space="preserve"> </v>
          </cell>
          <cell r="D869">
            <v>0</v>
          </cell>
          <cell r="F869">
            <v>0</v>
          </cell>
          <cell r="G869">
            <v>0</v>
          </cell>
          <cell r="H869" t="str">
            <v xml:space="preserve"> </v>
          </cell>
        </row>
        <row r="870">
          <cell r="C870" t="str">
            <v xml:space="preserve"> </v>
          </cell>
          <cell r="D870">
            <v>0</v>
          </cell>
          <cell r="F870">
            <v>0</v>
          </cell>
          <cell r="G870">
            <v>0</v>
          </cell>
          <cell r="H870" t="str">
            <v xml:space="preserve"> </v>
          </cell>
        </row>
        <row r="871">
          <cell r="C871" t="str">
            <v xml:space="preserve"> </v>
          </cell>
          <cell r="D871">
            <v>0</v>
          </cell>
          <cell r="F871">
            <v>0</v>
          </cell>
          <cell r="G871">
            <v>0</v>
          </cell>
          <cell r="H871" t="str">
            <v xml:space="preserve"> </v>
          </cell>
        </row>
        <row r="872">
          <cell r="C872" t="str">
            <v xml:space="preserve"> </v>
          </cell>
          <cell r="D872">
            <v>0</v>
          </cell>
          <cell r="F872">
            <v>0</v>
          </cell>
          <cell r="G872">
            <v>0</v>
          </cell>
          <cell r="H872" t="str">
            <v xml:space="preserve"> </v>
          </cell>
        </row>
        <row r="873">
          <cell r="C873" t="str">
            <v xml:space="preserve"> </v>
          </cell>
          <cell r="D873">
            <v>0</v>
          </cell>
          <cell r="F873">
            <v>0</v>
          </cell>
          <cell r="G873">
            <v>0</v>
          </cell>
          <cell r="H873" t="str">
            <v xml:space="preserve"> </v>
          </cell>
        </row>
        <row r="874">
          <cell r="C874" t="str">
            <v xml:space="preserve"> </v>
          </cell>
          <cell r="D874">
            <v>0</v>
          </cell>
          <cell r="F874">
            <v>0</v>
          </cell>
          <cell r="G874">
            <v>0</v>
          </cell>
          <cell r="H874" t="str">
            <v xml:space="preserve"> </v>
          </cell>
        </row>
        <row r="875">
          <cell r="C875" t="str">
            <v xml:space="preserve"> </v>
          </cell>
          <cell r="D875">
            <v>0</v>
          </cell>
          <cell r="F875">
            <v>0</v>
          </cell>
          <cell r="G875">
            <v>0</v>
          </cell>
          <cell r="H875" t="str">
            <v xml:space="preserve"> </v>
          </cell>
        </row>
        <row r="876">
          <cell r="C876" t="str">
            <v xml:space="preserve"> </v>
          </cell>
          <cell r="D876">
            <v>0</v>
          </cell>
          <cell r="F876">
            <v>0</v>
          </cell>
          <cell r="G876">
            <v>0</v>
          </cell>
          <cell r="H876" t="str">
            <v xml:space="preserve"> </v>
          </cell>
        </row>
        <row r="877">
          <cell r="C877" t="str">
            <v xml:space="preserve"> </v>
          </cell>
          <cell r="D877">
            <v>0</v>
          </cell>
          <cell r="F877">
            <v>0</v>
          </cell>
          <cell r="G877">
            <v>0</v>
          </cell>
          <cell r="H877" t="str">
            <v xml:space="preserve"> </v>
          </cell>
        </row>
        <row r="878">
          <cell r="C878" t="str">
            <v xml:space="preserve"> </v>
          </cell>
          <cell r="D878">
            <v>0</v>
          </cell>
          <cell r="F878">
            <v>0</v>
          </cell>
          <cell r="G878">
            <v>0</v>
          </cell>
          <cell r="H878" t="str">
            <v xml:space="preserve"> </v>
          </cell>
        </row>
        <row r="879">
          <cell r="C879" t="str">
            <v xml:space="preserve"> </v>
          </cell>
          <cell r="D879">
            <v>0</v>
          </cell>
          <cell r="F879">
            <v>0</v>
          </cell>
          <cell r="G879">
            <v>0</v>
          </cell>
          <cell r="H879" t="str">
            <v xml:space="preserve"> </v>
          </cell>
        </row>
        <row r="880">
          <cell r="C880" t="str">
            <v xml:space="preserve"> </v>
          </cell>
          <cell r="D880">
            <v>0</v>
          </cell>
          <cell r="F880">
            <v>0</v>
          </cell>
          <cell r="G880">
            <v>0</v>
          </cell>
          <cell r="H880" t="str">
            <v xml:space="preserve"> </v>
          </cell>
        </row>
        <row r="881">
          <cell r="C881" t="str">
            <v xml:space="preserve"> </v>
          </cell>
          <cell r="D881">
            <v>0</v>
          </cell>
          <cell r="F881">
            <v>0</v>
          </cell>
          <cell r="G881">
            <v>0</v>
          </cell>
          <cell r="H881" t="str">
            <v xml:space="preserve"> </v>
          </cell>
        </row>
        <row r="882">
          <cell r="C882" t="str">
            <v xml:space="preserve"> </v>
          </cell>
          <cell r="D882">
            <v>0</v>
          </cell>
          <cell r="F882">
            <v>0</v>
          </cell>
          <cell r="G882">
            <v>0</v>
          </cell>
          <cell r="H882" t="str">
            <v xml:space="preserve"> </v>
          </cell>
        </row>
        <row r="883">
          <cell r="C883" t="str">
            <v xml:space="preserve"> </v>
          </cell>
          <cell r="D883">
            <v>0</v>
          </cell>
          <cell r="F883">
            <v>0</v>
          </cell>
          <cell r="G883">
            <v>0</v>
          </cell>
          <cell r="H883" t="str">
            <v xml:space="preserve"> </v>
          </cell>
        </row>
        <row r="884">
          <cell r="C884" t="str">
            <v xml:space="preserve"> </v>
          </cell>
          <cell r="D884">
            <v>0</v>
          </cell>
          <cell r="F884">
            <v>0</v>
          </cell>
          <cell r="G884">
            <v>0</v>
          </cell>
          <cell r="H884" t="str">
            <v xml:space="preserve"> </v>
          </cell>
        </row>
        <row r="885">
          <cell r="C885" t="str">
            <v xml:space="preserve"> </v>
          </cell>
          <cell r="D885">
            <v>0</v>
          </cell>
          <cell r="F885">
            <v>0</v>
          </cell>
          <cell r="G885">
            <v>0</v>
          </cell>
          <cell r="H885" t="str">
            <v xml:space="preserve"> </v>
          </cell>
        </row>
        <row r="886">
          <cell r="C886" t="str">
            <v xml:space="preserve"> </v>
          </cell>
          <cell r="D886">
            <v>0</v>
          </cell>
          <cell r="F886">
            <v>0</v>
          </cell>
          <cell r="G886">
            <v>0</v>
          </cell>
          <cell r="H886" t="str">
            <v xml:space="preserve"> </v>
          </cell>
        </row>
        <row r="887">
          <cell r="C887" t="str">
            <v xml:space="preserve"> </v>
          </cell>
          <cell r="D887">
            <v>0</v>
          </cell>
          <cell r="F887">
            <v>0</v>
          </cell>
          <cell r="G887">
            <v>0</v>
          </cell>
          <cell r="H887" t="str">
            <v xml:space="preserve"> </v>
          </cell>
        </row>
        <row r="888">
          <cell r="C888" t="str">
            <v xml:space="preserve"> </v>
          </cell>
          <cell r="D888">
            <v>0</v>
          </cell>
          <cell r="F888">
            <v>0</v>
          </cell>
          <cell r="G888">
            <v>0</v>
          </cell>
          <cell r="H888" t="str">
            <v xml:space="preserve"> </v>
          </cell>
        </row>
        <row r="889">
          <cell r="C889" t="str">
            <v xml:space="preserve"> </v>
          </cell>
          <cell r="D889">
            <v>0</v>
          </cell>
          <cell r="F889">
            <v>0</v>
          </cell>
          <cell r="G889">
            <v>0</v>
          </cell>
          <cell r="H889" t="str">
            <v xml:space="preserve"> </v>
          </cell>
        </row>
        <row r="890">
          <cell r="C890" t="str">
            <v xml:space="preserve"> </v>
          </cell>
          <cell r="D890">
            <v>0</v>
          </cell>
          <cell r="F890">
            <v>0</v>
          </cell>
          <cell r="G890">
            <v>0</v>
          </cell>
          <cell r="H890" t="str">
            <v xml:space="preserve"> </v>
          </cell>
        </row>
        <row r="891">
          <cell r="C891" t="str">
            <v xml:space="preserve"> </v>
          </cell>
          <cell r="D891">
            <v>0</v>
          </cell>
          <cell r="F891">
            <v>0</v>
          </cell>
          <cell r="G891">
            <v>0</v>
          </cell>
          <cell r="H891" t="str">
            <v xml:space="preserve"> </v>
          </cell>
        </row>
        <row r="892">
          <cell r="C892" t="str">
            <v xml:space="preserve"> </v>
          </cell>
          <cell r="D892">
            <v>0</v>
          </cell>
          <cell r="F892">
            <v>0</v>
          </cell>
          <cell r="G892">
            <v>0</v>
          </cell>
          <cell r="H892" t="str">
            <v xml:space="preserve"> </v>
          </cell>
        </row>
        <row r="893">
          <cell r="C893" t="str">
            <v xml:space="preserve"> </v>
          </cell>
          <cell r="D893">
            <v>0</v>
          </cell>
          <cell r="F893">
            <v>0</v>
          </cell>
          <cell r="G893">
            <v>0</v>
          </cell>
          <cell r="H893" t="str">
            <v xml:space="preserve"> </v>
          </cell>
        </row>
        <row r="894">
          <cell r="C894" t="str">
            <v xml:space="preserve"> </v>
          </cell>
          <cell r="D894">
            <v>0</v>
          </cell>
          <cell r="F894">
            <v>0</v>
          </cell>
          <cell r="G894">
            <v>0</v>
          </cell>
          <cell r="H894" t="str">
            <v xml:space="preserve"> </v>
          </cell>
        </row>
        <row r="895">
          <cell r="C895" t="str">
            <v xml:space="preserve"> </v>
          </cell>
          <cell r="D895">
            <v>0</v>
          </cell>
          <cell r="F895">
            <v>0</v>
          </cell>
          <cell r="G895">
            <v>0</v>
          </cell>
          <cell r="H895" t="str">
            <v xml:space="preserve"> </v>
          </cell>
        </row>
        <row r="896">
          <cell r="C896" t="str">
            <v xml:space="preserve"> </v>
          </cell>
          <cell r="D896">
            <v>0</v>
          </cell>
          <cell r="F896">
            <v>0</v>
          </cell>
          <cell r="G896">
            <v>0</v>
          </cell>
          <cell r="H896" t="str">
            <v xml:space="preserve"> </v>
          </cell>
        </row>
        <row r="897">
          <cell r="C897" t="str">
            <v xml:space="preserve"> </v>
          </cell>
          <cell r="D897">
            <v>0</v>
          </cell>
          <cell r="F897">
            <v>0</v>
          </cell>
          <cell r="G897">
            <v>0</v>
          </cell>
          <cell r="H897" t="str">
            <v xml:space="preserve"> </v>
          </cell>
        </row>
        <row r="898">
          <cell r="C898" t="str">
            <v xml:space="preserve"> </v>
          </cell>
          <cell r="D898">
            <v>0</v>
          </cell>
          <cell r="F898">
            <v>0</v>
          </cell>
          <cell r="G898">
            <v>0</v>
          </cell>
          <cell r="H898" t="str">
            <v xml:space="preserve"> </v>
          </cell>
        </row>
        <row r="899">
          <cell r="C899" t="str">
            <v xml:space="preserve"> </v>
          </cell>
          <cell r="D899">
            <v>0</v>
          </cell>
          <cell r="F899">
            <v>0</v>
          </cell>
          <cell r="G899">
            <v>0</v>
          </cell>
          <cell r="H899" t="str">
            <v xml:space="preserve"> </v>
          </cell>
        </row>
        <row r="900">
          <cell r="C900" t="str">
            <v xml:space="preserve"> </v>
          </cell>
          <cell r="D900">
            <v>0</v>
          </cell>
          <cell r="F900">
            <v>0</v>
          </cell>
          <cell r="G900">
            <v>0</v>
          </cell>
          <cell r="H900" t="str">
            <v xml:space="preserve"> </v>
          </cell>
        </row>
        <row r="901">
          <cell r="C901" t="str">
            <v xml:space="preserve"> </v>
          </cell>
          <cell r="D901">
            <v>0</v>
          </cell>
          <cell r="F901">
            <v>0</v>
          </cell>
          <cell r="G901">
            <v>0</v>
          </cell>
          <cell r="H901" t="str">
            <v xml:space="preserve"> </v>
          </cell>
        </row>
        <row r="902">
          <cell r="C902" t="str">
            <v xml:space="preserve"> </v>
          </cell>
          <cell r="D902">
            <v>0</v>
          </cell>
          <cell r="F902">
            <v>0</v>
          </cell>
          <cell r="G902">
            <v>0</v>
          </cell>
          <cell r="H902" t="str">
            <v xml:space="preserve"> </v>
          </cell>
        </row>
        <row r="903">
          <cell r="C903" t="str">
            <v xml:space="preserve"> </v>
          </cell>
          <cell r="D903">
            <v>0</v>
          </cell>
          <cell r="F903">
            <v>0</v>
          </cell>
          <cell r="G903">
            <v>0</v>
          </cell>
          <cell r="H903" t="str">
            <v xml:space="preserve"> </v>
          </cell>
        </row>
        <row r="904">
          <cell r="C904" t="str">
            <v xml:space="preserve"> </v>
          </cell>
          <cell r="D904">
            <v>0</v>
          </cell>
          <cell r="F904">
            <v>0</v>
          </cell>
          <cell r="G904">
            <v>0</v>
          </cell>
          <cell r="H904" t="str">
            <v xml:space="preserve"> </v>
          </cell>
        </row>
        <row r="905">
          <cell r="C905" t="str">
            <v xml:space="preserve"> </v>
          </cell>
          <cell r="D905">
            <v>0</v>
          </cell>
          <cell r="F905">
            <v>0</v>
          </cell>
          <cell r="G905">
            <v>0</v>
          </cell>
          <cell r="H905" t="str">
            <v xml:space="preserve"> </v>
          </cell>
        </row>
        <row r="906">
          <cell r="C906" t="str">
            <v xml:space="preserve"> </v>
          </cell>
          <cell r="D906">
            <v>0</v>
          </cell>
          <cell r="F906">
            <v>0</v>
          </cell>
          <cell r="G906">
            <v>0</v>
          </cell>
          <cell r="H906" t="str">
            <v xml:space="preserve"> </v>
          </cell>
        </row>
        <row r="907">
          <cell r="C907" t="str">
            <v xml:space="preserve"> </v>
          </cell>
          <cell r="D907">
            <v>0</v>
          </cell>
          <cell r="F907">
            <v>0</v>
          </cell>
          <cell r="G907">
            <v>0</v>
          </cell>
          <cell r="H907" t="str">
            <v xml:space="preserve"> </v>
          </cell>
        </row>
        <row r="908">
          <cell r="C908" t="str">
            <v xml:space="preserve"> </v>
          </cell>
          <cell r="D908">
            <v>0</v>
          </cell>
          <cell r="F908">
            <v>0</v>
          </cell>
          <cell r="G908">
            <v>0</v>
          </cell>
          <cell r="H908" t="str">
            <v xml:space="preserve"> </v>
          </cell>
        </row>
        <row r="909">
          <cell r="C909" t="str">
            <v xml:space="preserve"> </v>
          </cell>
          <cell r="D909">
            <v>0</v>
          </cell>
          <cell r="F909">
            <v>0</v>
          </cell>
          <cell r="G909">
            <v>0</v>
          </cell>
          <cell r="H909" t="str">
            <v xml:space="preserve"> </v>
          </cell>
        </row>
        <row r="910">
          <cell r="C910" t="str">
            <v xml:space="preserve"> </v>
          </cell>
          <cell r="D910">
            <v>0</v>
          </cell>
          <cell r="F910">
            <v>0</v>
          </cell>
          <cell r="G910">
            <v>0</v>
          </cell>
          <cell r="H910" t="str">
            <v xml:space="preserve"> </v>
          </cell>
        </row>
        <row r="911">
          <cell r="C911" t="str">
            <v xml:space="preserve"> </v>
          </cell>
          <cell r="D911">
            <v>0</v>
          </cell>
          <cell r="F911">
            <v>0</v>
          </cell>
          <cell r="G911">
            <v>0</v>
          </cell>
          <cell r="H911" t="str">
            <v xml:space="preserve"> </v>
          </cell>
        </row>
        <row r="912">
          <cell r="C912" t="str">
            <v xml:space="preserve"> </v>
          </cell>
          <cell r="D912">
            <v>0</v>
          </cell>
          <cell r="F912">
            <v>0</v>
          </cell>
          <cell r="G912">
            <v>0</v>
          </cell>
          <cell r="H912" t="str">
            <v xml:space="preserve"> </v>
          </cell>
        </row>
        <row r="913">
          <cell r="C913" t="str">
            <v xml:space="preserve"> </v>
          </cell>
          <cell r="D913">
            <v>0</v>
          </cell>
          <cell r="F913">
            <v>0</v>
          </cell>
          <cell r="G913">
            <v>0</v>
          </cell>
          <cell r="H913" t="str">
            <v xml:space="preserve"> </v>
          </cell>
        </row>
        <row r="914">
          <cell r="C914" t="str">
            <v xml:space="preserve"> </v>
          </cell>
          <cell r="D914">
            <v>0</v>
          </cell>
          <cell r="F914">
            <v>0</v>
          </cell>
          <cell r="G914">
            <v>0</v>
          </cell>
          <cell r="H914" t="str">
            <v xml:space="preserve"> </v>
          </cell>
        </row>
        <row r="915">
          <cell r="C915" t="str">
            <v xml:space="preserve"> </v>
          </cell>
          <cell r="D915">
            <v>0</v>
          </cell>
          <cell r="F915">
            <v>0</v>
          </cell>
          <cell r="G915">
            <v>0</v>
          </cell>
          <cell r="H915" t="str">
            <v xml:space="preserve"> </v>
          </cell>
        </row>
        <row r="916">
          <cell r="C916" t="str">
            <v xml:space="preserve"> </v>
          </cell>
          <cell r="D916">
            <v>0</v>
          </cell>
          <cell r="F916">
            <v>0</v>
          </cell>
          <cell r="G916">
            <v>0</v>
          </cell>
          <cell r="H916" t="str">
            <v xml:space="preserve"> </v>
          </cell>
        </row>
        <row r="917">
          <cell r="C917" t="str">
            <v xml:space="preserve"> </v>
          </cell>
          <cell r="D917">
            <v>0</v>
          </cell>
          <cell r="F917">
            <v>0</v>
          </cell>
          <cell r="G917">
            <v>0</v>
          </cell>
          <cell r="H917" t="str">
            <v xml:space="preserve"> </v>
          </cell>
        </row>
        <row r="918">
          <cell r="C918" t="str">
            <v xml:space="preserve"> </v>
          </cell>
          <cell r="D918">
            <v>0</v>
          </cell>
          <cell r="F918">
            <v>0</v>
          </cell>
          <cell r="G918">
            <v>0</v>
          </cell>
          <cell r="H918" t="str">
            <v xml:space="preserve"> </v>
          </cell>
        </row>
        <row r="919">
          <cell r="C919" t="str">
            <v xml:space="preserve"> </v>
          </cell>
          <cell r="D919">
            <v>0</v>
          </cell>
          <cell r="F919">
            <v>0</v>
          </cell>
          <cell r="G919">
            <v>0</v>
          </cell>
          <cell r="H919" t="str">
            <v xml:space="preserve"> </v>
          </cell>
        </row>
        <row r="920">
          <cell r="C920" t="str">
            <v xml:space="preserve"> </v>
          </cell>
          <cell r="D920">
            <v>0</v>
          </cell>
          <cell r="F920">
            <v>0</v>
          </cell>
          <cell r="G920">
            <v>0</v>
          </cell>
          <cell r="H920" t="str">
            <v xml:space="preserve"> </v>
          </cell>
        </row>
        <row r="921">
          <cell r="C921" t="str">
            <v xml:space="preserve"> </v>
          </cell>
          <cell r="D921">
            <v>0</v>
          </cell>
          <cell r="F921">
            <v>0</v>
          </cell>
          <cell r="G921">
            <v>0</v>
          </cell>
          <cell r="H921" t="str">
            <v xml:space="preserve"> </v>
          </cell>
        </row>
        <row r="922">
          <cell r="C922" t="str">
            <v xml:space="preserve"> </v>
          </cell>
          <cell r="D922">
            <v>0</v>
          </cell>
          <cell r="F922">
            <v>0</v>
          </cell>
          <cell r="G922">
            <v>0</v>
          </cell>
          <cell r="H922" t="str">
            <v xml:space="preserve"> </v>
          </cell>
        </row>
        <row r="923">
          <cell r="C923" t="str">
            <v xml:space="preserve"> </v>
          </cell>
          <cell r="D923">
            <v>0</v>
          </cell>
          <cell r="F923">
            <v>0</v>
          </cell>
          <cell r="G923">
            <v>0</v>
          </cell>
          <cell r="H923" t="str">
            <v xml:space="preserve"> </v>
          </cell>
        </row>
        <row r="924">
          <cell r="C924" t="str">
            <v xml:space="preserve"> </v>
          </cell>
          <cell r="D924">
            <v>0</v>
          </cell>
          <cell r="F924">
            <v>0</v>
          </cell>
          <cell r="G924">
            <v>0</v>
          </cell>
          <cell r="H924" t="str">
            <v xml:space="preserve"> </v>
          </cell>
        </row>
        <row r="925">
          <cell r="C925" t="str">
            <v xml:space="preserve"> </v>
          </cell>
          <cell r="D925">
            <v>0</v>
          </cell>
          <cell r="F925">
            <v>0</v>
          </cell>
          <cell r="G925">
            <v>0</v>
          </cell>
          <cell r="H925" t="str">
            <v xml:space="preserve"> </v>
          </cell>
        </row>
        <row r="926">
          <cell r="C926" t="str">
            <v xml:space="preserve"> </v>
          </cell>
          <cell r="D926">
            <v>0</v>
          </cell>
          <cell r="F926">
            <v>0</v>
          </cell>
          <cell r="G926">
            <v>0</v>
          </cell>
          <cell r="H926" t="str">
            <v xml:space="preserve"> </v>
          </cell>
        </row>
        <row r="927">
          <cell r="C927" t="str">
            <v xml:space="preserve"> </v>
          </cell>
          <cell r="D927">
            <v>0</v>
          </cell>
          <cell r="F927">
            <v>0</v>
          </cell>
          <cell r="G927">
            <v>0</v>
          </cell>
          <cell r="H927" t="str">
            <v xml:space="preserve"> </v>
          </cell>
        </row>
        <row r="928">
          <cell r="C928" t="str">
            <v xml:space="preserve"> </v>
          </cell>
          <cell r="D928">
            <v>0</v>
          </cell>
          <cell r="F928">
            <v>0</v>
          </cell>
          <cell r="G928">
            <v>0</v>
          </cell>
          <cell r="H928" t="str">
            <v xml:space="preserve"> </v>
          </cell>
        </row>
        <row r="929">
          <cell r="C929" t="str">
            <v xml:space="preserve"> </v>
          </cell>
          <cell r="D929">
            <v>0</v>
          </cell>
          <cell r="F929">
            <v>0</v>
          </cell>
          <cell r="G929">
            <v>0</v>
          </cell>
          <cell r="H929" t="str">
            <v xml:space="preserve"> </v>
          </cell>
        </row>
        <row r="930">
          <cell r="C930" t="str">
            <v xml:space="preserve"> </v>
          </cell>
          <cell r="D930">
            <v>0</v>
          </cell>
          <cell r="F930">
            <v>0</v>
          </cell>
          <cell r="G930">
            <v>0</v>
          </cell>
          <cell r="H930" t="str">
            <v xml:space="preserve"> </v>
          </cell>
        </row>
        <row r="931">
          <cell r="C931" t="str">
            <v xml:space="preserve"> </v>
          </cell>
          <cell r="D931">
            <v>0</v>
          </cell>
          <cell r="F931">
            <v>0</v>
          </cell>
          <cell r="G931">
            <v>0</v>
          </cell>
          <cell r="H931" t="str">
            <v xml:space="preserve"> </v>
          </cell>
        </row>
        <row r="932">
          <cell r="C932" t="str">
            <v xml:space="preserve"> </v>
          </cell>
          <cell r="D932">
            <v>0</v>
          </cell>
          <cell r="F932">
            <v>0</v>
          </cell>
          <cell r="G932">
            <v>0</v>
          </cell>
          <cell r="H932" t="str">
            <v xml:space="preserve"> </v>
          </cell>
        </row>
        <row r="933">
          <cell r="C933" t="str">
            <v xml:space="preserve"> </v>
          </cell>
          <cell r="D933">
            <v>0</v>
          </cell>
          <cell r="F933">
            <v>0</v>
          </cell>
          <cell r="G933">
            <v>0</v>
          </cell>
          <cell r="H933" t="str">
            <v xml:space="preserve"> </v>
          </cell>
        </row>
        <row r="934">
          <cell r="C934" t="str">
            <v xml:space="preserve"> </v>
          </cell>
          <cell r="D934">
            <v>0</v>
          </cell>
          <cell r="F934">
            <v>0</v>
          </cell>
          <cell r="G934">
            <v>0</v>
          </cell>
          <cell r="H934" t="str">
            <v xml:space="preserve"> </v>
          </cell>
        </row>
        <row r="935">
          <cell r="C935" t="str">
            <v xml:space="preserve"> </v>
          </cell>
          <cell r="D935">
            <v>0</v>
          </cell>
          <cell r="F935">
            <v>0</v>
          </cell>
          <cell r="G935">
            <v>0</v>
          </cell>
          <cell r="H935" t="str">
            <v xml:space="preserve"> </v>
          </cell>
        </row>
        <row r="936">
          <cell r="C936" t="str">
            <v xml:space="preserve"> </v>
          </cell>
          <cell r="D936">
            <v>0</v>
          </cell>
          <cell r="F936">
            <v>0</v>
          </cell>
          <cell r="G936">
            <v>0</v>
          </cell>
          <cell r="H936" t="str">
            <v xml:space="preserve"> </v>
          </cell>
        </row>
        <row r="937">
          <cell r="C937" t="str">
            <v xml:space="preserve"> </v>
          </cell>
          <cell r="D937">
            <v>0</v>
          </cell>
          <cell r="F937">
            <v>0</v>
          </cell>
          <cell r="G937">
            <v>0</v>
          </cell>
          <cell r="H937" t="str">
            <v xml:space="preserve"> </v>
          </cell>
        </row>
        <row r="938">
          <cell r="C938" t="str">
            <v xml:space="preserve"> </v>
          </cell>
          <cell r="D938">
            <v>0</v>
          </cell>
          <cell r="F938">
            <v>0</v>
          </cell>
          <cell r="G938">
            <v>0</v>
          </cell>
          <cell r="H938" t="str">
            <v xml:space="preserve"> </v>
          </cell>
        </row>
        <row r="939">
          <cell r="C939" t="str">
            <v xml:space="preserve"> </v>
          </cell>
          <cell r="D939">
            <v>0</v>
          </cell>
          <cell r="F939">
            <v>0</v>
          </cell>
          <cell r="G939">
            <v>0</v>
          </cell>
          <cell r="H939" t="str">
            <v xml:space="preserve"> </v>
          </cell>
        </row>
        <row r="940">
          <cell r="C940" t="str">
            <v xml:space="preserve"> </v>
          </cell>
          <cell r="D940">
            <v>0</v>
          </cell>
          <cell r="F940">
            <v>0</v>
          </cell>
          <cell r="G940">
            <v>0</v>
          </cell>
          <cell r="H940" t="str">
            <v xml:space="preserve"> </v>
          </cell>
        </row>
        <row r="941">
          <cell r="C941" t="str">
            <v xml:space="preserve"> </v>
          </cell>
          <cell r="D941">
            <v>0</v>
          </cell>
          <cell r="F941">
            <v>0</v>
          </cell>
          <cell r="G941">
            <v>0</v>
          </cell>
          <cell r="H941" t="str">
            <v xml:space="preserve"> </v>
          </cell>
        </row>
        <row r="942">
          <cell r="C942" t="str">
            <v xml:space="preserve"> </v>
          </cell>
          <cell r="D942">
            <v>0</v>
          </cell>
          <cell r="F942">
            <v>0</v>
          </cell>
          <cell r="G942">
            <v>0</v>
          </cell>
          <cell r="H942" t="str">
            <v xml:space="preserve"> </v>
          </cell>
        </row>
        <row r="943">
          <cell r="C943" t="str">
            <v xml:space="preserve"> </v>
          </cell>
          <cell r="D943">
            <v>0</v>
          </cell>
          <cell r="F943">
            <v>0</v>
          </cell>
          <cell r="G943">
            <v>0</v>
          </cell>
          <cell r="H943" t="str">
            <v xml:space="preserve"> </v>
          </cell>
        </row>
        <row r="944">
          <cell r="C944" t="str">
            <v xml:space="preserve"> </v>
          </cell>
          <cell r="D944">
            <v>0</v>
          </cell>
          <cell r="F944">
            <v>0</v>
          </cell>
          <cell r="G944">
            <v>0</v>
          </cell>
          <cell r="H944" t="str">
            <v xml:space="preserve"> </v>
          </cell>
        </row>
        <row r="945">
          <cell r="C945" t="str">
            <v xml:space="preserve"> </v>
          </cell>
          <cell r="D945">
            <v>0</v>
          </cell>
          <cell r="F945">
            <v>0</v>
          </cell>
          <cell r="G945">
            <v>0</v>
          </cell>
          <cell r="H945" t="str">
            <v xml:space="preserve"> </v>
          </cell>
        </row>
        <row r="946">
          <cell r="C946" t="str">
            <v xml:space="preserve"> </v>
          </cell>
          <cell r="D946">
            <v>0</v>
          </cell>
          <cell r="F946">
            <v>0</v>
          </cell>
          <cell r="G946">
            <v>0</v>
          </cell>
          <cell r="H946" t="str">
            <v xml:space="preserve"> </v>
          </cell>
        </row>
        <row r="947">
          <cell r="C947" t="str">
            <v xml:space="preserve"> </v>
          </cell>
          <cell r="D947">
            <v>0</v>
          </cell>
          <cell r="F947">
            <v>0</v>
          </cell>
          <cell r="G947">
            <v>0</v>
          </cell>
          <cell r="H947" t="str">
            <v xml:space="preserve"> </v>
          </cell>
        </row>
        <row r="948">
          <cell r="C948" t="str">
            <v xml:space="preserve"> </v>
          </cell>
          <cell r="D948">
            <v>0</v>
          </cell>
          <cell r="F948">
            <v>0</v>
          </cell>
          <cell r="G948">
            <v>0</v>
          </cell>
          <cell r="H948" t="str">
            <v xml:space="preserve"> </v>
          </cell>
        </row>
        <row r="949">
          <cell r="C949" t="str">
            <v xml:space="preserve"> </v>
          </cell>
          <cell r="D949">
            <v>0</v>
          </cell>
          <cell r="F949">
            <v>0</v>
          </cell>
          <cell r="G949">
            <v>0</v>
          </cell>
          <cell r="H949" t="str">
            <v xml:space="preserve"> </v>
          </cell>
        </row>
        <row r="950">
          <cell r="C950" t="str">
            <v xml:space="preserve"> </v>
          </cell>
          <cell r="D950">
            <v>0</v>
          </cell>
          <cell r="F950">
            <v>0</v>
          </cell>
          <cell r="G950">
            <v>0</v>
          </cell>
          <cell r="H950" t="str">
            <v xml:space="preserve"> </v>
          </cell>
        </row>
        <row r="951">
          <cell r="C951" t="str">
            <v xml:space="preserve"> </v>
          </cell>
          <cell r="D951">
            <v>0</v>
          </cell>
          <cell r="F951">
            <v>0</v>
          </cell>
          <cell r="G951">
            <v>0</v>
          </cell>
          <cell r="H951" t="str">
            <v xml:space="preserve"> </v>
          </cell>
        </row>
        <row r="952">
          <cell r="C952" t="str">
            <v xml:space="preserve"> </v>
          </cell>
          <cell r="D952">
            <v>0</v>
          </cell>
          <cell r="F952">
            <v>0</v>
          </cell>
          <cell r="G952">
            <v>0</v>
          </cell>
          <cell r="H952" t="str">
            <v xml:space="preserve"> </v>
          </cell>
        </row>
        <row r="953">
          <cell r="C953" t="str">
            <v xml:space="preserve"> </v>
          </cell>
          <cell r="D953">
            <v>0</v>
          </cell>
          <cell r="F953">
            <v>0</v>
          </cell>
          <cell r="G953">
            <v>0</v>
          </cell>
          <cell r="H953" t="str">
            <v xml:space="preserve"> </v>
          </cell>
        </row>
        <row r="954">
          <cell r="C954" t="str">
            <v xml:space="preserve"> </v>
          </cell>
          <cell r="D954">
            <v>0</v>
          </cell>
          <cell r="F954">
            <v>0</v>
          </cell>
          <cell r="G954">
            <v>0</v>
          </cell>
          <cell r="H954" t="str">
            <v xml:space="preserve"> </v>
          </cell>
        </row>
        <row r="955">
          <cell r="C955" t="str">
            <v xml:space="preserve"> </v>
          </cell>
          <cell r="D955">
            <v>0</v>
          </cell>
          <cell r="F955">
            <v>0</v>
          </cell>
          <cell r="G955">
            <v>0</v>
          </cell>
          <cell r="H955" t="str">
            <v xml:space="preserve"> </v>
          </cell>
        </row>
        <row r="956">
          <cell r="C956" t="str">
            <v xml:space="preserve"> </v>
          </cell>
          <cell r="D956">
            <v>0</v>
          </cell>
          <cell r="F956">
            <v>0</v>
          </cell>
          <cell r="G956">
            <v>0</v>
          </cell>
          <cell r="H956" t="str">
            <v xml:space="preserve"> </v>
          </cell>
        </row>
        <row r="957">
          <cell r="C957" t="str">
            <v xml:space="preserve"> </v>
          </cell>
          <cell r="D957">
            <v>0</v>
          </cell>
          <cell r="F957">
            <v>0</v>
          </cell>
          <cell r="G957">
            <v>0</v>
          </cell>
          <cell r="H957" t="str">
            <v xml:space="preserve"> </v>
          </cell>
        </row>
        <row r="958">
          <cell r="C958" t="str">
            <v xml:space="preserve"> </v>
          </cell>
          <cell r="D958">
            <v>0</v>
          </cell>
          <cell r="F958">
            <v>0</v>
          </cell>
          <cell r="G958">
            <v>0</v>
          </cell>
          <cell r="H958" t="str">
            <v xml:space="preserve"> </v>
          </cell>
        </row>
        <row r="959">
          <cell r="C959" t="str">
            <v xml:space="preserve"> </v>
          </cell>
          <cell r="D959">
            <v>0</v>
          </cell>
          <cell r="F959">
            <v>0</v>
          </cell>
          <cell r="G959">
            <v>0</v>
          </cell>
          <cell r="H959" t="str">
            <v xml:space="preserve"> </v>
          </cell>
        </row>
        <row r="960">
          <cell r="C960" t="str">
            <v xml:space="preserve"> </v>
          </cell>
          <cell r="D960">
            <v>0</v>
          </cell>
          <cell r="F960">
            <v>0</v>
          </cell>
          <cell r="G960">
            <v>0</v>
          </cell>
          <cell r="H960" t="str">
            <v xml:space="preserve"> </v>
          </cell>
        </row>
        <row r="961">
          <cell r="C961" t="str">
            <v xml:space="preserve"> </v>
          </cell>
          <cell r="D961">
            <v>0</v>
          </cell>
          <cell r="F961">
            <v>0</v>
          </cell>
          <cell r="G961">
            <v>0</v>
          </cell>
          <cell r="H961" t="str">
            <v xml:space="preserve"> </v>
          </cell>
        </row>
        <row r="962">
          <cell r="C962" t="str">
            <v xml:space="preserve"> </v>
          </cell>
          <cell r="D962">
            <v>0</v>
          </cell>
          <cell r="F962">
            <v>0</v>
          </cell>
          <cell r="G962">
            <v>0</v>
          </cell>
          <cell r="H962" t="str">
            <v xml:space="preserve"> </v>
          </cell>
        </row>
        <row r="963">
          <cell r="C963" t="str">
            <v xml:space="preserve"> </v>
          </cell>
          <cell r="D963">
            <v>0</v>
          </cell>
          <cell r="F963">
            <v>0</v>
          </cell>
          <cell r="G963">
            <v>0</v>
          </cell>
          <cell r="H963" t="str">
            <v xml:space="preserve"> </v>
          </cell>
        </row>
        <row r="964">
          <cell r="C964" t="str">
            <v xml:space="preserve"> </v>
          </cell>
          <cell r="D964">
            <v>0</v>
          </cell>
          <cell r="F964">
            <v>0</v>
          </cell>
          <cell r="G964">
            <v>0</v>
          </cell>
          <cell r="H964" t="str">
            <v xml:space="preserve"> </v>
          </cell>
        </row>
        <row r="965">
          <cell r="C965" t="str">
            <v xml:space="preserve"> </v>
          </cell>
          <cell r="D965">
            <v>0</v>
          </cell>
          <cell r="F965">
            <v>0</v>
          </cell>
          <cell r="G965">
            <v>0</v>
          </cell>
          <cell r="H965" t="str">
            <v xml:space="preserve"> </v>
          </cell>
        </row>
        <row r="966">
          <cell r="C966" t="str">
            <v xml:space="preserve"> </v>
          </cell>
          <cell r="D966">
            <v>0</v>
          </cell>
          <cell r="F966">
            <v>0</v>
          </cell>
          <cell r="G966">
            <v>0</v>
          </cell>
          <cell r="H966" t="str">
            <v xml:space="preserve"> </v>
          </cell>
        </row>
        <row r="967">
          <cell r="C967" t="str">
            <v xml:space="preserve"> </v>
          </cell>
          <cell r="D967">
            <v>0</v>
          </cell>
          <cell r="F967">
            <v>0</v>
          </cell>
          <cell r="G967">
            <v>0</v>
          </cell>
          <cell r="H967" t="str">
            <v xml:space="preserve"> </v>
          </cell>
        </row>
        <row r="968">
          <cell r="C968" t="str">
            <v xml:space="preserve"> </v>
          </cell>
          <cell r="D968">
            <v>0</v>
          </cell>
          <cell r="F968">
            <v>0</v>
          </cell>
          <cell r="G968">
            <v>0</v>
          </cell>
          <cell r="H968" t="str">
            <v xml:space="preserve"> </v>
          </cell>
        </row>
        <row r="969">
          <cell r="C969" t="str">
            <v xml:space="preserve"> </v>
          </cell>
          <cell r="D969">
            <v>0</v>
          </cell>
          <cell r="F969">
            <v>0</v>
          </cell>
          <cell r="G969">
            <v>0</v>
          </cell>
          <cell r="H969" t="str">
            <v xml:space="preserve"> </v>
          </cell>
        </row>
        <row r="970">
          <cell r="C970" t="str">
            <v xml:space="preserve"> </v>
          </cell>
          <cell r="D970">
            <v>0</v>
          </cell>
          <cell r="F970">
            <v>0</v>
          </cell>
          <cell r="G970">
            <v>0</v>
          </cell>
          <cell r="H970" t="str">
            <v xml:space="preserve"> </v>
          </cell>
        </row>
        <row r="971">
          <cell r="C971" t="str">
            <v xml:space="preserve"> </v>
          </cell>
          <cell r="D971">
            <v>0</v>
          </cell>
          <cell r="F971">
            <v>0</v>
          </cell>
          <cell r="G971">
            <v>0</v>
          </cell>
          <cell r="H971" t="str">
            <v xml:space="preserve"> </v>
          </cell>
        </row>
        <row r="972">
          <cell r="C972" t="str">
            <v xml:space="preserve"> </v>
          </cell>
          <cell r="D972">
            <v>0</v>
          </cell>
          <cell r="F972">
            <v>0</v>
          </cell>
          <cell r="G972">
            <v>0</v>
          </cell>
          <cell r="H972" t="str">
            <v xml:space="preserve"> </v>
          </cell>
        </row>
        <row r="973">
          <cell r="C973" t="str">
            <v xml:space="preserve"> </v>
          </cell>
          <cell r="D973">
            <v>0</v>
          </cell>
          <cell r="F973">
            <v>0</v>
          </cell>
          <cell r="G973">
            <v>0</v>
          </cell>
          <cell r="H973" t="str">
            <v xml:space="preserve"> </v>
          </cell>
        </row>
        <row r="974">
          <cell r="C974" t="str">
            <v xml:space="preserve"> </v>
          </cell>
          <cell r="D974">
            <v>0</v>
          </cell>
          <cell r="F974">
            <v>0</v>
          </cell>
          <cell r="G974">
            <v>0</v>
          </cell>
          <cell r="H974" t="str">
            <v xml:space="preserve"> </v>
          </cell>
        </row>
        <row r="975">
          <cell r="C975" t="str">
            <v xml:space="preserve"> </v>
          </cell>
          <cell r="D975">
            <v>0</v>
          </cell>
          <cell r="F975">
            <v>0</v>
          </cell>
          <cell r="G975">
            <v>0</v>
          </cell>
          <cell r="H975" t="str">
            <v xml:space="preserve"> </v>
          </cell>
        </row>
        <row r="976">
          <cell r="C976" t="str">
            <v xml:space="preserve"> </v>
          </cell>
          <cell r="D976">
            <v>0</v>
          </cell>
          <cell r="F976">
            <v>0</v>
          </cell>
          <cell r="G976">
            <v>0</v>
          </cell>
          <cell r="H976" t="str">
            <v xml:space="preserve"> </v>
          </cell>
        </row>
        <row r="977">
          <cell r="C977" t="str">
            <v xml:space="preserve"> </v>
          </cell>
          <cell r="D977">
            <v>0</v>
          </cell>
          <cell r="F977">
            <v>0</v>
          </cell>
          <cell r="G977">
            <v>0</v>
          </cell>
          <cell r="H977" t="str">
            <v xml:space="preserve"> </v>
          </cell>
        </row>
        <row r="978">
          <cell r="C978" t="str">
            <v xml:space="preserve"> </v>
          </cell>
          <cell r="D978">
            <v>0</v>
          </cell>
          <cell r="F978">
            <v>0</v>
          </cell>
          <cell r="G978">
            <v>0</v>
          </cell>
          <cell r="H978" t="str">
            <v xml:space="preserve"> </v>
          </cell>
        </row>
        <row r="979">
          <cell r="C979" t="str">
            <v xml:space="preserve"> </v>
          </cell>
          <cell r="D979">
            <v>0</v>
          </cell>
          <cell r="F979">
            <v>0</v>
          </cell>
          <cell r="G979">
            <v>0</v>
          </cell>
          <cell r="H979" t="str">
            <v xml:space="preserve"> </v>
          </cell>
        </row>
        <row r="980">
          <cell r="C980" t="str">
            <v xml:space="preserve"> </v>
          </cell>
          <cell r="D980">
            <v>0</v>
          </cell>
          <cell r="F980">
            <v>0</v>
          </cell>
          <cell r="G980">
            <v>0</v>
          </cell>
          <cell r="H980" t="str">
            <v xml:space="preserve"> </v>
          </cell>
        </row>
        <row r="981">
          <cell r="C981" t="str">
            <v xml:space="preserve"> </v>
          </cell>
          <cell r="D981">
            <v>0</v>
          </cell>
          <cell r="F981">
            <v>0</v>
          </cell>
          <cell r="G981">
            <v>0</v>
          </cell>
          <cell r="H981" t="str">
            <v xml:space="preserve"> </v>
          </cell>
        </row>
        <row r="982">
          <cell r="C982" t="str">
            <v xml:space="preserve"> </v>
          </cell>
          <cell r="D982">
            <v>0</v>
          </cell>
          <cell r="F982">
            <v>0</v>
          </cell>
          <cell r="G982">
            <v>0</v>
          </cell>
          <cell r="H982" t="str">
            <v xml:space="preserve"> </v>
          </cell>
        </row>
        <row r="983">
          <cell r="C983" t="str">
            <v xml:space="preserve"> </v>
          </cell>
          <cell r="D983">
            <v>0</v>
          </cell>
          <cell r="F983">
            <v>0</v>
          </cell>
          <cell r="G983">
            <v>0</v>
          </cell>
          <cell r="H983" t="str">
            <v xml:space="preserve"> </v>
          </cell>
        </row>
        <row r="984">
          <cell r="C984" t="str">
            <v xml:space="preserve"> </v>
          </cell>
          <cell r="D984">
            <v>0</v>
          </cell>
          <cell r="F984">
            <v>0</v>
          </cell>
          <cell r="G984">
            <v>0</v>
          </cell>
          <cell r="H984" t="str">
            <v xml:space="preserve"> </v>
          </cell>
        </row>
        <row r="985">
          <cell r="C985" t="str">
            <v xml:space="preserve"> </v>
          </cell>
          <cell r="D985">
            <v>0</v>
          </cell>
          <cell r="F985">
            <v>0</v>
          </cell>
          <cell r="G985">
            <v>0</v>
          </cell>
          <cell r="H985" t="str">
            <v xml:space="preserve"> </v>
          </cell>
        </row>
        <row r="986">
          <cell r="C986" t="str">
            <v xml:space="preserve"> </v>
          </cell>
          <cell r="D986">
            <v>0</v>
          </cell>
          <cell r="F986">
            <v>0</v>
          </cell>
          <cell r="G986">
            <v>0</v>
          </cell>
          <cell r="H986" t="str">
            <v xml:space="preserve"> </v>
          </cell>
        </row>
        <row r="987">
          <cell r="C987" t="str">
            <v xml:space="preserve"> </v>
          </cell>
          <cell r="D987">
            <v>0</v>
          </cell>
          <cell r="F987">
            <v>0</v>
          </cell>
          <cell r="G987">
            <v>0</v>
          </cell>
          <cell r="H987" t="str">
            <v xml:space="preserve"> </v>
          </cell>
        </row>
        <row r="988">
          <cell r="C988" t="str">
            <v xml:space="preserve"> </v>
          </cell>
          <cell r="D988">
            <v>0</v>
          </cell>
          <cell r="F988">
            <v>0</v>
          </cell>
          <cell r="G988">
            <v>0</v>
          </cell>
          <cell r="H988" t="str">
            <v xml:space="preserve"> </v>
          </cell>
        </row>
        <row r="989">
          <cell r="C989" t="str">
            <v xml:space="preserve"> </v>
          </cell>
          <cell r="D989">
            <v>0</v>
          </cell>
          <cell r="F989">
            <v>0</v>
          </cell>
          <cell r="G989">
            <v>0</v>
          </cell>
          <cell r="H989" t="str">
            <v xml:space="preserve"> </v>
          </cell>
        </row>
        <row r="990">
          <cell r="C990" t="str">
            <v xml:space="preserve"> </v>
          </cell>
          <cell r="D990">
            <v>0</v>
          </cell>
          <cell r="F990">
            <v>0</v>
          </cell>
          <cell r="G990">
            <v>0</v>
          </cell>
          <cell r="H990" t="str">
            <v xml:space="preserve"> </v>
          </cell>
        </row>
        <row r="991">
          <cell r="C991" t="str">
            <v xml:space="preserve"> </v>
          </cell>
          <cell r="D991">
            <v>0</v>
          </cell>
          <cell r="F991">
            <v>0</v>
          </cell>
          <cell r="G991">
            <v>0</v>
          </cell>
          <cell r="H991" t="str">
            <v xml:space="preserve"> </v>
          </cell>
        </row>
        <row r="992">
          <cell r="C992" t="str">
            <v xml:space="preserve"> </v>
          </cell>
          <cell r="D992">
            <v>0</v>
          </cell>
          <cell r="F992">
            <v>0</v>
          </cell>
          <cell r="G992">
            <v>0</v>
          </cell>
          <cell r="H992" t="str">
            <v xml:space="preserve"> </v>
          </cell>
        </row>
        <row r="993">
          <cell r="C993" t="str">
            <v xml:space="preserve"> </v>
          </cell>
          <cell r="D993">
            <v>0</v>
          </cell>
          <cell r="F993">
            <v>0</v>
          </cell>
          <cell r="G993">
            <v>0</v>
          </cell>
          <cell r="H993" t="str">
            <v xml:space="preserve"> </v>
          </cell>
        </row>
        <row r="994">
          <cell r="C994" t="str">
            <v xml:space="preserve"> </v>
          </cell>
          <cell r="D994">
            <v>0</v>
          </cell>
          <cell r="F994">
            <v>0</v>
          </cell>
          <cell r="G994">
            <v>0</v>
          </cell>
          <cell r="H994" t="str">
            <v xml:space="preserve"> </v>
          </cell>
        </row>
        <row r="995">
          <cell r="C995" t="str">
            <v xml:space="preserve"> </v>
          </cell>
          <cell r="D995">
            <v>0</v>
          </cell>
          <cell r="F995">
            <v>0</v>
          </cell>
          <cell r="G995">
            <v>0</v>
          </cell>
          <cell r="H995" t="str">
            <v xml:space="preserve"> </v>
          </cell>
        </row>
        <row r="996">
          <cell r="C996" t="str">
            <v xml:space="preserve"> </v>
          </cell>
          <cell r="D996">
            <v>0</v>
          </cell>
          <cell r="F996">
            <v>0</v>
          </cell>
          <cell r="G996">
            <v>0</v>
          </cell>
          <cell r="H996" t="str">
            <v xml:space="preserve"> </v>
          </cell>
        </row>
        <row r="997">
          <cell r="C997" t="str">
            <v xml:space="preserve"> </v>
          </cell>
          <cell r="D997">
            <v>0</v>
          </cell>
          <cell r="F997">
            <v>0</v>
          </cell>
          <cell r="G997">
            <v>0</v>
          </cell>
          <cell r="H997" t="str">
            <v xml:space="preserve"> </v>
          </cell>
        </row>
        <row r="998">
          <cell r="C998" t="str">
            <v xml:space="preserve"> </v>
          </cell>
          <cell r="D998">
            <v>0</v>
          </cell>
          <cell r="F998">
            <v>0</v>
          </cell>
          <cell r="G998">
            <v>0</v>
          </cell>
          <cell r="H998" t="str">
            <v xml:space="preserve"> </v>
          </cell>
        </row>
        <row r="999">
          <cell r="C999" t="str">
            <v xml:space="preserve"> </v>
          </cell>
          <cell r="D999">
            <v>0</v>
          </cell>
          <cell r="F999">
            <v>0</v>
          </cell>
          <cell r="G999">
            <v>0</v>
          </cell>
          <cell r="H999" t="str">
            <v xml:space="preserve"> </v>
          </cell>
        </row>
        <row r="1000">
          <cell r="C1000" t="str">
            <v xml:space="preserve"> </v>
          </cell>
          <cell r="D1000">
            <v>0</v>
          </cell>
          <cell r="F1000">
            <v>0</v>
          </cell>
          <cell r="G1000">
            <v>0</v>
          </cell>
          <cell r="H1000" t="str">
            <v xml:space="preserve"> </v>
          </cell>
        </row>
        <row r="1001">
          <cell r="C1001" t="str">
            <v xml:space="preserve"> </v>
          </cell>
          <cell r="D1001">
            <v>0</v>
          </cell>
          <cell r="F1001">
            <v>0</v>
          </cell>
          <cell r="G1001">
            <v>0</v>
          </cell>
          <cell r="H1001" t="str">
            <v xml:space="preserve"> </v>
          </cell>
        </row>
        <row r="1002">
          <cell r="C1002" t="str">
            <v xml:space="preserve"> </v>
          </cell>
          <cell r="D1002">
            <v>0</v>
          </cell>
          <cell r="F1002">
            <v>0</v>
          </cell>
          <cell r="G1002">
            <v>0</v>
          </cell>
          <cell r="H1002" t="str">
            <v xml:space="preserve"> </v>
          </cell>
        </row>
        <row r="1003">
          <cell r="C1003" t="str">
            <v xml:space="preserve"> </v>
          </cell>
          <cell r="D1003">
            <v>0</v>
          </cell>
          <cell r="F1003">
            <v>0</v>
          </cell>
          <cell r="G1003">
            <v>0</v>
          </cell>
          <cell r="H1003" t="str">
            <v xml:space="preserve"> </v>
          </cell>
        </row>
        <row r="1004">
          <cell r="C1004" t="str">
            <v xml:space="preserve"> </v>
          </cell>
          <cell r="D1004">
            <v>0</v>
          </cell>
          <cell r="F1004">
            <v>0</v>
          </cell>
          <cell r="G1004">
            <v>0</v>
          </cell>
          <cell r="H1004" t="str">
            <v xml:space="preserve"> </v>
          </cell>
        </row>
        <row r="1005">
          <cell r="C1005" t="str">
            <v xml:space="preserve"> </v>
          </cell>
          <cell r="D1005">
            <v>0</v>
          </cell>
          <cell r="F1005">
            <v>0</v>
          </cell>
          <cell r="G1005">
            <v>0</v>
          </cell>
          <cell r="H1005" t="str">
            <v xml:space="preserve"> </v>
          </cell>
        </row>
        <row r="1006">
          <cell r="C1006" t="str">
            <v xml:space="preserve"> </v>
          </cell>
          <cell r="D1006">
            <v>0</v>
          </cell>
          <cell r="F1006">
            <v>0</v>
          </cell>
          <cell r="G1006">
            <v>0</v>
          </cell>
          <cell r="H1006" t="str">
            <v xml:space="preserve"> </v>
          </cell>
        </row>
        <row r="1007">
          <cell r="C1007" t="str">
            <v xml:space="preserve"> </v>
          </cell>
          <cell r="D1007">
            <v>0</v>
          </cell>
          <cell r="F1007">
            <v>0</v>
          </cell>
          <cell r="G1007">
            <v>0</v>
          </cell>
          <cell r="H1007" t="str">
            <v xml:space="preserve"> </v>
          </cell>
        </row>
        <row r="1008">
          <cell r="C1008" t="str">
            <v xml:space="preserve"> </v>
          </cell>
          <cell r="D1008">
            <v>0</v>
          </cell>
          <cell r="F1008">
            <v>0</v>
          </cell>
          <cell r="G1008">
            <v>0</v>
          </cell>
          <cell r="H1008" t="str">
            <v xml:space="preserve"> </v>
          </cell>
        </row>
        <row r="1009">
          <cell r="C1009" t="str">
            <v xml:space="preserve"> </v>
          </cell>
          <cell r="D1009">
            <v>0</v>
          </cell>
          <cell r="F1009">
            <v>0</v>
          </cell>
          <cell r="G1009">
            <v>0</v>
          </cell>
          <cell r="H1009" t="str">
            <v xml:space="preserve"> </v>
          </cell>
        </row>
        <row r="1010">
          <cell r="C1010" t="str">
            <v xml:space="preserve"> </v>
          </cell>
          <cell r="D1010">
            <v>0</v>
          </cell>
          <cell r="F1010">
            <v>0</v>
          </cell>
          <cell r="G1010">
            <v>0</v>
          </cell>
          <cell r="H1010" t="str">
            <v xml:space="preserve"> </v>
          </cell>
        </row>
        <row r="1011">
          <cell r="C1011" t="str">
            <v xml:space="preserve"> </v>
          </cell>
          <cell r="D1011">
            <v>0</v>
          </cell>
          <cell r="F1011">
            <v>0</v>
          </cell>
          <cell r="G1011">
            <v>0</v>
          </cell>
          <cell r="H1011" t="str">
            <v xml:space="preserve"> </v>
          </cell>
        </row>
        <row r="1012">
          <cell r="C1012" t="str">
            <v xml:space="preserve"> </v>
          </cell>
          <cell r="D1012">
            <v>0</v>
          </cell>
          <cell r="F1012">
            <v>0</v>
          </cell>
          <cell r="G1012">
            <v>0</v>
          </cell>
          <cell r="H1012" t="str">
            <v xml:space="preserve"> </v>
          </cell>
        </row>
        <row r="1013">
          <cell r="C1013" t="str">
            <v xml:space="preserve"> </v>
          </cell>
          <cell r="D1013">
            <v>0</v>
          </cell>
          <cell r="F1013">
            <v>0</v>
          </cell>
          <cell r="G1013">
            <v>0</v>
          </cell>
          <cell r="H1013" t="str">
            <v xml:space="preserve"> </v>
          </cell>
        </row>
        <row r="1014">
          <cell r="C1014" t="str">
            <v xml:space="preserve"> </v>
          </cell>
          <cell r="D1014">
            <v>0</v>
          </cell>
          <cell r="F1014">
            <v>0</v>
          </cell>
          <cell r="G1014">
            <v>0</v>
          </cell>
          <cell r="H1014" t="str">
            <v xml:space="preserve"> </v>
          </cell>
        </row>
        <row r="1015">
          <cell r="C1015" t="str">
            <v xml:space="preserve"> </v>
          </cell>
          <cell r="D1015">
            <v>0</v>
          </cell>
          <cell r="F1015">
            <v>0</v>
          </cell>
          <cell r="G1015">
            <v>0</v>
          </cell>
          <cell r="H1015" t="str">
            <v xml:space="preserve"> </v>
          </cell>
        </row>
        <row r="1016">
          <cell r="C1016" t="str">
            <v xml:space="preserve"> </v>
          </cell>
          <cell r="D1016">
            <v>0</v>
          </cell>
          <cell r="F1016">
            <v>0</v>
          </cell>
          <cell r="G1016">
            <v>0</v>
          </cell>
          <cell r="H1016" t="str">
            <v xml:space="preserve"> </v>
          </cell>
        </row>
        <row r="1017">
          <cell r="C1017" t="str">
            <v xml:space="preserve"> </v>
          </cell>
          <cell r="D1017">
            <v>0</v>
          </cell>
          <cell r="F1017">
            <v>0</v>
          </cell>
          <cell r="G1017">
            <v>0</v>
          </cell>
          <cell r="H1017" t="str">
            <v xml:space="preserve"> </v>
          </cell>
        </row>
        <row r="1018">
          <cell r="C1018" t="str">
            <v xml:space="preserve"> </v>
          </cell>
          <cell r="D1018">
            <v>0</v>
          </cell>
          <cell r="F1018">
            <v>0</v>
          </cell>
          <cell r="G1018">
            <v>0</v>
          </cell>
          <cell r="H1018" t="str">
            <v xml:space="preserve"> </v>
          </cell>
        </row>
        <row r="1019">
          <cell r="C1019" t="str">
            <v xml:space="preserve"> </v>
          </cell>
          <cell r="D1019">
            <v>0</v>
          </cell>
          <cell r="F1019">
            <v>0</v>
          </cell>
          <cell r="G1019">
            <v>0</v>
          </cell>
          <cell r="H1019" t="str">
            <v xml:space="preserve"> </v>
          </cell>
        </row>
        <row r="1020">
          <cell r="C1020" t="str">
            <v xml:space="preserve"> </v>
          </cell>
          <cell r="D1020">
            <v>0</v>
          </cell>
          <cell r="F1020">
            <v>0</v>
          </cell>
          <cell r="G1020">
            <v>0</v>
          </cell>
          <cell r="H1020" t="str">
            <v xml:space="preserve"> </v>
          </cell>
        </row>
        <row r="1021">
          <cell r="C1021" t="str">
            <v xml:space="preserve"> </v>
          </cell>
          <cell r="D1021">
            <v>0</v>
          </cell>
          <cell r="F1021">
            <v>0</v>
          </cell>
          <cell r="G1021">
            <v>0</v>
          </cell>
          <cell r="H1021" t="str">
            <v xml:space="preserve"> </v>
          </cell>
        </row>
        <row r="1022">
          <cell r="C1022" t="str">
            <v xml:space="preserve"> </v>
          </cell>
          <cell r="D1022">
            <v>0</v>
          </cell>
          <cell r="F1022">
            <v>0</v>
          </cell>
          <cell r="G1022">
            <v>0</v>
          </cell>
          <cell r="H1022" t="str">
            <v xml:space="preserve"> </v>
          </cell>
        </row>
        <row r="1023">
          <cell r="C1023" t="str">
            <v xml:space="preserve"> </v>
          </cell>
          <cell r="D1023">
            <v>0</v>
          </cell>
          <cell r="F1023">
            <v>0</v>
          </cell>
          <cell r="G1023">
            <v>0</v>
          </cell>
          <cell r="H1023" t="str">
            <v xml:space="preserve"> </v>
          </cell>
        </row>
        <row r="1024">
          <cell r="C1024" t="str">
            <v xml:space="preserve"> </v>
          </cell>
          <cell r="D1024">
            <v>0</v>
          </cell>
          <cell r="F1024">
            <v>0</v>
          </cell>
          <cell r="G1024">
            <v>0</v>
          </cell>
          <cell r="H1024" t="str">
            <v xml:space="preserve"> </v>
          </cell>
        </row>
        <row r="1025">
          <cell r="C1025" t="str">
            <v xml:space="preserve"> </v>
          </cell>
          <cell r="D1025">
            <v>0</v>
          </cell>
          <cell r="F1025">
            <v>0</v>
          </cell>
          <cell r="G1025">
            <v>0</v>
          </cell>
          <cell r="H1025" t="str">
            <v xml:space="preserve"> </v>
          </cell>
        </row>
        <row r="1026">
          <cell r="C1026" t="str">
            <v xml:space="preserve"> </v>
          </cell>
          <cell r="D1026">
            <v>0</v>
          </cell>
          <cell r="F1026">
            <v>0</v>
          </cell>
          <cell r="G1026">
            <v>0</v>
          </cell>
          <cell r="H1026" t="str">
            <v xml:space="preserve"> </v>
          </cell>
        </row>
        <row r="1027">
          <cell r="C1027" t="str">
            <v xml:space="preserve"> </v>
          </cell>
          <cell r="D1027">
            <v>0</v>
          </cell>
          <cell r="F1027">
            <v>0</v>
          </cell>
          <cell r="G1027">
            <v>0</v>
          </cell>
          <cell r="H1027" t="str">
            <v xml:space="preserve"> </v>
          </cell>
        </row>
        <row r="1028">
          <cell r="C1028" t="str">
            <v xml:space="preserve"> </v>
          </cell>
          <cell r="D1028">
            <v>0</v>
          </cell>
          <cell r="F1028">
            <v>0</v>
          </cell>
          <cell r="G1028">
            <v>0</v>
          </cell>
          <cell r="H1028" t="str">
            <v xml:space="preserve"> </v>
          </cell>
        </row>
        <row r="1029">
          <cell r="C1029" t="str">
            <v xml:space="preserve"> </v>
          </cell>
          <cell r="D1029">
            <v>0</v>
          </cell>
          <cell r="F1029">
            <v>0</v>
          </cell>
          <cell r="G1029">
            <v>0</v>
          </cell>
          <cell r="H1029" t="str">
            <v xml:space="preserve"> </v>
          </cell>
        </row>
        <row r="1030">
          <cell r="C1030" t="str">
            <v xml:space="preserve"> </v>
          </cell>
          <cell r="D1030">
            <v>0</v>
          </cell>
          <cell r="F1030">
            <v>0</v>
          </cell>
          <cell r="G1030">
            <v>0</v>
          </cell>
          <cell r="H1030" t="str">
            <v xml:space="preserve"> </v>
          </cell>
        </row>
        <row r="1031">
          <cell r="C1031" t="str">
            <v xml:space="preserve"> </v>
          </cell>
          <cell r="D1031">
            <v>0</v>
          </cell>
          <cell r="F1031">
            <v>0</v>
          </cell>
          <cell r="G1031">
            <v>0</v>
          </cell>
          <cell r="H1031" t="str">
            <v xml:space="preserve"> </v>
          </cell>
        </row>
        <row r="1032">
          <cell r="C1032" t="str">
            <v xml:space="preserve"> </v>
          </cell>
          <cell r="D1032">
            <v>0</v>
          </cell>
          <cell r="F1032">
            <v>0</v>
          </cell>
          <cell r="G1032">
            <v>0</v>
          </cell>
          <cell r="H1032" t="str">
            <v xml:space="preserve"> </v>
          </cell>
        </row>
        <row r="1033">
          <cell r="C1033" t="str">
            <v xml:space="preserve"> </v>
          </cell>
          <cell r="D1033">
            <v>0</v>
          </cell>
          <cell r="F1033">
            <v>0</v>
          </cell>
          <cell r="G1033">
            <v>0</v>
          </cell>
          <cell r="H1033" t="str">
            <v xml:space="preserve"> </v>
          </cell>
        </row>
        <row r="1034">
          <cell r="C1034" t="str">
            <v xml:space="preserve"> </v>
          </cell>
          <cell r="D1034">
            <v>0</v>
          </cell>
          <cell r="F1034">
            <v>0</v>
          </cell>
          <cell r="G1034">
            <v>0</v>
          </cell>
          <cell r="H1034" t="str">
            <v xml:space="preserve"> </v>
          </cell>
        </row>
        <row r="1035">
          <cell r="C1035" t="str">
            <v xml:space="preserve"> </v>
          </cell>
          <cell r="D1035">
            <v>0</v>
          </cell>
          <cell r="F1035">
            <v>0</v>
          </cell>
          <cell r="G1035">
            <v>0</v>
          </cell>
          <cell r="H1035" t="str">
            <v xml:space="preserve"> </v>
          </cell>
        </row>
        <row r="1036">
          <cell r="C1036" t="str">
            <v xml:space="preserve"> </v>
          </cell>
          <cell r="D1036">
            <v>0</v>
          </cell>
          <cell r="F1036">
            <v>0</v>
          </cell>
          <cell r="G1036">
            <v>0</v>
          </cell>
          <cell r="H1036" t="str">
            <v xml:space="preserve"> </v>
          </cell>
        </row>
        <row r="1037">
          <cell r="C1037" t="str">
            <v xml:space="preserve"> </v>
          </cell>
          <cell r="D1037">
            <v>0</v>
          </cell>
          <cell r="F1037">
            <v>0</v>
          </cell>
          <cell r="G1037">
            <v>0</v>
          </cell>
          <cell r="H1037" t="str">
            <v xml:space="preserve"> </v>
          </cell>
        </row>
        <row r="1038">
          <cell r="C1038" t="str">
            <v xml:space="preserve"> </v>
          </cell>
          <cell r="D1038">
            <v>0</v>
          </cell>
          <cell r="F1038">
            <v>0</v>
          </cell>
          <cell r="G1038">
            <v>0</v>
          </cell>
          <cell r="H1038" t="str">
            <v xml:space="preserve"> </v>
          </cell>
        </row>
        <row r="1039">
          <cell r="C1039" t="str">
            <v xml:space="preserve"> </v>
          </cell>
          <cell r="D1039">
            <v>0</v>
          </cell>
          <cell r="F1039">
            <v>0</v>
          </cell>
          <cell r="G1039">
            <v>0</v>
          </cell>
          <cell r="H1039" t="str">
            <v xml:space="preserve"> </v>
          </cell>
        </row>
        <row r="1040">
          <cell r="C1040" t="str">
            <v xml:space="preserve"> </v>
          </cell>
          <cell r="D1040">
            <v>0</v>
          </cell>
          <cell r="F1040">
            <v>0</v>
          </cell>
          <cell r="G1040">
            <v>0</v>
          </cell>
          <cell r="H1040" t="str">
            <v xml:space="preserve"> </v>
          </cell>
        </row>
        <row r="1041">
          <cell r="C1041" t="str">
            <v xml:space="preserve"> </v>
          </cell>
          <cell r="D1041">
            <v>0</v>
          </cell>
          <cell r="F1041">
            <v>0</v>
          </cell>
          <cell r="G1041">
            <v>0</v>
          </cell>
          <cell r="H1041" t="str">
            <v xml:space="preserve"> </v>
          </cell>
        </row>
        <row r="1042">
          <cell r="C1042" t="str">
            <v xml:space="preserve"> </v>
          </cell>
          <cell r="D1042">
            <v>0</v>
          </cell>
          <cell r="F1042">
            <v>0</v>
          </cell>
          <cell r="G1042">
            <v>0</v>
          </cell>
          <cell r="H1042" t="str">
            <v xml:space="preserve"> </v>
          </cell>
        </row>
        <row r="1043">
          <cell r="C1043" t="str">
            <v xml:space="preserve"> </v>
          </cell>
          <cell r="D1043">
            <v>0</v>
          </cell>
          <cell r="F1043">
            <v>0</v>
          </cell>
          <cell r="G1043">
            <v>0</v>
          </cell>
          <cell r="H1043" t="str">
            <v xml:space="preserve"> </v>
          </cell>
        </row>
        <row r="1044">
          <cell r="C1044" t="str">
            <v xml:space="preserve"> </v>
          </cell>
          <cell r="D1044">
            <v>0</v>
          </cell>
          <cell r="F1044">
            <v>0</v>
          </cell>
          <cell r="G1044">
            <v>0</v>
          </cell>
          <cell r="H1044" t="str">
            <v xml:space="preserve"> </v>
          </cell>
        </row>
        <row r="1045">
          <cell r="C1045" t="str">
            <v xml:space="preserve"> </v>
          </cell>
          <cell r="D1045">
            <v>0</v>
          </cell>
          <cell r="F1045">
            <v>0</v>
          </cell>
          <cell r="G1045">
            <v>0</v>
          </cell>
          <cell r="H1045" t="str">
            <v xml:space="preserve"> </v>
          </cell>
        </row>
        <row r="1046">
          <cell r="C1046" t="str">
            <v xml:space="preserve"> </v>
          </cell>
          <cell r="D1046">
            <v>0</v>
          </cell>
          <cell r="F1046">
            <v>0</v>
          </cell>
          <cell r="G1046">
            <v>0</v>
          </cell>
          <cell r="H1046" t="str">
            <v xml:space="preserve"> </v>
          </cell>
        </row>
        <row r="1047">
          <cell r="C1047" t="str">
            <v xml:space="preserve"> </v>
          </cell>
          <cell r="D1047">
            <v>0</v>
          </cell>
          <cell r="F1047">
            <v>0</v>
          </cell>
          <cell r="G1047">
            <v>0</v>
          </cell>
          <cell r="H1047" t="str">
            <v xml:space="preserve"> </v>
          </cell>
        </row>
        <row r="1048">
          <cell r="C1048" t="str">
            <v xml:space="preserve"> </v>
          </cell>
          <cell r="D1048">
            <v>0</v>
          </cell>
          <cell r="F1048">
            <v>0</v>
          </cell>
          <cell r="G1048">
            <v>0</v>
          </cell>
          <cell r="H1048" t="str">
            <v xml:space="preserve"> </v>
          </cell>
        </row>
        <row r="1049">
          <cell r="C1049" t="str">
            <v xml:space="preserve"> </v>
          </cell>
          <cell r="D1049">
            <v>0</v>
          </cell>
          <cell r="F1049">
            <v>0</v>
          </cell>
          <cell r="G1049">
            <v>0</v>
          </cell>
          <cell r="H1049" t="str">
            <v xml:space="preserve"> </v>
          </cell>
        </row>
        <row r="1050">
          <cell r="C1050" t="str">
            <v xml:space="preserve"> </v>
          </cell>
          <cell r="D1050">
            <v>0</v>
          </cell>
          <cell r="F1050">
            <v>0</v>
          </cell>
          <cell r="G1050">
            <v>0</v>
          </cell>
          <cell r="H1050" t="str">
            <v xml:space="preserve"> </v>
          </cell>
        </row>
        <row r="1051">
          <cell r="C1051" t="str">
            <v xml:space="preserve"> </v>
          </cell>
          <cell r="D1051">
            <v>0</v>
          </cell>
          <cell r="F1051">
            <v>0</v>
          </cell>
          <cell r="G1051">
            <v>0</v>
          </cell>
          <cell r="H1051" t="str">
            <v xml:space="preserve"> </v>
          </cell>
        </row>
        <row r="1052">
          <cell r="C1052" t="str">
            <v xml:space="preserve"> </v>
          </cell>
          <cell r="D1052">
            <v>0</v>
          </cell>
          <cell r="F1052">
            <v>0</v>
          </cell>
          <cell r="G1052">
            <v>0</v>
          </cell>
          <cell r="H1052" t="str">
            <v xml:space="preserve"> </v>
          </cell>
        </row>
        <row r="1053">
          <cell r="C1053" t="str">
            <v xml:space="preserve"> </v>
          </cell>
          <cell r="D1053">
            <v>0</v>
          </cell>
          <cell r="F1053">
            <v>0</v>
          </cell>
          <cell r="G1053">
            <v>0</v>
          </cell>
          <cell r="H1053" t="str">
            <v xml:space="preserve"> </v>
          </cell>
        </row>
        <row r="1054">
          <cell r="C1054" t="str">
            <v xml:space="preserve"> </v>
          </cell>
          <cell r="D1054">
            <v>0</v>
          </cell>
          <cell r="F1054">
            <v>0</v>
          </cell>
          <cell r="G1054">
            <v>0</v>
          </cell>
          <cell r="H1054" t="str">
            <v xml:space="preserve"> </v>
          </cell>
        </row>
        <row r="1055">
          <cell r="C1055" t="str">
            <v xml:space="preserve"> </v>
          </cell>
          <cell r="D1055">
            <v>0</v>
          </cell>
          <cell r="F1055">
            <v>0</v>
          </cell>
          <cell r="G1055">
            <v>0</v>
          </cell>
          <cell r="H1055" t="str">
            <v xml:space="preserve"> </v>
          </cell>
        </row>
        <row r="1056">
          <cell r="C1056" t="str">
            <v xml:space="preserve"> </v>
          </cell>
          <cell r="D1056">
            <v>0</v>
          </cell>
          <cell r="F1056">
            <v>0</v>
          </cell>
          <cell r="G1056">
            <v>0</v>
          </cell>
          <cell r="H1056" t="str">
            <v xml:space="preserve"> </v>
          </cell>
        </row>
        <row r="1057">
          <cell r="C1057" t="str">
            <v xml:space="preserve"> </v>
          </cell>
          <cell r="D1057">
            <v>0</v>
          </cell>
          <cell r="F1057">
            <v>0</v>
          </cell>
          <cell r="G1057">
            <v>0</v>
          </cell>
          <cell r="H1057" t="str">
            <v xml:space="preserve"> </v>
          </cell>
        </row>
        <row r="1058">
          <cell r="C1058" t="str">
            <v xml:space="preserve"> </v>
          </cell>
          <cell r="D1058">
            <v>0</v>
          </cell>
          <cell r="F1058">
            <v>0</v>
          </cell>
          <cell r="G1058">
            <v>0</v>
          </cell>
          <cell r="H1058" t="str">
            <v xml:space="preserve"> </v>
          </cell>
        </row>
        <row r="1059">
          <cell r="C1059" t="str">
            <v xml:space="preserve"> </v>
          </cell>
          <cell r="D1059">
            <v>0</v>
          </cell>
          <cell r="F1059">
            <v>0</v>
          </cell>
          <cell r="G1059">
            <v>0</v>
          </cell>
          <cell r="H1059" t="str">
            <v xml:space="preserve"> </v>
          </cell>
        </row>
        <row r="1060">
          <cell r="C1060" t="str">
            <v xml:space="preserve"> </v>
          </cell>
          <cell r="D1060">
            <v>0</v>
          </cell>
          <cell r="F1060">
            <v>0</v>
          </cell>
          <cell r="G1060">
            <v>0</v>
          </cell>
          <cell r="H1060" t="str">
            <v xml:space="preserve"> </v>
          </cell>
        </row>
        <row r="1061">
          <cell r="C1061" t="str">
            <v xml:space="preserve"> </v>
          </cell>
          <cell r="D1061">
            <v>0</v>
          </cell>
          <cell r="F1061">
            <v>0</v>
          </cell>
          <cell r="G1061">
            <v>0</v>
          </cell>
          <cell r="H1061" t="str">
            <v xml:space="preserve"> </v>
          </cell>
        </row>
        <row r="1062">
          <cell r="C1062" t="str">
            <v xml:space="preserve"> </v>
          </cell>
          <cell r="D1062">
            <v>0</v>
          </cell>
          <cell r="F1062">
            <v>0</v>
          </cell>
          <cell r="G1062">
            <v>0</v>
          </cell>
          <cell r="H1062" t="str">
            <v xml:space="preserve"> </v>
          </cell>
        </row>
        <row r="1063">
          <cell r="C1063" t="str">
            <v xml:space="preserve"> </v>
          </cell>
          <cell r="D1063">
            <v>0</v>
          </cell>
          <cell r="F1063">
            <v>0</v>
          </cell>
          <cell r="G1063">
            <v>0</v>
          </cell>
          <cell r="H1063" t="str">
            <v xml:space="preserve"> </v>
          </cell>
        </row>
        <row r="1064">
          <cell r="C1064" t="str">
            <v xml:space="preserve"> </v>
          </cell>
          <cell r="D1064">
            <v>0</v>
          </cell>
          <cell r="F1064">
            <v>0</v>
          </cell>
          <cell r="G1064">
            <v>0</v>
          </cell>
          <cell r="H1064" t="str">
            <v xml:space="preserve"> </v>
          </cell>
        </row>
        <row r="1065">
          <cell r="C1065" t="str">
            <v xml:space="preserve"> </v>
          </cell>
          <cell r="D1065">
            <v>0</v>
          </cell>
          <cell r="F1065">
            <v>0</v>
          </cell>
          <cell r="G1065">
            <v>0</v>
          </cell>
          <cell r="H1065" t="str">
            <v xml:space="preserve"> </v>
          </cell>
        </row>
        <row r="1066">
          <cell r="C1066" t="str">
            <v xml:space="preserve"> </v>
          </cell>
          <cell r="D1066">
            <v>0</v>
          </cell>
          <cell r="F1066">
            <v>0</v>
          </cell>
          <cell r="G1066">
            <v>0</v>
          </cell>
          <cell r="H1066" t="str">
            <v xml:space="preserve"> </v>
          </cell>
        </row>
        <row r="1067">
          <cell r="C1067" t="str">
            <v xml:space="preserve"> </v>
          </cell>
          <cell r="D1067">
            <v>0</v>
          </cell>
          <cell r="F1067">
            <v>0</v>
          </cell>
          <cell r="G1067">
            <v>0</v>
          </cell>
          <cell r="H1067" t="str">
            <v xml:space="preserve"> </v>
          </cell>
        </row>
        <row r="1068">
          <cell r="C1068" t="str">
            <v xml:space="preserve"> </v>
          </cell>
          <cell r="D1068">
            <v>0</v>
          </cell>
          <cell r="F1068">
            <v>0</v>
          </cell>
          <cell r="G1068">
            <v>0</v>
          </cell>
          <cell r="H1068" t="str">
            <v xml:space="preserve"> </v>
          </cell>
        </row>
        <row r="1069">
          <cell r="C1069" t="str">
            <v xml:space="preserve"> </v>
          </cell>
          <cell r="D1069">
            <v>0</v>
          </cell>
          <cell r="F1069">
            <v>0</v>
          </cell>
          <cell r="G1069">
            <v>0</v>
          </cell>
          <cell r="H1069" t="str">
            <v xml:space="preserve"> </v>
          </cell>
        </row>
        <row r="1070">
          <cell r="C1070" t="str">
            <v xml:space="preserve"> </v>
          </cell>
          <cell r="D1070">
            <v>0</v>
          </cell>
          <cell r="F1070">
            <v>0</v>
          </cell>
          <cell r="G1070">
            <v>0</v>
          </cell>
          <cell r="H1070" t="str">
            <v xml:space="preserve"> </v>
          </cell>
        </row>
        <row r="1071">
          <cell r="C1071" t="str">
            <v xml:space="preserve"> </v>
          </cell>
          <cell r="D1071">
            <v>0</v>
          </cell>
          <cell r="F1071">
            <v>0</v>
          </cell>
          <cell r="G1071">
            <v>0</v>
          </cell>
          <cell r="H1071" t="str">
            <v xml:space="preserve"> </v>
          </cell>
        </row>
        <row r="1072">
          <cell r="C1072" t="str">
            <v xml:space="preserve"> </v>
          </cell>
          <cell r="D1072">
            <v>0</v>
          </cell>
          <cell r="F1072">
            <v>0</v>
          </cell>
          <cell r="G1072">
            <v>0</v>
          </cell>
          <cell r="H1072" t="str">
            <v xml:space="preserve"> </v>
          </cell>
        </row>
        <row r="1073">
          <cell r="C1073" t="str">
            <v xml:space="preserve"> </v>
          </cell>
          <cell r="D1073">
            <v>0</v>
          </cell>
          <cell r="F1073">
            <v>0</v>
          </cell>
          <cell r="G1073">
            <v>0</v>
          </cell>
          <cell r="H1073" t="str">
            <v xml:space="preserve"> </v>
          </cell>
        </row>
        <row r="1074">
          <cell r="C1074" t="str">
            <v xml:space="preserve"> </v>
          </cell>
          <cell r="D1074">
            <v>0</v>
          </cell>
          <cell r="F1074">
            <v>0</v>
          </cell>
          <cell r="G1074">
            <v>0</v>
          </cell>
          <cell r="H1074" t="str">
            <v xml:space="preserve"> </v>
          </cell>
        </row>
        <row r="1075">
          <cell r="C1075" t="str">
            <v xml:space="preserve"> </v>
          </cell>
          <cell r="D1075">
            <v>0</v>
          </cell>
          <cell r="F1075">
            <v>0</v>
          </cell>
          <cell r="G1075">
            <v>0</v>
          </cell>
          <cell r="H1075" t="str">
            <v xml:space="preserve"> </v>
          </cell>
        </row>
        <row r="1076">
          <cell r="C1076" t="str">
            <v xml:space="preserve"> </v>
          </cell>
          <cell r="D1076">
            <v>0</v>
          </cell>
          <cell r="F1076">
            <v>0</v>
          </cell>
          <cell r="G1076">
            <v>0</v>
          </cell>
          <cell r="H1076" t="str">
            <v xml:space="preserve"> </v>
          </cell>
        </row>
        <row r="1077">
          <cell r="C1077" t="str">
            <v xml:space="preserve"> </v>
          </cell>
          <cell r="D1077">
            <v>0</v>
          </cell>
          <cell r="F1077">
            <v>0</v>
          </cell>
          <cell r="G1077">
            <v>0</v>
          </cell>
          <cell r="H1077" t="str">
            <v xml:space="preserve"> </v>
          </cell>
        </row>
        <row r="1078">
          <cell r="C1078" t="str">
            <v xml:space="preserve"> </v>
          </cell>
          <cell r="D1078">
            <v>0</v>
          </cell>
          <cell r="F1078">
            <v>0</v>
          </cell>
          <cell r="G1078">
            <v>0</v>
          </cell>
          <cell r="H1078" t="str">
            <v xml:space="preserve"> </v>
          </cell>
        </row>
        <row r="1079">
          <cell r="C1079" t="str">
            <v xml:space="preserve"> </v>
          </cell>
          <cell r="D1079">
            <v>0</v>
          </cell>
          <cell r="F1079">
            <v>0</v>
          </cell>
          <cell r="G1079">
            <v>0</v>
          </cell>
          <cell r="H1079" t="str">
            <v xml:space="preserve"> </v>
          </cell>
        </row>
        <row r="1080">
          <cell r="C1080" t="str">
            <v xml:space="preserve"> </v>
          </cell>
          <cell r="D1080">
            <v>0</v>
          </cell>
          <cell r="F1080">
            <v>0</v>
          </cell>
          <cell r="G1080">
            <v>0</v>
          </cell>
          <cell r="H1080" t="str">
            <v xml:space="preserve"> </v>
          </cell>
        </row>
        <row r="1081">
          <cell r="C1081" t="str">
            <v xml:space="preserve"> </v>
          </cell>
          <cell r="D1081">
            <v>0</v>
          </cell>
          <cell r="F1081">
            <v>0</v>
          </cell>
          <cell r="G1081">
            <v>0</v>
          </cell>
          <cell r="H1081" t="str">
            <v xml:space="preserve"> </v>
          </cell>
        </row>
        <row r="1082">
          <cell r="C1082" t="str">
            <v xml:space="preserve"> </v>
          </cell>
          <cell r="D1082">
            <v>0</v>
          </cell>
          <cell r="F1082">
            <v>0</v>
          </cell>
          <cell r="G1082">
            <v>0</v>
          </cell>
          <cell r="H1082" t="str">
            <v xml:space="preserve"> </v>
          </cell>
        </row>
        <row r="1083">
          <cell r="C1083" t="str">
            <v xml:space="preserve"> </v>
          </cell>
          <cell r="D1083">
            <v>0</v>
          </cell>
          <cell r="F1083">
            <v>0</v>
          </cell>
          <cell r="G1083">
            <v>0</v>
          </cell>
          <cell r="H1083" t="str">
            <v xml:space="preserve"> </v>
          </cell>
        </row>
        <row r="1084">
          <cell r="C1084" t="str">
            <v xml:space="preserve"> </v>
          </cell>
          <cell r="D1084">
            <v>0</v>
          </cell>
          <cell r="F1084">
            <v>0</v>
          </cell>
          <cell r="G1084">
            <v>0</v>
          </cell>
          <cell r="H1084" t="str">
            <v xml:space="preserve"> </v>
          </cell>
        </row>
        <row r="1085">
          <cell r="C1085" t="str">
            <v xml:space="preserve"> </v>
          </cell>
          <cell r="D1085">
            <v>0</v>
          </cell>
          <cell r="F1085">
            <v>0</v>
          </cell>
          <cell r="G1085">
            <v>0</v>
          </cell>
          <cell r="H1085" t="str">
            <v xml:space="preserve"> </v>
          </cell>
        </row>
        <row r="1086">
          <cell r="C1086" t="str">
            <v xml:space="preserve"> </v>
          </cell>
          <cell r="D1086">
            <v>0</v>
          </cell>
          <cell r="F1086">
            <v>0</v>
          </cell>
          <cell r="G1086">
            <v>0</v>
          </cell>
          <cell r="H1086" t="str">
            <v xml:space="preserve"> </v>
          </cell>
        </row>
        <row r="1087">
          <cell r="C1087" t="str">
            <v xml:space="preserve"> </v>
          </cell>
          <cell r="D1087">
            <v>0</v>
          </cell>
          <cell r="F1087">
            <v>0</v>
          </cell>
          <cell r="G1087">
            <v>0</v>
          </cell>
          <cell r="H1087" t="str">
            <v xml:space="preserve"> </v>
          </cell>
        </row>
        <row r="1088">
          <cell r="C1088" t="str">
            <v xml:space="preserve"> </v>
          </cell>
          <cell r="D1088">
            <v>0</v>
          </cell>
          <cell r="F1088">
            <v>0</v>
          </cell>
          <cell r="G1088">
            <v>0</v>
          </cell>
          <cell r="H1088" t="str">
            <v xml:space="preserve"> </v>
          </cell>
        </row>
        <row r="1089">
          <cell r="C1089" t="str">
            <v xml:space="preserve"> </v>
          </cell>
          <cell r="D1089">
            <v>0</v>
          </cell>
          <cell r="F1089">
            <v>0</v>
          </cell>
          <cell r="G1089">
            <v>0</v>
          </cell>
          <cell r="H1089" t="str">
            <v xml:space="preserve"> </v>
          </cell>
        </row>
        <row r="1090">
          <cell r="C1090" t="str">
            <v xml:space="preserve"> </v>
          </cell>
          <cell r="D1090">
            <v>0</v>
          </cell>
          <cell r="F1090">
            <v>0</v>
          </cell>
          <cell r="G1090">
            <v>0</v>
          </cell>
          <cell r="H1090" t="str">
            <v xml:space="preserve"> </v>
          </cell>
        </row>
        <row r="1091">
          <cell r="C1091" t="str">
            <v xml:space="preserve"> </v>
          </cell>
          <cell r="D1091">
            <v>0</v>
          </cell>
          <cell r="F1091">
            <v>0</v>
          </cell>
          <cell r="G1091">
            <v>0</v>
          </cell>
          <cell r="H1091" t="str">
            <v xml:space="preserve"> </v>
          </cell>
        </row>
        <row r="1092">
          <cell r="C1092" t="str">
            <v xml:space="preserve"> </v>
          </cell>
          <cell r="D1092">
            <v>0</v>
          </cell>
          <cell r="F1092">
            <v>0</v>
          </cell>
          <cell r="G1092">
            <v>0</v>
          </cell>
          <cell r="H1092" t="str">
            <v xml:space="preserve"> </v>
          </cell>
        </row>
        <row r="1093">
          <cell r="C1093" t="str">
            <v xml:space="preserve"> </v>
          </cell>
          <cell r="D1093">
            <v>0</v>
          </cell>
          <cell r="F1093">
            <v>0</v>
          </cell>
          <cell r="G1093">
            <v>0</v>
          </cell>
          <cell r="H1093" t="str">
            <v xml:space="preserve"> </v>
          </cell>
        </row>
        <row r="1094">
          <cell r="C1094" t="str">
            <v xml:space="preserve"> </v>
          </cell>
          <cell r="D1094">
            <v>0</v>
          </cell>
          <cell r="F1094">
            <v>0</v>
          </cell>
          <cell r="G1094">
            <v>0</v>
          </cell>
          <cell r="H1094" t="str">
            <v xml:space="preserve"> </v>
          </cell>
        </row>
        <row r="1095">
          <cell r="C1095" t="str">
            <v xml:space="preserve"> </v>
          </cell>
          <cell r="D1095">
            <v>0</v>
          </cell>
          <cell r="F1095">
            <v>0</v>
          </cell>
          <cell r="G1095">
            <v>0</v>
          </cell>
          <cell r="H1095" t="str">
            <v xml:space="preserve"> </v>
          </cell>
        </row>
        <row r="1096">
          <cell r="C1096" t="str">
            <v xml:space="preserve"> </v>
          </cell>
          <cell r="D1096">
            <v>0</v>
          </cell>
          <cell r="F1096">
            <v>0</v>
          </cell>
          <cell r="G1096">
            <v>0</v>
          </cell>
          <cell r="H1096" t="str">
            <v xml:space="preserve"> </v>
          </cell>
        </row>
        <row r="1097">
          <cell r="C1097" t="str">
            <v xml:space="preserve"> </v>
          </cell>
          <cell r="D1097">
            <v>0</v>
          </cell>
          <cell r="F1097">
            <v>0</v>
          </cell>
          <cell r="G1097">
            <v>0</v>
          </cell>
          <cell r="H1097" t="str">
            <v xml:space="preserve"> </v>
          </cell>
        </row>
        <row r="1098">
          <cell r="C1098" t="str">
            <v xml:space="preserve"> </v>
          </cell>
          <cell r="D1098">
            <v>0</v>
          </cell>
          <cell r="F1098">
            <v>0</v>
          </cell>
          <cell r="G1098">
            <v>0</v>
          </cell>
          <cell r="H1098" t="str">
            <v xml:space="preserve"> </v>
          </cell>
        </row>
        <row r="1099">
          <cell r="C1099" t="str">
            <v xml:space="preserve"> </v>
          </cell>
          <cell r="D1099">
            <v>0</v>
          </cell>
          <cell r="F1099">
            <v>0</v>
          </cell>
          <cell r="G1099">
            <v>0</v>
          </cell>
          <cell r="H1099" t="str">
            <v xml:space="preserve"> </v>
          </cell>
        </row>
        <row r="1100">
          <cell r="C1100" t="str">
            <v xml:space="preserve"> </v>
          </cell>
          <cell r="D1100">
            <v>0</v>
          </cell>
          <cell r="F1100">
            <v>0</v>
          </cell>
          <cell r="G1100">
            <v>0</v>
          </cell>
          <cell r="H1100" t="str">
            <v xml:space="preserve"> </v>
          </cell>
        </row>
        <row r="1101">
          <cell r="C1101" t="str">
            <v xml:space="preserve"> </v>
          </cell>
          <cell r="D1101">
            <v>0</v>
          </cell>
          <cell r="F1101">
            <v>0</v>
          </cell>
          <cell r="G1101">
            <v>0</v>
          </cell>
          <cell r="H1101" t="str">
            <v xml:space="preserve"> </v>
          </cell>
        </row>
        <row r="1102">
          <cell r="C1102" t="str">
            <v xml:space="preserve"> </v>
          </cell>
          <cell r="D1102">
            <v>0</v>
          </cell>
          <cell r="F1102">
            <v>0</v>
          </cell>
          <cell r="G1102">
            <v>0</v>
          </cell>
          <cell r="H1102" t="str">
            <v xml:space="preserve"> </v>
          </cell>
        </row>
        <row r="1103">
          <cell r="C1103" t="str">
            <v xml:space="preserve"> </v>
          </cell>
          <cell r="D1103">
            <v>0</v>
          </cell>
          <cell r="F1103">
            <v>0</v>
          </cell>
          <cell r="G1103">
            <v>0</v>
          </cell>
          <cell r="H1103" t="str">
            <v xml:space="preserve"> </v>
          </cell>
        </row>
        <row r="1104">
          <cell r="C1104" t="str">
            <v xml:space="preserve"> </v>
          </cell>
          <cell r="D1104">
            <v>0</v>
          </cell>
          <cell r="F1104">
            <v>0</v>
          </cell>
          <cell r="G1104">
            <v>0</v>
          </cell>
          <cell r="H1104" t="str">
            <v xml:space="preserve"> </v>
          </cell>
        </row>
        <row r="1105">
          <cell r="C1105" t="str">
            <v xml:space="preserve"> </v>
          </cell>
          <cell r="D1105">
            <v>0</v>
          </cell>
          <cell r="F1105">
            <v>0</v>
          </cell>
          <cell r="G1105">
            <v>0</v>
          </cell>
          <cell r="H1105" t="str">
            <v xml:space="preserve"> </v>
          </cell>
        </row>
        <row r="1106">
          <cell r="C1106" t="str">
            <v xml:space="preserve"> </v>
          </cell>
          <cell r="D1106">
            <v>0</v>
          </cell>
          <cell r="F1106">
            <v>0</v>
          </cell>
          <cell r="G1106">
            <v>0</v>
          </cell>
          <cell r="H1106" t="str">
            <v xml:space="preserve"> </v>
          </cell>
        </row>
        <row r="1107">
          <cell r="C1107" t="str">
            <v xml:space="preserve"> </v>
          </cell>
          <cell r="D1107">
            <v>0</v>
          </cell>
          <cell r="F1107">
            <v>0</v>
          </cell>
          <cell r="G1107">
            <v>0</v>
          </cell>
          <cell r="H1107" t="str">
            <v xml:space="preserve"> </v>
          </cell>
        </row>
        <row r="1108">
          <cell r="C1108" t="str">
            <v xml:space="preserve"> </v>
          </cell>
          <cell r="D1108">
            <v>0</v>
          </cell>
          <cell r="F1108">
            <v>0</v>
          </cell>
          <cell r="G1108">
            <v>0</v>
          </cell>
          <cell r="H1108" t="str">
            <v xml:space="preserve"> </v>
          </cell>
        </row>
        <row r="1109">
          <cell r="C1109" t="str">
            <v xml:space="preserve"> </v>
          </cell>
          <cell r="D1109">
            <v>0</v>
          </cell>
          <cell r="F1109">
            <v>0</v>
          </cell>
          <cell r="G1109">
            <v>0</v>
          </cell>
          <cell r="H1109" t="str">
            <v xml:space="preserve"> </v>
          </cell>
        </row>
        <row r="1110">
          <cell r="C1110" t="str">
            <v xml:space="preserve"> </v>
          </cell>
          <cell r="D1110">
            <v>0</v>
          </cell>
          <cell r="F1110">
            <v>0</v>
          </cell>
          <cell r="G1110">
            <v>0</v>
          </cell>
          <cell r="H1110" t="str">
            <v xml:space="preserve"> </v>
          </cell>
        </row>
        <row r="1111">
          <cell r="C1111" t="str">
            <v xml:space="preserve"> </v>
          </cell>
          <cell r="D1111">
            <v>0</v>
          </cell>
          <cell r="F1111">
            <v>0</v>
          </cell>
          <cell r="G1111">
            <v>0</v>
          </cell>
          <cell r="H1111" t="str">
            <v xml:space="preserve"> </v>
          </cell>
        </row>
        <row r="1112">
          <cell r="C1112" t="str">
            <v xml:space="preserve"> </v>
          </cell>
          <cell r="D1112">
            <v>0</v>
          </cell>
          <cell r="F1112">
            <v>0</v>
          </cell>
          <cell r="G1112">
            <v>0</v>
          </cell>
          <cell r="H1112" t="str">
            <v xml:space="preserve"> </v>
          </cell>
        </row>
        <row r="1113">
          <cell r="C1113" t="str">
            <v xml:space="preserve"> </v>
          </cell>
          <cell r="D1113">
            <v>0</v>
          </cell>
          <cell r="F1113">
            <v>0</v>
          </cell>
          <cell r="G1113">
            <v>0</v>
          </cell>
          <cell r="H1113" t="str">
            <v xml:space="preserve"> </v>
          </cell>
        </row>
        <row r="1114">
          <cell r="C1114" t="str">
            <v xml:space="preserve"> </v>
          </cell>
          <cell r="D1114">
            <v>0</v>
          </cell>
          <cell r="F1114">
            <v>0</v>
          </cell>
          <cell r="G1114">
            <v>0</v>
          </cell>
          <cell r="H1114" t="str">
            <v xml:space="preserve"> </v>
          </cell>
        </row>
        <row r="1115">
          <cell r="C1115" t="str">
            <v xml:space="preserve"> </v>
          </cell>
          <cell r="D1115">
            <v>0</v>
          </cell>
          <cell r="F1115">
            <v>0</v>
          </cell>
          <cell r="G1115">
            <v>0</v>
          </cell>
          <cell r="H1115" t="str">
            <v xml:space="preserve"> </v>
          </cell>
        </row>
        <row r="1116">
          <cell r="C1116" t="str">
            <v xml:space="preserve"> </v>
          </cell>
          <cell r="D1116">
            <v>0</v>
          </cell>
          <cell r="F1116">
            <v>0</v>
          </cell>
          <cell r="G1116">
            <v>0</v>
          </cell>
          <cell r="H1116" t="str">
            <v xml:space="preserve"> </v>
          </cell>
        </row>
        <row r="1117">
          <cell r="C1117" t="str">
            <v xml:space="preserve"> </v>
          </cell>
          <cell r="D1117">
            <v>0</v>
          </cell>
          <cell r="F1117">
            <v>0</v>
          </cell>
          <cell r="G1117">
            <v>0</v>
          </cell>
          <cell r="H1117" t="str">
            <v xml:space="preserve"> </v>
          </cell>
        </row>
        <row r="1118">
          <cell r="C1118" t="str">
            <v xml:space="preserve"> </v>
          </cell>
          <cell r="D1118">
            <v>0</v>
          </cell>
          <cell r="F1118">
            <v>0</v>
          </cell>
          <cell r="G1118">
            <v>0</v>
          </cell>
          <cell r="H1118" t="str">
            <v xml:space="preserve"> </v>
          </cell>
        </row>
        <row r="1119">
          <cell r="C1119" t="str">
            <v xml:space="preserve"> </v>
          </cell>
          <cell r="D1119">
            <v>0</v>
          </cell>
          <cell r="F1119">
            <v>0</v>
          </cell>
          <cell r="G1119">
            <v>0</v>
          </cell>
          <cell r="H1119" t="str">
            <v xml:space="preserve"> </v>
          </cell>
        </row>
        <row r="1120">
          <cell r="C1120" t="str">
            <v xml:space="preserve"> </v>
          </cell>
          <cell r="D1120">
            <v>0</v>
          </cell>
          <cell r="F1120">
            <v>0</v>
          </cell>
          <cell r="G1120">
            <v>0</v>
          </cell>
          <cell r="H1120" t="str">
            <v xml:space="preserve"> </v>
          </cell>
        </row>
        <row r="1121">
          <cell r="C1121" t="str">
            <v xml:space="preserve"> </v>
          </cell>
          <cell r="D1121">
            <v>0</v>
          </cell>
          <cell r="F1121">
            <v>0</v>
          </cell>
          <cell r="G1121">
            <v>0</v>
          </cell>
          <cell r="H1121" t="str">
            <v xml:space="preserve"> </v>
          </cell>
        </row>
        <row r="1122">
          <cell r="C1122" t="str">
            <v xml:space="preserve"> </v>
          </cell>
          <cell r="D1122">
            <v>0</v>
          </cell>
          <cell r="F1122">
            <v>0</v>
          </cell>
          <cell r="G1122">
            <v>0</v>
          </cell>
          <cell r="H1122" t="str">
            <v xml:space="preserve"> </v>
          </cell>
        </row>
        <row r="1123">
          <cell r="C1123" t="str">
            <v xml:space="preserve"> </v>
          </cell>
          <cell r="D1123">
            <v>0</v>
          </cell>
          <cell r="F1123">
            <v>0</v>
          </cell>
          <cell r="G1123">
            <v>0</v>
          </cell>
          <cell r="H1123" t="str">
            <v xml:space="preserve"> </v>
          </cell>
        </row>
        <row r="1124">
          <cell r="C1124" t="str">
            <v xml:space="preserve"> </v>
          </cell>
          <cell r="D1124">
            <v>0</v>
          </cell>
          <cell r="F1124">
            <v>0</v>
          </cell>
          <cell r="G1124">
            <v>0</v>
          </cell>
          <cell r="H1124" t="str">
            <v xml:space="preserve"> </v>
          </cell>
        </row>
        <row r="1125">
          <cell r="C1125" t="str">
            <v xml:space="preserve"> </v>
          </cell>
          <cell r="D1125">
            <v>0</v>
          </cell>
          <cell r="F1125">
            <v>0</v>
          </cell>
          <cell r="G1125">
            <v>0</v>
          </cell>
          <cell r="H1125" t="str">
            <v xml:space="preserve"> </v>
          </cell>
        </row>
        <row r="1126">
          <cell r="C1126" t="str">
            <v xml:space="preserve"> </v>
          </cell>
          <cell r="D1126">
            <v>0</v>
          </cell>
          <cell r="F1126">
            <v>0</v>
          </cell>
          <cell r="G1126">
            <v>0</v>
          </cell>
          <cell r="H1126" t="str">
            <v xml:space="preserve"> </v>
          </cell>
        </row>
        <row r="1127">
          <cell r="C1127" t="str">
            <v xml:space="preserve"> </v>
          </cell>
          <cell r="D1127">
            <v>0</v>
          </cell>
          <cell r="F1127">
            <v>0</v>
          </cell>
          <cell r="G1127">
            <v>0</v>
          </cell>
          <cell r="H1127" t="str">
            <v xml:space="preserve"> </v>
          </cell>
        </row>
        <row r="1128">
          <cell r="C1128" t="str">
            <v xml:space="preserve"> </v>
          </cell>
          <cell r="D1128">
            <v>0</v>
          </cell>
          <cell r="F1128">
            <v>0</v>
          </cell>
          <cell r="G1128">
            <v>0</v>
          </cell>
          <cell r="H1128" t="str">
            <v xml:space="preserve"> </v>
          </cell>
        </row>
        <row r="1129">
          <cell r="C1129" t="str">
            <v xml:space="preserve"> </v>
          </cell>
          <cell r="D1129">
            <v>0</v>
          </cell>
          <cell r="F1129">
            <v>0</v>
          </cell>
          <cell r="G1129">
            <v>0</v>
          </cell>
          <cell r="H1129" t="str">
            <v xml:space="preserve"> </v>
          </cell>
        </row>
        <row r="1130">
          <cell r="C1130" t="str">
            <v xml:space="preserve"> </v>
          </cell>
          <cell r="D1130">
            <v>0</v>
          </cell>
          <cell r="F1130">
            <v>0</v>
          </cell>
          <cell r="G1130">
            <v>0</v>
          </cell>
          <cell r="H1130" t="str">
            <v xml:space="preserve"> </v>
          </cell>
        </row>
        <row r="1131">
          <cell r="C1131" t="str">
            <v xml:space="preserve"> </v>
          </cell>
          <cell r="D1131">
            <v>0</v>
          </cell>
          <cell r="F1131">
            <v>0</v>
          </cell>
          <cell r="G1131">
            <v>0</v>
          </cell>
          <cell r="H1131" t="str">
            <v xml:space="preserve"> </v>
          </cell>
        </row>
        <row r="1132">
          <cell r="C1132" t="str">
            <v xml:space="preserve"> </v>
          </cell>
          <cell r="D1132">
            <v>0</v>
          </cell>
          <cell r="F1132">
            <v>0</v>
          </cell>
          <cell r="G1132">
            <v>0</v>
          </cell>
          <cell r="H1132" t="str">
            <v xml:space="preserve"> </v>
          </cell>
        </row>
        <row r="1133">
          <cell r="C1133" t="str">
            <v xml:space="preserve"> </v>
          </cell>
          <cell r="D1133">
            <v>0</v>
          </cell>
          <cell r="F1133">
            <v>0</v>
          </cell>
          <cell r="G1133">
            <v>0</v>
          </cell>
          <cell r="H1133" t="str">
            <v xml:space="preserve"> </v>
          </cell>
        </row>
        <row r="1134">
          <cell r="C1134" t="str">
            <v xml:space="preserve"> </v>
          </cell>
          <cell r="D1134">
            <v>0</v>
          </cell>
          <cell r="F1134">
            <v>0</v>
          </cell>
          <cell r="G1134">
            <v>0</v>
          </cell>
          <cell r="H1134" t="str">
            <v xml:space="preserve"> </v>
          </cell>
        </row>
        <row r="1135">
          <cell r="C1135" t="str">
            <v xml:space="preserve"> </v>
          </cell>
          <cell r="D1135">
            <v>0</v>
          </cell>
          <cell r="F1135">
            <v>0</v>
          </cell>
          <cell r="G1135">
            <v>0</v>
          </cell>
          <cell r="H1135" t="str">
            <v xml:space="preserve"> </v>
          </cell>
        </row>
        <row r="1136">
          <cell r="C1136" t="str">
            <v xml:space="preserve"> </v>
          </cell>
          <cell r="D1136">
            <v>0</v>
          </cell>
          <cell r="F1136">
            <v>0</v>
          </cell>
          <cell r="G1136">
            <v>0</v>
          </cell>
          <cell r="H1136" t="str">
            <v xml:space="preserve"> </v>
          </cell>
        </row>
        <row r="1137">
          <cell r="C1137" t="str">
            <v xml:space="preserve"> </v>
          </cell>
          <cell r="D1137">
            <v>0</v>
          </cell>
          <cell r="F1137">
            <v>0</v>
          </cell>
          <cell r="G1137">
            <v>0</v>
          </cell>
          <cell r="H1137" t="str">
            <v xml:space="preserve"> </v>
          </cell>
        </row>
        <row r="1138">
          <cell r="C1138" t="str">
            <v xml:space="preserve"> </v>
          </cell>
          <cell r="D1138">
            <v>0</v>
          </cell>
          <cell r="F1138">
            <v>0</v>
          </cell>
          <cell r="G1138">
            <v>0</v>
          </cell>
          <cell r="H1138" t="str">
            <v xml:space="preserve"> </v>
          </cell>
        </row>
        <row r="1139">
          <cell r="C1139" t="str">
            <v xml:space="preserve"> </v>
          </cell>
          <cell r="D1139">
            <v>0</v>
          </cell>
          <cell r="F1139">
            <v>0</v>
          </cell>
          <cell r="G1139">
            <v>0</v>
          </cell>
          <cell r="H1139" t="str">
            <v xml:space="preserve"> </v>
          </cell>
        </row>
        <row r="1140">
          <cell r="C1140" t="str">
            <v xml:space="preserve"> </v>
          </cell>
          <cell r="D1140">
            <v>0</v>
          </cell>
          <cell r="F1140">
            <v>0</v>
          </cell>
          <cell r="G1140">
            <v>0</v>
          </cell>
          <cell r="H1140" t="str">
            <v xml:space="preserve"> </v>
          </cell>
        </row>
        <row r="1141">
          <cell r="C1141" t="str">
            <v xml:space="preserve"> </v>
          </cell>
          <cell r="D1141">
            <v>0</v>
          </cell>
          <cell r="F1141">
            <v>0</v>
          </cell>
          <cell r="G1141">
            <v>0</v>
          </cell>
          <cell r="H1141" t="str">
            <v xml:space="preserve"> </v>
          </cell>
        </row>
        <row r="1142">
          <cell r="C1142" t="str">
            <v xml:space="preserve"> </v>
          </cell>
          <cell r="D1142">
            <v>0</v>
          </cell>
          <cell r="F1142">
            <v>0</v>
          </cell>
          <cell r="G1142">
            <v>0</v>
          </cell>
          <cell r="H1142" t="str">
            <v xml:space="preserve"> </v>
          </cell>
        </row>
        <row r="1143">
          <cell r="C1143" t="str">
            <v xml:space="preserve"> </v>
          </cell>
          <cell r="D1143">
            <v>0</v>
          </cell>
          <cell r="F1143">
            <v>0</v>
          </cell>
          <cell r="G1143">
            <v>0</v>
          </cell>
          <cell r="H1143" t="str">
            <v xml:space="preserve"> </v>
          </cell>
        </row>
        <row r="1144">
          <cell r="C1144" t="str">
            <v xml:space="preserve"> </v>
          </cell>
          <cell r="D1144">
            <v>0</v>
          </cell>
          <cell r="F1144">
            <v>0</v>
          </cell>
          <cell r="G1144">
            <v>0</v>
          </cell>
          <cell r="H1144" t="str">
            <v xml:space="preserve"> </v>
          </cell>
        </row>
        <row r="1145">
          <cell r="C1145" t="str">
            <v xml:space="preserve"> </v>
          </cell>
          <cell r="D1145">
            <v>0</v>
          </cell>
          <cell r="F1145">
            <v>0</v>
          </cell>
          <cell r="G1145">
            <v>0</v>
          </cell>
          <cell r="H1145" t="str">
            <v xml:space="preserve"> </v>
          </cell>
        </row>
        <row r="1146">
          <cell r="C1146" t="str">
            <v xml:space="preserve"> </v>
          </cell>
          <cell r="D1146">
            <v>0</v>
          </cell>
          <cell r="F1146">
            <v>0</v>
          </cell>
          <cell r="G1146">
            <v>0</v>
          </cell>
          <cell r="H1146" t="str">
            <v xml:space="preserve"> </v>
          </cell>
        </row>
        <row r="1147">
          <cell r="C1147" t="str">
            <v xml:space="preserve"> </v>
          </cell>
          <cell r="D1147">
            <v>0</v>
          </cell>
          <cell r="F1147">
            <v>0</v>
          </cell>
          <cell r="G1147">
            <v>0</v>
          </cell>
          <cell r="H1147" t="str">
            <v xml:space="preserve"> </v>
          </cell>
        </row>
        <row r="1148">
          <cell r="C1148" t="str">
            <v xml:space="preserve"> </v>
          </cell>
          <cell r="D1148">
            <v>0</v>
          </cell>
          <cell r="F1148">
            <v>0</v>
          </cell>
          <cell r="G1148">
            <v>0</v>
          </cell>
          <cell r="H1148" t="str">
            <v xml:space="preserve"> </v>
          </cell>
        </row>
        <row r="1149">
          <cell r="C1149" t="str">
            <v xml:space="preserve"> </v>
          </cell>
          <cell r="D1149">
            <v>0</v>
          </cell>
          <cell r="F1149">
            <v>0</v>
          </cell>
          <cell r="G1149">
            <v>0</v>
          </cell>
          <cell r="H1149" t="str">
            <v xml:space="preserve"> </v>
          </cell>
        </row>
        <row r="1150">
          <cell r="C1150" t="str">
            <v xml:space="preserve"> </v>
          </cell>
          <cell r="D1150">
            <v>0</v>
          </cell>
          <cell r="F1150">
            <v>0</v>
          </cell>
          <cell r="G1150">
            <v>0</v>
          </cell>
          <cell r="H1150" t="str">
            <v xml:space="preserve"> </v>
          </cell>
        </row>
        <row r="1151">
          <cell r="C1151" t="str">
            <v xml:space="preserve"> </v>
          </cell>
          <cell r="D1151">
            <v>0</v>
          </cell>
          <cell r="F1151">
            <v>0</v>
          </cell>
          <cell r="G1151">
            <v>0</v>
          </cell>
          <cell r="H1151" t="str">
            <v xml:space="preserve"> </v>
          </cell>
        </row>
        <row r="1152">
          <cell r="C1152" t="str">
            <v xml:space="preserve"> </v>
          </cell>
          <cell r="D1152">
            <v>0</v>
          </cell>
          <cell r="F1152">
            <v>0</v>
          </cell>
          <cell r="G1152">
            <v>0</v>
          </cell>
          <cell r="H1152" t="str">
            <v xml:space="preserve"> </v>
          </cell>
        </row>
        <row r="1153">
          <cell r="C1153" t="str">
            <v xml:space="preserve"> </v>
          </cell>
          <cell r="D1153">
            <v>0</v>
          </cell>
          <cell r="F1153">
            <v>0</v>
          </cell>
          <cell r="G1153">
            <v>0</v>
          </cell>
          <cell r="H1153" t="str">
            <v xml:space="preserve"> </v>
          </cell>
        </row>
        <row r="1154">
          <cell r="C1154" t="str">
            <v xml:space="preserve"> </v>
          </cell>
          <cell r="D1154">
            <v>0</v>
          </cell>
          <cell r="F1154">
            <v>0</v>
          </cell>
          <cell r="G1154">
            <v>0</v>
          </cell>
          <cell r="H1154" t="str">
            <v xml:space="preserve"> </v>
          </cell>
        </row>
        <row r="1155">
          <cell r="C1155" t="str">
            <v xml:space="preserve"> </v>
          </cell>
          <cell r="D1155">
            <v>0</v>
          </cell>
          <cell r="F1155">
            <v>0</v>
          </cell>
          <cell r="G1155">
            <v>0</v>
          </cell>
          <cell r="H1155" t="str">
            <v xml:space="preserve"> </v>
          </cell>
        </row>
        <row r="1156">
          <cell r="C1156" t="str">
            <v xml:space="preserve"> </v>
          </cell>
          <cell r="D1156">
            <v>0</v>
          </cell>
          <cell r="F1156">
            <v>0</v>
          </cell>
          <cell r="G1156">
            <v>0</v>
          </cell>
          <cell r="H1156" t="str">
            <v xml:space="preserve"> </v>
          </cell>
        </row>
        <row r="1157">
          <cell r="C1157" t="str">
            <v xml:space="preserve"> </v>
          </cell>
          <cell r="D1157">
            <v>0</v>
          </cell>
          <cell r="F1157">
            <v>0</v>
          </cell>
          <cell r="G1157">
            <v>0</v>
          </cell>
          <cell r="H1157" t="str">
            <v xml:space="preserve"> </v>
          </cell>
        </row>
        <row r="1158">
          <cell r="C1158" t="str">
            <v xml:space="preserve"> </v>
          </cell>
          <cell r="D1158">
            <v>0</v>
          </cell>
          <cell r="F1158">
            <v>0</v>
          </cell>
          <cell r="G1158">
            <v>0</v>
          </cell>
          <cell r="H1158" t="str">
            <v xml:space="preserve"> </v>
          </cell>
        </row>
        <row r="1159">
          <cell r="C1159" t="str">
            <v xml:space="preserve"> </v>
          </cell>
          <cell r="D1159">
            <v>0</v>
          </cell>
          <cell r="F1159">
            <v>0</v>
          </cell>
          <cell r="G1159">
            <v>0</v>
          </cell>
          <cell r="H1159" t="str">
            <v xml:space="preserve"> </v>
          </cell>
        </row>
        <row r="1160">
          <cell r="C1160" t="str">
            <v xml:space="preserve"> </v>
          </cell>
          <cell r="D1160">
            <v>0</v>
          </cell>
          <cell r="F1160">
            <v>0</v>
          </cell>
          <cell r="G1160">
            <v>0</v>
          </cell>
          <cell r="H1160" t="str">
            <v xml:space="preserve"> </v>
          </cell>
        </row>
        <row r="1161">
          <cell r="C1161" t="str">
            <v xml:space="preserve"> </v>
          </cell>
          <cell r="D1161">
            <v>0</v>
          </cell>
          <cell r="F1161">
            <v>0</v>
          </cell>
          <cell r="G1161">
            <v>0</v>
          </cell>
          <cell r="H1161" t="str">
            <v xml:space="preserve"> </v>
          </cell>
        </row>
        <row r="1162">
          <cell r="C1162" t="str">
            <v xml:space="preserve"> </v>
          </cell>
          <cell r="D1162">
            <v>0</v>
          </cell>
          <cell r="F1162">
            <v>0</v>
          </cell>
          <cell r="G1162">
            <v>0</v>
          </cell>
          <cell r="H1162" t="str">
            <v xml:space="preserve"> </v>
          </cell>
        </row>
        <row r="1163">
          <cell r="C1163" t="str">
            <v xml:space="preserve"> </v>
          </cell>
          <cell r="D1163">
            <v>0</v>
          </cell>
          <cell r="F1163">
            <v>0</v>
          </cell>
          <cell r="G1163">
            <v>0</v>
          </cell>
          <cell r="H1163" t="str">
            <v xml:space="preserve"> </v>
          </cell>
        </row>
        <row r="1164">
          <cell r="C1164" t="str">
            <v xml:space="preserve"> </v>
          </cell>
          <cell r="D1164">
            <v>0</v>
          </cell>
          <cell r="F1164">
            <v>0</v>
          </cell>
          <cell r="G1164">
            <v>0</v>
          </cell>
          <cell r="H1164" t="str">
            <v xml:space="preserve"> </v>
          </cell>
        </row>
        <row r="1165">
          <cell r="C1165" t="str">
            <v xml:space="preserve"> </v>
          </cell>
          <cell r="D1165">
            <v>0</v>
          </cell>
          <cell r="F1165">
            <v>0</v>
          </cell>
          <cell r="G1165">
            <v>0</v>
          </cell>
          <cell r="H1165" t="str">
            <v xml:space="preserve"> </v>
          </cell>
        </row>
        <row r="1166">
          <cell r="C1166" t="str">
            <v xml:space="preserve"> </v>
          </cell>
          <cell r="D1166">
            <v>0</v>
          </cell>
          <cell r="F1166">
            <v>0</v>
          </cell>
          <cell r="G1166">
            <v>0</v>
          </cell>
          <cell r="H1166" t="str">
            <v xml:space="preserve"> </v>
          </cell>
        </row>
        <row r="1167">
          <cell r="C1167" t="str">
            <v xml:space="preserve"> </v>
          </cell>
          <cell r="D1167">
            <v>0</v>
          </cell>
          <cell r="F1167">
            <v>0</v>
          </cell>
          <cell r="G1167">
            <v>0</v>
          </cell>
          <cell r="H1167" t="str">
            <v xml:space="preserve"> </v>
          </cell>
        </row>
        <row r="1168">
          <cell r="C1168" t="str">
            <v xml:space="preserve"> </v>
          </cell>
          <cell r="D1168">
            <v>0</v>
          </cell>
          <cell r="F1168">
            <v>0</v>
          </cell>
          <cell r="G1168">
            <v>0</v>
          </cell>
          <cell r="H1168" t="str">
            <v xml:space="preserve"> </v>
          </cell>
        </row>
        <row r="1169">
          <cell r="C1169" t="str">
            <v xml:space="preserve"> </v>
          </cell>
          <cell r="D1169">
            <v>0</v>
          </cell>
          <cell r="F1169">
            <v>0</v>
          </cell>
          <cell r="G1169">
            <v>0</v>
          </cell>
          <cell r="H1169" t="str">
            <v xml:space="preserve"> </v>
          </cell>
        </row>
        <row r="1170">
          <cell r="C1170" t="str">
            <v xml:space="preserve"> </v>
          </cell>
          <cell r="D1170">
            <v>0</v>
          </cell>
          <cell r="F1170">
            <v>0</v>
          </cell>
          <cell r="G1170">
            <v>0</v>
          </cell>
          <cell r="H1170" t="str">
            <v xml:space="preserve"> </v>
          </cell>
        </row>
        <row r="1171">
          <cell r="C1171" t="str">
            <v xml:space="preserve"> </v>
          </cell>
          <cell r="D1171">
            <v>0</v>
          </cell>
          <cell r="F1171">
            <v>0</v>
          </cell>
          <cell r="G1171">
            <v>0</v>
          </cell>
          <cell r="H1171" t="str">
            <v xml:space="preserve"> </v>
          </cell>
        </row>
        <row r="1172">
          <cell r="C1172" t="str">
            <v xml:space="preserve"> </v>
          </cell>
          <cell r="D1172">
            <v>0</v>
          </cell>
          <cell r="F1172">
            <v>0</v>
          </cell>
          <cell r="G1172">
            <v>0</v>
          </cell>
          <cell r="H1172" t="str">
            <v xml:space="preserve"> </v>
          </cell>
        </row>
        <row r="1173">
          <cell r="C1173" t="str">
            <v xml:space="preserve"> </v>
          </cell>
          <cell r="D1173">
            <v>0</v>
          </cell>
          <cell r="F1173">
            <v>0</v>
          </cell>
          <cell r="G1173">
            <v>0</v>
          </cell>
          <cell r="H1173" t="str">
            <v xml:space="preserve"> </v>
          </cell>
        </row>
        <row r="1174">
          <cell r="C1174" t="str">
            <v xml:space="preserve"> </v>
          </cell>
          <cell r="D1174">
            <v>0</v>
          </cell>
          <cell r="F1174">
            <v>0</v>
          </cell>
          <cell r="G1174">
            <v>0</v>
          </cell>
          <cell r="H1174" t="str">
            <v xml:space="preserve"> </v>
          </cell>
        </row>
        <row r="1175">
          <cell r="C1175" t="str">
            <v xml:space="preserve"> </v>
          </cell>
          <cell r="D1175">
            <v>0</v>
          </cell>
          <cell r="F1175">
            <v>0</v>
          </cell>
          <cell r="G1175">
            <v>0</v>
          </cell>
          <cell r="H1175" t="str">
            <v xml:space="preserve"> </v>
          </cell>
        </row>
        <row r="1176">
          <cell r="C1176" t="str">
            <v xml:space="preserve"> </v>
          </cell>
          <cell r="D1176">
            <v>0</v>
          </cell>
          <cell r="F1176">
            <v>0</v>
          </cell>
          <cell r="G1176">
            <v>0</v>
          </cell>
          <cell r="H1176" t="str">
            <v xml:space="preserve"> </v>
          </cell>
        </row>
        <row r="1177">
          <cell r="C1177" t="str">
            <v xml:space="preserve"> </v>
          </cell>
          <cell r="D1177">
            <v>0</v>
          </cell>
          <cell r="F1177">
            <v>0</v>
          </cell>
          <cell r="G1177">
            <v>0</v>
          </cell>
          <cell r="H1177" t="str">
            <v xml:space="preserve"> </v>
          </cell>
        </row>
        <row r="1178">
          <cell r="C1178" t="str">
            <v xml:space="preserve"> </v>
          </cell>
          <cell r="D1178">
            <v>0</v>
          </cell>
          <cell r="F1178">
            <v>0</v>
          </cell>
          <cell r="G1178">
            <v>0</v>
          </cell>
          <cell r="H1178" t="str">
            <v xml:space="preserve"> </v>
          </cell>
        </row>
        <row r="1179">
          <cell r="C1179" t="str">
            <v xml:space="preserve"> </v>
          </cell>
          <cell r="D1179">
            <v>0</v>
          </cell>
          <cell r="F1179">
            <v>0</v>
          </cell>
          <cell r="G1179">
            <v>0</v>
          </cell>
          <cell r="H1179" t="str">
            <v xml:space="preserve"> </v>
          </cell>
        </row>
        <row r="1180">
          <cell r="C1180" t="str">
            <v xml:space="preserve"> </v>
          </cell>
          <cell r="D1180">
            <v>0</v>
          </cell>
          <cell r="F1180">
            <v>0</v>
          </cell>
          <cell r="G1180">
            <v>0</v>
          </cell>
          <cell r="H1180" t="str">
            <v xml:space="preserve"> </v>
          </cell>
        </row>
        <row r="1181">
          <cell r="C1181" t="str">
            <v xml:space="preserve"> </v>
          </cell>
          <cell r="D1181">
            <v>0</v>
          </cell>
          <cell r="F1181">
            <v>0</v>
          </cell>
          <cell r="G1181">
            <v>0</v>
          </cell>
          <cell r="H1181" t="str">
            <v xml:space="preserve"> </v>
          </cell>
        </row>
        <row r="1182">
          <cell r="C1182" t="str">
            <v xml:space="preserve"> </v>
          </cell>
          <cell r="D1182">
            <v>0</v>
          </cell>
          <cell r="F1182">
            <v>0</v>
          </cell>
          <cell r="G1182">
            <v>0</v>
          </cell>
          <cell r="H1182" t="str">
            <v xml:space="preserve"> </v>
          </cell>
        </row>
        <row r="1183">
          <cell r="C1183" t="str">
            <v xml:space="preserve"> </v>
          </cell>
          <cell r="D1183">
            <v>0</v>
          </cell>
          <cell r="F1183">
            <v>0</v>
          </cell>
          <cell r="G1183">
            <v>0</v>
          </cell>
          <cell r="H1183" t="str">
            <v xml:space="preserve"> </v>
          </cell>
        </row>
        <row r="1184">
          <cell r="C1184" t="str">
            <v xml:space="preserve"> </v>
          </cell>
          <cell r="D1184">
            <v>0</v>
          </cell>
          <cell r="F1184">
            <v>0</v>
          </cell>
          <cell r="G1184">
            <v>0</v>
          </cell>
          <cell r="H1184" t="str">
            <v xml:space="preserve"> </v>
          </cell>
        </row>
        <row r="1185">
          <cell r="C1185" t="str">
            <v xml:space="preserve"> </v>
          </cell>
          <cell r="D1185">
            <v>0</v>
          </cell>
          <cell r="F1185">
            <v>0</v>
          </cell>
          <cell r="G1185">
            <v>0</v>
          </cell>
          <cell r="H1185" t="str">
            <v xml:space="preserve"> </v>
          </cell>
        </row>
        <row r="1186">
          <cell r="C1186" t="str">
            <v xml:space="preserve"> </v>
          </cell>
          <cell r="D1186">
            <v>0</v>
          </cell>
          <cell r="F1186">
            <v>0</v>
          </cell>
          <cell r="G1186">
            <v>0</v>
          </cell>
          <cell r="H1186" t="str">
            <v xml:space="preserve"> </v>
          </cell>
        </row>
        <row r="1187">
          <cell r="C1187" t="str">
            <v xml:space="preserve"> </v>
          </cell>
          <cell r="D1187">
            <v>0</v>
          </cell>
          <cell r="F1187">
            <v>0</v>
          </cell>
          <cell r="G1187">
            <v>0</v>
          </cell>
          <cell r="H1187" t="str">
            <v xml:space="preserve"> </v>
          </cell>
        </row>
        <row r="1188">
          <cell r="C1188" t="str">
            <v xml:space="preserve"> </v>
          </cell>
          <cell r="D1188">
            <v>0</v>
          </cell>
          <cell r="F1188">
            <v>0</v>
          </cell>
          <cell r="G1188">
            <v>0</v>
          </cell>
          <cell r="H1188" t="str">
            <v xml:space="preserve"> </v>
          </cell>
        </row>
        <row r="1189">
          <cell r="C1189" t="str">
            <v xml:space="preserve"> </v>
          </cell>
          <cell r="D1189">
            <v>0</v>
          </cell>
          <cell r="F1189">
            <v>0</v>
          </cell>
          <cell r="G1189">
            <v>0</v>
          </cell>
          <cell r="H1189" t="str">
            <v xml:space="preserve"> </v>
          </cell>
        </row>
        <row r="1190">
          <cell r="C1190" t="str">
            <v xml:space="preserve"> </v>
          </cell>
          <cell r="D1190">
            <v>0</v>
          </cell>
          <cell r="F1190">
            <v>0</v>
          </cell>
          <cell r="G1190">
            <v>0</v>
          </cell>
          <cell r="H1190" t="str">
            <v xml:space="preserve"> </v>
          </cell>
        </row>
        <row r="1191">
          <cell r="C1191" t="str">
            <v xml:space="preserve"> </v>
          </cell>
          <cell r="D1191">
            <v>0</v>
          </cell>
          <cell r="F1191">
            <v>0</v>
          </cell>
          <cell r="G1191">
            <v>0</v>
          </cell>
          <cell r="H1191" t="str">
            <v xml:space="preserve"> </v>
          </cell>
        </row>
        <row r="1192">
          <cell r="C1192" t="str">
            <v xml:space="preserve"> </v>
          </cell>
          <cell r="D1192">
            <v>0</v>
          </cell>
          <cell r="F1192">
            <v>0</v>
          </cell>
          <cell r="G1192">
            <v>0</v>
          </cell>
          <cell r="H1192" t="str">
            <v xml:space="preserve"> </v>
          </cell>
        </row>
        <row r="1193">
          <cell r="C1193" t="str">
            <v xml:space="preserve"> </v>
          </cell>
          <cell r="D1193">
            <v>0</v>
          </cell>
          <cell r="F1193">
            <v>0</v>
          </cell>
          <cell r="G1193">
            <v>0</v>
          </cell>
          <cell r="H1193" t="str">
            <v xml:space="preserve"> </v>
          </cell>
        </row>
        <row r="1194">
          <cell r="C1194" t="str">
            <v xml:space="preserve"> </v>
          </cell>
          <cell r="D1194">
            <v>0</v>
          </cell>
          <cell r="F1194">
            <v>0</v>
          </cell>
          <cell r="G1194">
            <v>0</v>
          </cell>
          <cell r="H1194" t="str">
            <v xml:space="preserve"> </v>
          </cell>
        </row>
        <row r="1195">
          <cell r="C1195" t="str">
            <v xml:space="preserve"> </v>
          </cell>
          <cell r="D1195">
            <v>0</v>
          </cell>
          <cell r="F1195">
            <v>0</v>
          </cell>
          <cell r="G1195">
            <v>0</v>
          </cell>
          <cell r="H1195" t="str">
            <v xml:space="preserve"> </v>
          </cell>
        </row>
        <row r="1196">
          <cell r="C1196" t="str">
            <v xml:space="preserve"> </v>
          </cell>
          <cell r="D1196">
            <v>0</v>
          </cell>
          <cell r="F1196">
            <v>0</v>
          </cell>
          <cell r="G1196">
            <v>0</v>
          </cell>
          <cell r="H1196" t="str">
            <v xml:space="preserve"> </v>
          </cell>
        </row>
        <row r="1197">
          <cell r="C1197" t="str">
            <v xml:space="preserve"> </v>
          </cell>
          <cell r="D1197">
            <v>0</v>
          </cell>
          <cell r="F1197">
            <v>0</v>
          </cell>
          <cell r="G1197">
            <v>0</v>
          </cell>
          <cell r="H1197" t="str">
            <v xml:space="preserve"> </v>
          </cell>
        </row>
        <row r="1198">
          <cell r="C1198" t="str">
            <v xml:space="preserve"> </v>
          </cell>
          <cell r="D1198">
            <v>0</v>
          </cell>
          <cell r="F1198">
            <v>0</v>
          </cell>
          <cell r="G1198">
            <v>0</v>
          </cell>
          <cell r="H1198" t="str">
            <v xml:space="preserve"> </v>
          </cell>
        </row>
        <row r="1199">
          <cell r="C1199" t="str">
            <v xml:space="preserve"> </v>
          </cell>
          <cell r="D1199">
            <v>0</v>
          </cell>
          <cell r="F1199">
            <v>0</v>
          </cell>
          <cell r="G1199">
            <v>0</v>
          </cell>
          <cell r="H1199" t="str">
            <v xml:space="preserve"> </v>
          </cell>
        </row>
        <row r="1200">
          <cell r="C1200" t="str">
            <v xml:space="preserve"> </v>
          </cell>
          <cell r="D1200">
            <v>0</v>
          </cell>
          <cell r="F1200">
            <v>0</v>
          </cell>
          <cell r="G1200">
            <v>0</v>
          </cell>
          <cell r="H1200" t="str">
            <v xml:space="preserve"> </v>
          </cell>
        </row>
        <row r="1201">
          <cell r="C1201" t="str">
            <v xml:space="preserve"> </v>
          </cell>
          <cell r="D1201">
            <v>0</v>
          </cell>
          <cell r="F1201">
            <v>0</v>
          </cell>
          <cell r="G1201">
            <v>0</v>
          </cell>
          <cell r="H1201" t="str">
            <v xml:space="preserve"> </v>
          </cell>
        </row>
        <row r="1202">
          <cell r="C1202" t="str">
            <v xml:space="preserve"> </v>
          </cell>
          <cell r="D1202">
            <v>0</v>
          </cell>
          <cell r="F1202">
            <v>0</v>
          </cell>
          <cell r="G1202">
            <v>0</v>
          </cell>
          <cell r="H1202" t="str">
            <v xml:space="preserve"> </v>
          </cell>
        </row>
        <row r="1203">
          <cell r="C1203" t="str">
            <v xml:space="preserve"> </v>
          </cell>
          <cell r="D1203">
            <v>0</v>
          </cell>
          <cell r="F1203">
            <v>0</v>
          </cell>
          <cell r="G1203">
            <v>0</v>
          </cell>
          <cell r="H1203" t="str">
            <v xml:space="preserve"> </v>
          </cell>
        </row>
        <row r="1204">
          <cell r="C1204" t="str">
            <v xml:space="preserve"> </v>
          </cell>
          <cell r="D1204">
            <v>0</v>
          </cell>
          <cell r="F1204">
            <v>0</v>
          </cell>
          <cell r="G1204">
            <v>0</v>
          </cell>
          <cell r="H1204" t="str">
            <v xml:space="preserve"> </v>
          </cell>
        </row>
        <row r="1205">
          <cell r="C1205" t="str">
            <v xml:space="preserve"> </v>
          </cell>
          <cell r="D1205">
            <v>0</v>
          </cell>
          <cell r="F1205">
            <v>0</v>
          </cell>
          <cell r="G1205">
            <v>0</v>
          </cell>
          <cell r="H1205" t="str">
            <v xml:space="preserve"> </v>
          </cell>
        </row>
        <row r="1206">
          <cell r="C1206" t="str">
            <v xml:space="preserve"> </v>
          </cell>
          <cell r="D1206">
            <v>0</v>
          </cell>
          <cell r="F1206">
            <v>0</v>
          </cell>
          <cell r="G1206">
            <v>0</v>
          </cell>
          <cell r="H1206" t="str">
            <v xml:space="preserve"> </v>
          </cell>
        </row>
        <row r="1207">
          <cell r="C1207" t="str">
            <v xml:space="preserve"> </v>
          </cell>
          <cell r="D1207">
            <v>0</v>
          </cell>
          <cell r="F1207">
            <v>0</v>
          </cell>
          <cell r="G1207">
            <v>0</v>
          </cell>
          <cell r="H1207" t="str">
            <v xml:space="preserve"> </v>
          </cell>
        </row>
        <row r="1208">
          <cell r="C1208" t="str">
            <v xml:space="preserve"> </v>
          </cell>
          <cell r="D1208">
            <v>0</v>
          </cell>
          <cell r="F1208">
            <v>0</v>
          </cell>
          <cell r="G1208">
            <v>0</v>
          </cell>
          <cell r="H1208" t="str">
            <v xml:space="preserve"> </v>
          </cell>
        </row>
        <row r="1209">
          <cell r="C1209" t="str">
            <v xml:space="preserve"> </v>
          </cell>
          <cell r="D1209">
            <v>0</v>
          </cell>
          <cell r="F1209">
            <v>0</v>
          </cell>
          <cell r="G1209">
            <v>0</v>
          </cell>
          <cell r="H1209" t="str">
            <v xml:space="preserve"> </v>
          </cell>
        </row>
        <row r="1210">
          <cell r="C1210" t="str">
            <v xml:space="preserve"> </v>
          </cell>
          <cell r="D1210">
            <v>0</v>
          </cell>
          <cell r="F1210">
            <v>0</v>
          </cell>
          <cell r="G1210">
            <v>0</v>
          </cell>
          <cell r="H1210" t="str">
            <v xml:space="preserve"> </v>
          </cell>
        </row>
        <row r="1211">
          <cell r="C1211" t="str">
            <v xml:space="preserve"> </v>
          </cell>
          <cell r="D1211">
            <v>0</v>
          </cell>
          <cell r="F1211">
            <v>0</v>
          </cell>
          <cell r="G1211">
            <v>0</v>
          </cell>
          <cell r="H1211" t="str">
            <v xml:space="preserve"> </v>
          </cell>
        </row>
        <row r="1212">
          <cell r="C1212" t="str">
            <v xml:space="preserve"> </v>
          </cell>
          <cell r="D1212">
            <v>0</v>
          </cell>
          <cell r="F1212">
            <v>0</v>
          </cell>
          <cell r="G1212">
            <v>0</v>
          </cell>
          <cell r="H1212" t="str">
            <v xml:space="preserve"> </v>
          </cell>
        </row>
        <row r="1213">
          <cell r="C1213" t="str">
            <v xml:space="preserve"> </v>
          </cell>
          <cell r="D1213">
            <v>0</v>
          </cell>
          <cell r="F1213">
            <v>0</v>
          </cell>
          <cell r="G1213">
            <v>0</v>
          </cell>
          <cell r="H1213" t="str">
            <v xml:space="preserve"> </v>
          </cell>
        </row>
        <row r="1214">
          <cell r="C1214" t="str">
            <v xml:space="preserve"> </v>
          </cell>
          <cell r="D1214">
            <v>0</v>
          </cell>
          <cell r="F1214">
            <v>0</v>
          </cell>
          <cell r="G1214">
            <v>0</v>
          </cell>
          <cell r="H1214" t="str">
            <v xml:space="preserve"> </v>
          </cell>
        </row>
        <row r="1215">
          <cell r="C1215" t="str">
            <v xml:space="preserve"> </v>
          </cell>
          <cell r="D1215">
            <v>0</v>
          </cell>
          <cell r="F1215">
            <v>0</v>
          </cell>
          <cell r="G1215">
            <v>0</v>
          </cell>
          <cell r="H1215" t="str">
            <v xml:space="preserve"> </v>
          </cell>
        </row>
        <row r="1216">
          <cell r="C1216" t="str">
            <v xml:space="preserve"> </v>
          </cell>
          <cell r="D1216">
            <v>0</v>
          </cell>
          <cell r="F1216">
            <v>0</v>
          </cell>
          <cell r="G1216">
            <v>0</v>
          </cell>
          <cell r="H1216" t="str">
            <v xml:space="preserve"> </v>
          </cell>
        </row>
        <row r="1217">
          <cell r="C1217" t="str">
            <v xml:space="preserve"> </v>
          </cell>
          <cell r="D1217">
            <v>0</v>
          </cell>
          <cell r="F1217">
            <v>0</v>
          </cell>
          <cell r="G1217">
            <v>0</v>
          </cell>
          <cell r="H1217" t="str">
            <v xml:space="preserve"> </v>
          </cell>
        </row>
        <row r="1218">
          <cell r="C1218" t="str">
            <v xml:space="preserve"> </v>
          </cell>
          <cell r="D1218">
            <v>0</v>
          </cell>
          <cell r="F1218">
            <v>0</v>
          </cell>
          <cell r="G1218">
            <v>0</v>
          </cell>
          <cell r="H1218" t="str">
            <v xml:space="preserve"> </v>
          </cell>
        </row>
        <row r="1219">
          <cell r="C1219" t="str">
            <v xml:space="preserve"> </v>
          </cell>
          <cell r="D1219">
            <v>0</v>
          </cell>
          <cell r="F1219">
            <v>0</v>
          </cell>
          <cell r="G1219">
            <v>0</v>
          </cell>
          <cell r="H1219" t="str">
            <v xml:space="preserve"> </v>
          </cell>
        </row>
        <row r="1220">
          <cell r="C1220" t="str">
            <v xml:space="preserve"> </v>
          </cell>
          <cell r="D1220">
            <v>0</v>
          </cell>
          <cell r="F1220">
            <v>0</v>
          </cell>
          <cell r="G1220">
            <v>0</v>
          </cell>
          <cell r="H1220" t="str">
            <v xml:space="preserve"> </v>
          </cell>
        </row>
        <row r="1221">
          <cell r="C1221" t="str">
            <v xml:space="preserve"> </v>
          </cell>
          <cell r="D1221">
            <v>0</v>
          </cell>
          <cell r="F1221">
            <v>0</v>
          </cell>
          <cell r="G1221">
            <v>0</v>
          </cell>
          <cell r="H1221" t="str">
            <v xml:space="preserve"> </v>
          </cell>
        </row>
        <row r="1222">
          <cell r="C1222" t="str">
            <v xml:space="preserve"> </v>
          </cell>
          <cell r="D1222">
            <v>0</v>
          </cell>
          <cell r="F1222">
            <v>0</v>
          </cell>
          <cell r="G1222">
            <v>0</v>
          </cell>
          <cell r="H1222" t="str">
            <v xml:space="preserve"> </v>
          </cell>
        </row>
        <row r="1223">
          <cell r="C1223" t="str">
            <v xml:space="preserve"> </v>
          </cell>
          <cell r="D1223">
            <v>0</v>
          </cell>
          <cell r="F1223">
            <v>0</v>
          </cell>
          <cell r="G1223">
            <v>0</v>
          </cell>
          <cell r="H1223" t="str">
            <v xml:space="preserve"> </v>
          </cell>
        </row>
        <row r="1224">
          <cell r="C1224" t="str">
            <v xml:space="preserve"> </v>
          </cell>
          <cell r="D1224">
            <v>0</v>
          </cell>
          <cell r="F1224">
            <v>0</v>
          </cell>
          <cell r="G1224">
            <v>0</v>
          </cell>
          <cell r="H1224" t="str">
            <v xml:space="preserve"> </v>
          </cell>
        </row>
        <row r="1225">
          <cell r="C1225" t="str">
            <v xml:space="preserve"> </v>
          </cell>
          <cell r="D1225">
            <v>0</v>
          </cell>
          <cell r="F1225">
            <v>0</v>
          </cell>
          <cell r="G1225">
            <v>0</v>
          </cell>
          <cell r="H1225" t="str">
            <v xml:space="preserve"> </v>
          </cell>
        </row>
        <row r="1226">
          <cell r="C1226" t="str">
            <v xml:space="preserve"> </v>
          </cell>
          <cell r="D1226">
            <v>0</v>
          </cell>
          <cell r="F1226">
            <v>0</v>
          </cell>
          <cell r="G1226">
            <v>0</v>
          </cell>
          <cell r="H1226" t="str">
            <v xml:space="preserve"> </v>
          </cell>
        </row>
        <row r="1227">
          <cell r="C1227" t="str">
            <v xml:space="preserve"> </v>
          </cell>
          <cell r="D1227">
            <v>0</v>
          </cell>
          <cell r="F1227">
            <v>0</v>
          </cell>
          <cell r="G1227">
            <v>0</v>
          </cell>
          <cell r="H1227" t="str">
            <v xml:space="preserve"> </v>
          </cell>
        </row>
        <row r="1228">
          <cell r="C1228" t="str">
            <v xml:space="preserve"> </v>
          </cell>
          <cell r="D1228">
            <v>0</v>
          </cell>
          <cell r="F1228">
            <v>0</v>
          </cell>
          <cell r="G1228">
            <v>0</v>
          </cell>
          <cell r="H1228" t="str">
            <v xml:space="preserve"> </v>
          </cell>
        </row>
        <row r="1229">
          <cell r="C1229" t="str">
            <v xml:space="preserve"> </v>
          </cell>
          <cell r="D1229">
            <v>0</v>
          </cell>
          <cell r="F1229">
            <v>0</v>
          </cell>
          <cell r="G1229">
            <v>0</v>
          </cell>
          <cell r="H1229" t="str">
            <v xml:space="preserve"> </v>
          </cell>
        </row>
        <row r="1230">
          <cell r="C1230" t="str">
            <v xml:space="preserve"> </v>
          </cell>
          <cell r="D1230">
            <v>0</v>
          </cell>
          <cell r="F1230">
            <v>0</v>
          </cell>
          <cell r="G1230">
            <v>0</v>
          </cell>
          <cell r="H1230" t="str">
            <v xml:space="preserve"> </v>
          </cell>
        </row>
        <row r="1231">
          <cell r="C1231" t="str">
            <v xml:space="preserve"> </v>
          </cell>
          <cell r="D1231">
            <v>0</v>
          </cell>
          <cell r="F1231">
            <v>0</v>
          </cell>
          <cell r="G1231">
            <v>0</v>
          </cell>
          <cell r="H1231" t="str">
            <v xml:space="preserve"> </v>
          </cell>
        </row>
        <row r="1232">
          <cell r="C1232" t="str">
            <v xml:space="preserve"> </v>
          </cell>
          <cell r="D1232">
            <v>0</v>
          </cell>
          <cell r="F1232">
            <v>0</v>
          </cell>
          <cell r="G1232">
            <v>0</v>
          </cell>
          <cell r="H1232" t="str">
            <v xml:space="preserve"> </v>
          </cell>
        </row>
        <row r="1233">
          <cell r="C1233" t="str">
            <v xml:space="preserve"> </v>
          </cell>
          <cell r="D1233">
            <v>0</v>
          </cell>
          <cell r="F1233">
            <v>0</v>
          </cell>
          <cell r="G1233">
            <v>0</v>
          </cell>
          <cell r="H1233" t="str">
            <v xml:space="preserve"> </v>
          </cell>
        </row>
        <row r="1234">
          <cell r="C1234" t="str">
            <v xml:space="preserve"> </v>
          </cell>
          <cell r="D1234">
            <v>0</v>
          </cell>
          <cell r="F1234">
            <v>0</v>
          </cell>
          <cell r="G1234">
            <v>0</v>
          </cell>
          <cell r="H1234" t="str">
            <v xml:space="preserve"> </v>
          </cell>
        </row>
        <row r="1235">
          <cell r="C1235" t="str">
            <v xml:space="preserve"> </v>
          </cell>
          <cell r="D1235">
            <v>0</v>
          </cell>
          <cell r="F1235">
            <v>0</v>
          </cell>
          <cell r="G1235">
            <v>0</v>
          </cell>
          <cell r="H1235" t="str">
            <v xml:space="preserve"> </v>
          </cell>
        </row>
        <row r="1236">
          <cell r="C1236" t="str">
            <v xml:space="preserve"> </v>
          </cell>
          <cell r="D1236">
            <v>0</v>
          </cell>
          <cell r="F1236">
            <v>0</v>
          </cell>
          <cell r="G1236">
            <v>0</v>
          </cell>
          <cell r="H1236" t="str">
            <v xml:space="preserve"> </v>
          </cell>
        </row>
        <row r="1237">
          <cell r="C1237" t="str">
            <v xml:space="preserve"> </v>
          </cell>
          <cell r="D1237">
            <v>0</v>
          </cell>
          <cell r="F1237">
            <v>0</v>
          </cell>
          <cell r="G1237">
            <v>0</v>
          </cell>
          <cell r="H1237" t="str">
            <v xml:space="preserve"> </v>
          </cell>
        </row>
        <row r="1238">
          <cell r="C1238" t="str">
            <v xml:space="preserve"> </v>
          </cell>
          <cell r="D1238">
            <v>0</v>
          </cell>
          <cell r="F1238">
            <v>0</v>
          </cell>
          <cell r="G1238">
            <v>0</v>
          </cell>
          <cell r="H1238" t="str">
            <v xml:space="preserve"> </v>
          </cell>
        </row>
        <row r="1239">
          <cell r="C1239" t="str">
            <v xml:space="preserve"> </v>
          </cell>
          <cell r="D1239">
            <v>0</v>
          </cell>
          <cell r="F1239">
            <v>0</v>
          </cell>
          <cell r="G1239">
            <v>0</v>
          </cell>
          <cell r="H1239" t="str">
            <v xml:space="preserve"> </v>
          </cell>
        </row>
        <row r="1240">
          <cell r="C1240" t="str">
            <v xml:space="preserve"> </v>
          </cell>
          <cell r="D1240">
            <v>0</v>
          </cell>
          <cell r="F1240">
            <v>0</v>
          </cell>
          <cell r="G1240">
            <v>0</v>
          </cell>
          <cell r="H1240" t="str">
            <v xml:space="preserve"> </v>
          </cell>
        </row>
        <row r="1241">
          <cell r="C1241" t="str">
            <v xml:space="preserve"> </v>
          </cell>
          <cell r="D1241">
            <v>0</v>
          </cell>
          <cell r="F1241">
            <v>0</v>
          </cell>
          <cell r="G1241">
            <v>0</v>
          </cell>
          <cell r="H1241" t="str">
            <v xml:space="preserve"> </v>
          </cell>
        </row>
        <row r="1242">
          <cell r="C1242" t="str">
            <v xml:space="preserve"> </v>
          </cell>
          <cell r="D1242">
            <v>0</v>
          </cell>
          <cell r="F1242">
            <v>0</v>
          </cell>
          <cell r="G1242">
            <v>0</v>
          </cell>
          <cell r="H1242" t="str">
            <v xml:space="preserve"> </v>
          </cell>
        </row>
        <row r="1243">
          <cell r="C1243" t="str">
            <v xml:space="preserve"> </v>
          </cell>
          <cell r="D1243">
            <v>0</v>
          </cell>
          <cell r="F1243">
            <v>0</v>
          </cell>
          <cell r="G1243">
            <v>0</v>
          </cell>
          <cell r="H1243" t="str">
            <v xml:space="preserve"> </v>
          </cell>
        </row>
        <row r="1244">
          <cell r="C1244" t="str">
            <v xml:space="preserve"> </v>
          </cell>
          <cell r="D1244">
            <v>0</v>
          </cell>
          <cell r="F1244">
            <v>0</v>
          </cell>
          <cell r="G1244">
            <v>0</v>
          </cell>
          <cell r="H1244" t="str">
            <v xml:space="preserve"> </v>
          </cell>
        </row>
        <row r="1245">
          <cell r="C1245" t="str">
            <v xml:space="preserve"> </v>
          </cell>
          <cell r="D1245">
            <v>0</v>
          </cell>
          <cell r="F1245">
            <v>0</v>
          </cell>
          <cell r="G1245">
            <v>0</v>
          </cell>
          <cell r="H1245" t="str">
            <v xml:space="preserve"> </v>
          </cell>
        </row>
        <row r="1246">
          <cell r="C1246" t="str">
            <v xml:space="preserve"> </v>
          </cell>
          <cell r="D1246">
            <v>0</v>
          </cell>
          <cell r="F1246">
            <v>0</v>
          </cell>
          <cell r="G1246">
            <v>0</v>
          </cell>
          <cell r="H1246" t="str">
            <v xml:space="preserve"> </v>
          </cell>
        </row>
        <row r="1247">
          <cell r="C1247" t="str">
            <v xml:space="preserve"> </v>
          </cell>
          <cell r="D1247">
            <v>0</v>
          </cell>
          <cell r="F1247">
            <v>0</v>
          </cell>
          <cell r="G1247">
            <v>0</v>
          </cell>
          <cell r="H1247" t="str">
            <v xml:space="preserve"> </v>
          </cell>
        </row>
        <row r="1248">
          <cell r="C1248" t="str">
            <v xml:space="preserve"> </v>
          </cell>
          <cell r="D1248">
            <v>0</v>
          </cell>
          <cell r="F1248">
            <v>0</v>
          </cell>
          <cell r="G1248">
            <v>0</v>
          </cell>
          <cell r="H1248" t="str">
            <v xml:space="preserve"> </v>
          </cell>
        </row>
        <row r="1249">
          <cell r="C1249" t="str">
            <v xml:space="preserve"> </v>
          </cell>
          <cell r="D1249">
            <v>0</v>
          </cell>
          <cell r="F1249">
            <v>0</v>
          </cell>
          <cell r="G1249">
            <v>0</v>
          </cell>
          <cell r="H1249" t="str">
            <v xml:space="preserve"> </v>
          </cell>
        </row>
        <row r="1250">
          <cell r="C1250" t="str">
            <v xml:space="preserve"> </v>
          </cell>
          <cell r="D1250">
            <v>0</v>
          </cell>
          <cell r="F1250">
            <v>0</v>
          </cell>
          <cell r="G1250">
            <v>0</v>
          </cell>
          <cell r="H1250" t="str">
            <v xml:space="preserve"> </v>
          </cell>
        </row>
        <row r="1251">
          <cell r="C1251" t="str">
            <v xml:space="preserve"> </v>
          </cell>
          <cell r="D1251">
            <v>0</v>
          </cell>
          <cell r="F1251">
            <v>0</v>
          </cell>
          <cell r="G1251">
            <v>0</v>
          </cell>
          <cell r="H1251" t="str">
            <v xml:space="preserve"> </v>
          </cell>
        </row>
        <row r="1252">
          <cell r="C1252" t="str">
            <v xml:space="preserve"> </v>
          </cell>
          <cell r="D1252">
            <v>0</v>
          </cell>
          <cell r="F1252">
            <v>0</v>
          </cell>
          <cell r="G1252">
            <v>0</v>
          </cell>
          <cell r="H1252" t="str">
            <v xml:space="preserve"> </v>
          </cell>
        </row>
        <row r="1253">
          <cell r="C1253" t="str">
            <v xml:space="preserve"> </v>
          </cell>
          <cell r="D1253">
            <v>0</v>
          </cell>
          <cell r="F1253">
            <v>0</v>
          </cell>
          <cell r="G1253">
            <v>0</v>
          </cell>
          <cell r="H1253" t="str">
            <v xml:space="preserve"> </v>
          </cell>
        </row>
        <row r="1254">
          <cell r="C1254" t="str">
            <v xml:space="preserve"> </v>
          </cell>
          <cell r="D1254">
            <v>0</v>
          </cell>
          <cell r="F1254">
            <v>0</v>
          </cell>
          <cell r="G1254">
            <v>0</v>
          </cell>
          <cell r="H1254" t="str">
            <v xml:space="preserve"> </v>
          </cell>
        </row>
        <row r="1255">
          <cell r="C1255" t="str">
            <v xml:space="preserve"> </v>
          </cell>
          <cell r="D1255">
            <v>0</v>
          </cell>
          <cell r="F1255">
            <v>0</v>
          </cell>
          <cell r="G1255">
            <v>0</v>
          </cell>
          <cell r="H1255" t="str">
            <v xml:space="preserve"> </v>
          </cell>
        </row>
        <row r="1256">
          <cell r="C1256" t="str">
            <v xml:space="preserve"> </v>
          </cell>
          <cell r="D1256">
            <v>0</v>
          </cell>
          <cell r="F1256">
            <v>0</v>
          </cell>
          <cell r="G1256">
            <v>0</v>
          </cell>
          <cell r="H1256" t="str">
            <v xml:space="preserve"> </v>
          </cell>
        </row>
        <row r="1257">
          <cell r="C1257" t="str">
            <v xml:space="preserve"> </v>
          </cell>
          <cell r="D1257">
            <v>0</v>
          </cell>
          <cell r="F1257">
            <v>0</v>
          </cell>
          <cell r="G1257">
            <v>0</v>
          </cell>
          <cell r="H1257" t="str">
            <v xml:space="preserve"> </v>
          </cell>
        </row>
        <row r="1258">
          <cell r="C1258" t="str">
            <v xml:space="preserve"> </v>
          </cell>
          <cell r="D1258">
            <v>0</v>
          </cell>
          <cell r="F1258">
            <v>0</v>
          </cell>
          <cell r="G1258">
            <v>0</v>
          </cell>
          <cell r="H1258" t="str">
            <v xml:space="preserve"> </v>
          </cell>
        </row>
        <row r="1259">
          <cell r="C1259" t="str">
            <v xml:space="preserve"> </v>
          </cell>
          <cell r="D1259">
            <v>0</v>
          </cell>
          <cell r="F1259">
            <v>0</v>
          </cell>
          <cell r="G1259">
            <v>0</v>
          </cell>
          <cell r="H1259" t="str">
            <v xml:space="preserve"> </v>
          </cell>
        </row>
        <row r="1260">
          <cell r="C1260" t="str">
            <v xml:space="preserve"> </v>
          </cell>
          <cell r="D1260">
            <v>0</v>
          </cell>
          <cell r="F1260">
            <v>0</v>
          </cell>
          <cell r="G1260">
            <v>0</v>
          </cell>
          <cell r="H1260" t="str">
            <v xml:space="preserve"> </v>
          </cell>
        </row>
        <row r="1261">
          <cell r="C1261" t="str">
            <v xml:space="preserve"> </v>
          </cell>
          <cell r="D1261">
            <v>0</v>
          </cell>
          <cell r="F1261">
            <v>0</v>
          </cell>
          <cell r="G1261">
            <v>0</v>
          </cell>
          <cell r="H1261" t="str">
            <v xml:space="preserve"> </v>
          </cell>
        </row>
        <row r="1262">
          <cell r="C1262" t="str">
            <v xml:space="preserve"> </v>
          </cell>
          <cell r="D1262">
            <v>0</v>
          </cell>
          <cell r="F1262">
            <v>0</v>
          </cell>
          <cell r="G1262">
            <v>0</v>
          </cell>
          <cell r="H1262" t="str">
            <v xml:space="preserve"> </v>
          </cell>
        </row>
        <row r="1263">
          <cell r="C1263" t="str">
            <v xml:space="preserve"> </v>
          </cell>
          <cell r="D1263">
            <v>0</v>
          </cell>
          <cell r="F1263">
            <v>0</v>
          </cell>
          <cell r="G1263">
            <v>0</v>
          </cell>
          <cell r="H1263" t="str">
            <v xml:space="preserve"> </v>
          </cell>
        </row>
        <row r="1264">
          <cell r="C1264" t="str">
            <v xml:space="preserve"> </v>
          </cell>
          <cell r="D1264">
            <v>0</v>
          </cell>
          <cell r="F1264">
            <v>0</v>
          </cell>
          <cell r="G1264">
            <v>0</v>
          </cell>
          <cell r="H1264" t="str">
            <v xml:space="preserve"> </v>
          </cell>
        </row>
        <row r="1265">
          <cell r="C1265" t="str">
            <v xml:space="preserve"> </v>
          </cell>
          <cell r="D1265">
            <v>0</v>
          </cell>
          <cell r="F1265">
            <v>0</v>
          </cell>
          <cell r="G1265">
            <v>0</v>
          </cell>
          <cell r="H1265" t="str">
            <v xml:space="preserve"> </v>
          </cell>
        </row>
        <row r="1266">
          <cell r="C1266" t="str">
            <v xml:space="preserve"> </v>
          </cell>
          <cell r="D1266">
            <v>0</v>
          </cell>
          <cell r="F1266">
            <v>0</v>
          </cell>
          <cell r="G1266">
            <v>0</v>
          </cell>
          <cell r="H1266" t="str">
            <v xml:space="preserve"> </v>
          </cell>
        </row>
        <row r="1267">
          <cell r="C1267" t="str">
            <v xml:space="preserve"> </v>
          </cell>
          <cell r="D1267">
            <v>0</v>
          </cell>
          <cell r="F1267">
            <v>0</v>
          </cell>
          <cell r="G1267">
            <v>0</v>
          </cell>
          <cell r="H1267" t="str">
            <v xml:space="preserve"> </v>
          </cell>
        </row>
        <row r="1268">
          <cell r="C1268" t="str">
            <v xml:space="preserve"> </v>
          </cell>
          <cell r="D1268">
            <v>0</v>
          </cell>
          <cell r="F1268">
            <v>0</v>
          </cell>
          <cell r="G1268">
            <v>0</v>
          </cell>
          <cell r="H1268" t="str">
            <v xml:space="preserve"> </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2"/>
      <sheetName val="Pr_1_23"/>
      <sheetName val="Pr_1_24"/>
      <sheetName val="Pr_1_25"/>
      <sheetName val="Pr_1_26"/>
      <sheetName val="Pr_1_27"/>
      <sheetName val="Pr_1_28"/>
      <sheetName val="Pr_1_29"/>
      <sheetName val="Pr_1_30"/>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4"/>
      <sheetName val="Pr_4_1"/>
      <sheetName val="Pr_5"/>
      <sheetName val="Pr_5_1"/>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_7"/>
      <sheetName val="Pr_7_1"/>
      <sheetName val="Pr_7_2"/>
      <sheetName val="Pr_7_3"/>
      <sheetName val="Pr_7_4"/>
      <sheetName val="Pr_7_5"/>
      <sheetName val="Pr_7_6"/>
      <sheetName val="Pr_7_7"/>
      <sheetName val="Pr_7_8"/>
      <sheetName val="Pr_7_9"/>
      <sheetName val="Pr_7_10"/>
      <sheetName val="Pr_7_11"/>
      <sheetName val="Pr_7_12"/>
      <sheetName val="Pr_7_13"/>
      <sheetName val="Pr_7_14"/>
      <sheetName val="Pr_7_15"/>
      <sheetName val="Pr_7_16"/>
      <sheetName val="Pr_7_17"/>
      <sheetName val="Pr_7_18"/>
      <sheetName val="Pr_7_19"/>
      <sheetName val="Pr_7_20"/>
      <sheetName val="Pr_7_21"/>
      <sheetName val="Pr_11"/>
      <sheetName val="Pr_12"/>
      <sheetName val="Príloha_č__1_k_A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3"/>
      <sheetName val="Pr_1_25"/>
      <sheetName val="Pr_1_26"/>
      <sheetName val="Pr_1_27"/>
      <sheetName val="Pr_1_28"/>
      <sheetName val="Pr_1_29"/>
      <sheetName val="PR_1_30"/>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3_5"/>
      <sheetName val="Pr_3_6"/>
      <sheetName val="Pr_4"/>
      <sheetName val="Pr_4_1"/>
      <sheetName val="Pr_5"/>
      <sheetName val="Pr_5_1"/>
      <sheetName val="Pr_5_2"/>
      <sheetName val="Pr_5_3"/>
      <sheetName val="Pr_5_4"/>
      <sheetName val="Pr_5_5"/>
      <sheetName val="Pr_5_6"/>
      <sheetName val="Pr_5_7"/>
      <sheetName val="Pr_5_8"/>
      <sheetName val="Pr_5_9"/>
      <sheetName val="Pr_5_10"/>
      <sheetName val="Pr_5_11"/>
      <sheetName val="Pr_5_12"/>
      <sheetName val="Pr_5_13"/>
      <sheetName val="Pr_5_14"/>
      <sheetName val="Pr_5_15"/>
      <sheetName val="Pr_5_16"/>
      <sheetName val="Pr_5_17"/>
      <sheetName val="Pr_5_18"/>
      <sheetName val="Pr_5_19"/>
      <sheetName val="Pr_5_20"/>
      <sheetName val="Pr_5_21"/>
      <sheetName val="Pr_5_22"/>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8"/>
      <sheetName val="Pr_9"/>
      <sheetName val="Príloha_č__1_k_A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5.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6.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3AB72-C56A-4E46-A58E-C3DCE298C1FE}">
  <sheetPr>
    <tabColor rgb="FFC0E6F5"/>
    <pageSetUpPr fitToPage="1"/>
  </sheetPr>
  <dimension ref="A1:D60"/>
  <sheetViews>
    <sheetView workbookViewId="0">
      <selection activeCell="H21" sqref="H21"/>
    </sheetView>
  </sheetViews>
  <sheetFormatPr defaultRowHeight="14.4" x14ac:dyDescent="0.3"/>
  <cols>
    <col min="1" max="1" width="9" style="765" bestFit="1" customWidth="1"/>
    <col min="2" max="2" width="12.109375" style="765" customWidth="1"/>
    <col min="3" max="3" width="59.109375" style="766" customWidth="1"/>
    <col min="4" max="4" width="24.109375" style="765" customWidth="1"/>
    <col min="5" max="242" width="8.88671875" style="813" customWidth="1"/>
    <col min="243" max="243" width="5.33203125" style="813" customWidth="1"/>
    <col min="244" max="244" width="40.88671875" style="813" customWidth="1"/>
    <col min="245" max="245" width="15.88671875" style="813" customWidth="1"/>
    <col min="246" max="246" width="23.6640625" style="813" customWidth="1"/>
    <col min="247" max="247" width="15.88671875" style="813" customWidth="1"/>
    <col min="248" max="248" width="23.6640625" style="813" customWidth="1"/>
    <col min="249" max="249" width="12.109375" style="813" customWidth="1"/>
    <col min="250" max="250" width="15.88671875" style="813" customWidth="1"/>
    <col min="251" max="251" width="17.88671875" style="813" customWidth="1"/>
    <col min="252" max="498" width="8.88671875" style="813" customWidth="1"/>
    <col min="499" max="499" width="5.33203125" style="813" customWidth="1"/>
    <col min="500" max="500" width="40.88671875" style="813" customWidth="1"/>
    <col min="501" max="501" width="15.88671875" style="813" customWidth="1"/>
    <col min="502" max="502" width="23.6640625" style="813" customWidth="1"/>
    <col min="503" max="503" width="15.88671875" style="813" customWidth="1"/>
    <col min="504" max="504" width="23.6640625" style="813" customWidth="1"/>
    <col min="505" max="505" width="12.109375" style="813" customWidth="1"/>
    <col min="506" max="506" width="15.88671875" style="813" customWidth="1"/>
    <col min="507" max="507" width="17.88671875" style="813" customWidth="1"/>
    <col min="508" max="754" width="8.88671875" style="813" customWidth="1"/>
    <col min="755" max="755" width="5.33203125" style="813" customWidth="1"/>
    <col min="756" max="756" width="40.88671875" style="813" customWidth="1"/>
    <col min="757" max="757" width="15.88671875" style="813" customWidth="1"/>
    <col min="758" max="758" width="23.6640625" style="813" customWidth="1"/>
    <col min="759" max="759" width="15.88671875" style="813" customWidth="1"/>
    <col min="760" max="760" width="23.6640625" style="813" customWidth="1"/>
    <col min="761" max="761" width="12.109375" style="813" customWidth="1"/>
    <col min="762" max="762" width="15.88671875" style="813" customWidth="1"/>
    <col min="763" max="763" width="17.88671875" style="813" customWidth="1"/>
    <col min="764" max="1010" width="8.88671875" style="813" customWidth="1"/>
    <col min="1011" max="1011" width="5.33203125" style="813" customWidth="1"/>
    <col min="1012" max="1012" width="40.88671875" style="813" customWidth="1"/>
    <col min="1013" max="1013" width="15.88671875" style="813" customWidth="1"/>
    <col min="1014" max="1014" width="23.6640625" style="813" customWidth="1"/>
    <col min="1015" max="1015" width="15.88671875" style="813" customWidth="1"/>
    <col min="1016" max="1016" width="23.6640625" style="813" customWidth="1"/>
    <col min="1017" max="1017" width="12.109375" style="813" customWidth="1"/>
    <col min="1018" max="1018" width="15.88671875" style="813" customWidth="1"/>
    <col min="1019" max="1019" width="17.88671875" style="813" customWidth="1"/>
    <col min="1020" max="1266" width="8.88671875" style="813" customWidth="1"/>
    <col min="1267" max="1267" width="5.33203125" style="813" customWidth="1"/>
    <col min="1268" max="1268" width="40.88671875" style="813" customWidth="1"/>
    <col min="1269" max="1269" width="15.88671875" style="813" customWidth="1"/>
    <col min="1270" max="1270" width="23.6640625" style="813" customWidth="1"/>
    <col min="1271" max="1271" width="15.88671875" style="813" customWidth="1"/>
    <col min="1272" max="1272" width="23.6640625" style="813" customWidth="1"/>
    <col min="1273" max="1273" width="12.109375" style="813" customWidth="1"/>
    <col min="1274" max="1274" width="15.88671875" style="813" customWidth="1"/>
    <col min="1275" max="1275" width="17.88671875" style="813" customWidth="1"/>
    <col min="1276" max="1522" width="8.88671875" style="813" customWidth="1"/>
    <col min="1523" max="1523" width="5.33203125" style="813" customWidth="1"/>
    <col min="1524" max="1524" width="40.88671875" style="813" customWidth="1"/>
    <col min="1525" max="1525" width="15.88671875" style="813" customWidth="1"/>
    <col min="1526" max="1526" width="23.6640625" style="813" customWidth="1"/>
    <col min="1527" max="1527" width="15.88671875" style="813" customWidth="1"/>
    <col min="1528" max="1528" width="23.6640625" style="813" customWidth="1"/>
    <col min="1529" max="1529" width="12.109375" style="813" customWidth="1"/>
    <col min="1530" max="1530" width="15.88671875" style="813" customWidth="1"/>
    <col min="1531" max="1531" width="17.88671875" style="813" customWidth="1"/>
    <col min="1532" max="1778" width="8.88671875" style="813" customWidth="1"/>
    <col min="1779" max="1779" width="5.33203125" style="813" customWidth="1"/>
    <col min="1780" max="1780" width="40.88671875" style="813" customWidth="1"/>
    <col min="1781" max="1781" width="15.88671875" style="813" customWidth="1"/>
    <col min="1782" max="1782" width="23.6640625" style="813" customWidth="1"/>
    <col min="1783" max="1783" width="15.88671875" style="813" customWidth="1"/>
    <col min="1784" max="1784" width="23.6640625" style="813" customWidth="1"/>
    <col min="1785" max="1785" width="12.109375" style="813" customWidth="1"/>
    <col min="1786" max="1786" width="15.88671875" style="813" customWidth="1"/>
    <col min="1787" max="1787" width="17.88671875" style="813" customWidth="1"/>
    <col min="1788" max="2034" width="8.88671875" style="813" customWidth="1"/>
    <col min="2035" max="2035" width="5.33203125" style="813" customWidth="1"/>
    <col min="2036" max="2036" width="40.88671875" style="813" customWidth="1"/>
    <col min="2037" max="2037" width="15.88671875" style="813" customWidth="1"/>
    <col min="2038" max="2038" width="23.6640625" style="813" customWidth="1"/>
    <col min="2039" max="2039" width="15.88671875" style="813" customWidth="1"/>
    <col min="2040" max="2040" width="23.6640625" style="813" customWidth="1"/>
    <col min="2041" max="2041" width="12.109375" style="813" customWidth="1"/>
    <col min="2042" max="2042" width="15.88671875" style="813" customWidth="1"/>
    <col min="2043" max="2043" width="17.88671875" style="813" customWidth="1"/>
    <col min="2044" max="2290" width="8.88671875" style="813" customWidth="1"/>
    <col min="2291" max="2291" width="5.33203125" style="813" customWidth="1"/>
    <col min="2292" max="2292" width="40.88671875" style="813" customWidth="1"/>
    <col min="2293" max="2293" width="15.88671875" style="813" customWidth="1"/>
    <col min="2294" max="2294" width="23.6640625" style="813" customWidth="1"/>
    <col min="2295" max="2295" width="15.88671875" style="813" customWidth="1"/>
    <col min="2296" max="2296" width="23.6640625" style="813" customWidth="1"/>
    <col min="2297" max="2297" width="12.109375" style="813" customWidth="1"/>
    <col min="2298" max="2298" width="15.88671875" style="813" customWidth="1"/>
    <col min="2299" max="2299" width="17.88671875" style="813" customWidth="1"/>
    <col min="2300" max="2546" width="8.88671875" style="813" customWidth="1"/>
    <col min="2547" max="2547" width="5.33203125" style="813" customWidth="1"/>
    <col min="2548" max="2548" width="40.88671875" style="813" customWidth="1"/>
    <col min="2549" max="2549" width="15.88671875" style="813" customWidth="1"/>
    <col min="2550" max="2550" width="23.6640625" style="813" customWidth="1"/>
    <col min="2551" max="2551" width="15.88671875" style="813" customWidth="1"/>
    <col min="2552" max="2552" width="23.6640625" style="813" customWidth="1"/>
    <col min="2553" max="2553" width="12.109375" style="813" customWidth="1"/>
    <col min="2554" max="2554" width="15.88671875" style="813" customWidth="1"/>
    <col min="2555" max="2555" width="17.88671875" style="813" customWidth="1"/>
    <col min="2556" max="2802" width="8.88671875" style="813" customWidth="1"/>
    <col min="2803" max="2803" width="5.33203125" style="813" customWidth="1"/>
    <col min="2804" max="2804" width="40.88671875" style="813" customWidth="1"/>
    <col min="2805" max="2805" width="15.88671875" style="813" customWidth="1"/>
    <col min="2806" max="2806" width="23.6640625" style="813" customWidth="1"/>
    <col min="2807" max="2807" width="15.88671875" style="813" customWidth="1"/>
    <col min="2808" max="2808" width="23.6640625" style="813" customWidth="1"/>
    <col min="2809" max="2809" width="12.109375" style="813" customWidth="1"/>
    <col min="2810" max="2810" width="15.88671875" style="813" customWidth="1"/>
    <col min="2811" max="2811" width="17.88671875" style="813" customWidth="1"/>
    <col min="2812" max="3058" width="8.88671875" style="813" customWidth="1"/>
    <col min="3059" max="3059" width="5.33203125" style="813" customWidth="1"/>
    <col min="3060" max="3060" width="40.88671875" style="813" customWidth="1"/>
    <col min="3061" max="3061" width="15.88671875" style="813" customWidth="1"/>
    <col min="3062" max="3062" width="23.6640625" style="813" customWidth="1"/>
    <col min="3063" max="3063" width="15.88671875" style="813" customWidth="1"/>
    <col min="3064" max="3064" width="23.6640625" style="813" customWidth="1"/>
    <col min="3065" max="3065" width="12.109375" style="813" customWidth="1"/>
    <col min="3066" max="3066" width="15.88671875" style="813" customWidth="1"/>
    <col min="3067" max="3067" width="17.88671875" style="813" customWidth="1"/>
    <col min="3068" max="3314" width="8.88671875" style="813" customWidth="1"/>
    <col min="3315" max="3315" width="5.33203125" style="813" customWidth="1"/>
    <col min="3316" max="3316" width="40.88671875" style="813" customWidth="1"/>
    <col min="3317" max="3317" width="15.88671875" style="813" customWidth="1"/>
    <col min="3318" max="3318" width="23.6640625" style="813" customWidth="1"/>
    <col min="3319" max="3319" width="15.88671875" style="813" customWidth="1"/>
    <col min="3320" max="3320" width="23.6640625" style="813" customWidth="1"/>
    <col min="3321" max="3321" width="12.109375" style="813" customWidth="1"/>
    <col min="3322" max="3322" width="15.88671875" style="813" customWidth="1"/>
    <col min="3323" max="3323" width="17.88671875" style="813" customWidth="1"/>
    <col min="3324" max="3570" width="8.88671875" style="813" customWidth="1"/>
    <col min="3571" max="3571" width="5.33203125" style="813" customWidth="1"/>
    <col min="3572" max="3572" width="40.88671875" style="813" customWidth="1"/>
    <col min="3573" max="3573" width="15.88671875" style="813" customWidth="1"/>
    <col min="3574" max="3574" width="23.6640625" style="813" customWidth="1"/>
    <col min="3575" max="3575" width="15.88671875" style="813" customWidth="1"/>
    <col min="3576" max="3576" width="23.6640625" style="813" customWidth="1"/>
    <col min="3577" max="3577" width="12.109375" style="813" customWidth="1"/>
    <col min="3578" max="3578" width="15.88671875" style="813" customWidth="1"/>
    <col min="3579" max="3579" width="17.88671875" style="813" customWidth="1"/>
    <col min="3580" max="3826" width="8.88671875" style="813" customWidth="1"/>
    <col min="3827" max="3827" width="5.33203125" style="813" customWidth="1"/>
    <col min="3828" max="3828" width="40.88671875" style="813" customWidth="1"/>
    <col min="3829" max="3829" width="15.88671875" style="813" customWidth="1"/>
    <col min="3830" max="3830" width="23.6640625" style="813" customWidth="1"/>
    <col min="3831" max="3831" width="15.88671875" style="813" customWidth="1"/>
    <col min="3832" max="3832" width="23.6640625" style="813" customWidth="1"/>
    <col min="3833" max="3833" width="12.109375" style="813" customWidth="1"/>
    <col min="3834" max="3834" width="15.88671875" style="813" customWidth="1"/>
    <col min="3835" max="3835" width="17.88671875" style="813" customWidth="1"/>
    <col min="3836" max="4082" width="8.88671875" style="813" customWidth="1"/>
    <col min="4083" max="4083" width="5.33203125" style="813" customWidth="1"/>
    <col min="4084" max="4084" width="40.88671875" style="813" customWidth="1"/>
    <col min="4085" max="4085" width="15.88671875" style="813" customWidth="1"/>
    <col min="4086" max="4086" width="23.6640625" style="813" customWidth="1"/>
    <col min="4087" max="4087" width="15.88671875" style="813" customWidth="1"/>
    <col min="4088" max="4088" width="23.6640625" style="813" customWidth="1"/>
    <col min="4089" max="4089" width="12.109375" style="813" customWidth="1"/>
    <col min="4090" max="4090" width="15.88671875" style="813" customWidth="1"/>
    <col min="4091" max="4091" width="17.88671875" style="813" customWidth="1"/>
    <col min="4092" max="4338" width="8.88671875" style="813" customWidth="1"/>
    <col min="4339" max="4339" width="5.33203125" style="813" customWidth="1"/>
    <col min="4340" max="4340" width="40.88671875" style="813" customWidth="1"/>
    <col min="4341" max="4341" width="15.88671875" style="813" customWidth="1"/>
    <col min="4342" max="4342" width="23.6640625" style="813" customWidth="1"/>
    <col min="4343" max="4343" width="15.88671875" style="813" customWidth="1"/>
    <col min="4344" max="4344" width="23.6640625" style="813" customWidth="1"/>
    <col min="4345" max="4345" width="12.109375" style="813" customWidth="1"/>
    <col min="4346" max="4346" width="15.88671875" style="813" customWidth="1"/>
    <col min="4347" max="4347" width="17.88671875" style="813" customWidth="1"/>
    <col min="4348" max="4594" width="8.88671875" style="813" customWidth="1"/>
    <col min="4595" max="4595" width="5.33203125" style="813" customWidth="1"/>
    <col min="4596" max="4596" width="40.88671875" style="813" customWidth="1"/>
    <col min="4597" max="4597" width="15.88671875" style="813" customWidth="1"/>
    <col min="4598" max="4598" width="23.6640625" style="813" customWidth="1"/>
    <col min="4599" max="4599" width="15.88671875" style="813" customWidth="1"/>
    <col min="4600" max="4600" width="23.6640625" style="813" customWidth="1"/>
    <col min="4601" max="4601" width="12.109375" style="813" customWidth="1"/>
    <col min="4602" max="4602" width="15.88671875" style="813" customWidth="1"/>
    <col min="4603" max="4603" width="17.88671875" style="813" customWidth="1"/>
    <col min="4604" max="4850" width="8.88671875" style="813" customWidth="1"/>
    <col min="4851" max="4851" width="5.33203125" style="813" customWidth="1"/>
    <col min="4852" max="4852" width="40.88671875" style="813" customWidth="1"/>
    <col min="4853" max="4853" width="15.88671875" style="813" customWidth="1"/>
    <col min="4854" max="4854" width="23.6640625" style="813" customWidth="1"/>
    <col min="4855" max="4855" width="15.88671875" style="813" customWidth="1"/>
    <col min="4856" max="4856" width="23.6640625" style="813" customWidth="1"/>
    <col min="4857" max="4857" width="12.109375" style="813" customWidth="1"/>
    <col min="4858" max="4858" width="15.88671875" style="813" customWidth="1"/>
    <col min="4859" max="4859" width="17.88671875" style="813" customWidth="1"/>
    <col min="4860" max="5106" width="8.88671875" style="813" customWidth="1"/>
    <col min="5107" max="5107" width="5.33203125" style="813" customWidth="1"/>
    <col min="5108" max="5108" width="40.88671875" style="813" customWidth="1"/>
    <col min="5109" max="5109" width="15.88671875" style="813" customWidth="1"/>
    <col min="5110" max="5110" width="23.6640625" style="813" customWidth="1"/>
    <col min="5111" max="5111" width="15.88671875" style="813" customWidth="1"/>
    <col min="5112" max="5112" width="23.6640625" style="813" customWidth="1"/>
    <col min="5113" max="5113" width="12.109375" style="813" customWidth="1"/>
    <col min="5114" max="5114" width="15.88671875" style="813" customWidth="1"/>
    <col min="5115" max="5115" width="17.88671875" style="813" customWidth="1"/>
    <col min="5116" max="5362" width="8.88671875" style="813" customWidth="1"/>
    <col min="5363" max="5363" width="5.33203125" style="813" customWidth="1"/>
    <col min="5364" max="5364" width="40.88671875" style="813" customWidth="1"/>
    <col min="5365" max="5365" width="15.88671875" style="813" customWidth="1"/>
    <col min="5366" max="5366" width="23.6640625" style="813" customWidth="1"/>
    <col min="5367" max="5367" width="15.88671875" style="813" customWidth="1"/>
    <col min="5368" max="5368" width="23.6640625" style="813" customWidth="1"/>
    <col min="5369" max="5369" width="12.109375" style="813" customWidth="1"/>
    <col min="5370" max="5370" width="15.88671875" style="813" customWidth="1"/>
    <col min="5371" max="5371" width="17.88671875" style="813" customWidth="1"/>
    <col min="5372" max="5618" width="8.88671875" style="813" customWidth="1"/>
    <col min="5619" max="5619" width="5.33203125" style="813" customWidth="1"/>
    <col min="5620" max="5620" width="40.88671875" style="813" customWidth="1"/>
    <col min="5621" max="5621" width="15.88671875" style="813" customWidth="1"/>
    <col min="5622" max="5622" width="23.6640625" style="813" customWidth="1"/>
    <col min="5623" max="5623" width="15.88671875" style="813" customWidth="1"/>
    <col min="5624" max="5624" width="23.6640625" style="813" customWidth="1"/>
    <col min="5625" max="5625" width="12.109375" style="813" customWidth="1"/>
    <col min="5626" max="5626" width="15.88671875" style="813" customWidth="1"/>
    <col min="5627" max="5627" width="17.88671875" style="813" customWidth="1"/>
    <col min="5628" max="5874" width="8.88671875" style="813" customWidth="1"/>
    <col min="5875" max="5875" width="5.33203125" style="813" customWidth="1"/>
    <col min="5876" max="5876" width="40.88671875" style="813" customWidth="1"/>
    <col min="5877" max="5877" width="15.88671875" style="813" customWidth="1"/>
    <col min="5878" max="5878" width="23.6640625" style="813" customWidth="1"/>
    <col min="5879" max="5879" width="15.88671875" style="813" customWidth="1"/>
    <col min="5880" max="5880" width="23.6640625" style="813" customWidth="1"/>
    <col min="5881" max="5881" width="12.109375" style="813" customWidth="1"/>
    <col min="5882" max="5882" width="15.88671875" style="813" customWidth="1"/>
    <col min="5883" max="5883" width="17.88671875" style="813" customWidth="1"/>
    <col min="5884" max="6130" width="8.88671875" style="813" customWidth="1"/>
    <col min="6131" max="6131" width="5.33203125" style="813" customWidth="1"/>
    <col min="6132" max="6132" width="40.88671875" style="813" customWidth="1"/>
    <col min="6133" max="6133" width="15.88671875" style="813" customWidth="1"/>
    <col min="6134" max="6134" width="23.6640625" style="813" customWidth="1"/>
    <col min="6135" max="6135" width="15.88671875" style="813" customWidth="1"/>
    <col min="6136" max="6136" width="23.6640625" style="813" customWidth="1"/>
    <col min="6137" max="6137" width="12.109375" style="813" customWidth="1"/>
    <col min="6138" max="6138" width="15.88671875" style="813" customWidth="1"/>
    <col min="6139" max="6139" width="17.88671875" style="813" customWidth="1"/>
    <col min="6140" max="6386" width="8.88671875" style="813" customWidth="1"/>
    <col min="6387" max="6387" width="5.33203125" style="813" customWidth="1"/>
    <col min="6388" max="6388" width="40.88671875" style="813" customWidth="1"/>
    <col min="6389" max="6389" width="15.88671875" style="813" customWidth="1"/>
    <col min="6390" max="6390" width="23.6640625" style="813" customWidth="1"/>
    <col min="6391" max="6391" width="15.88671875" style="813" customWidth="1"/>
    <col min="6392" max="6392" width="23.6640625" style="813" customWidth="1"/>
    <col min="6393" max="6393" width="12.109375" style="813" customWidth="1"/>
    <col min="6394" max="6394" width="15.88671875" style="813" customWidth="1"/>
    <col min="6395" max="6395" width="17.88671875" style="813" customWidth="1"/>
    <col min="6396" max="6642" width="8.88671875" style="813" customWidth="1"/>
    <col min="6643" max="6643" width="5.33203125" style="813" customWidth="1"/>
    <col min="6644" max="6644" width="40.88671875" style="813" customWidth="1"/>
    <col min="6645" max="6645" width="15.88671875" style="813" customWidth="1"/>
    <col min="6646" max="6646" width="23.6640625" style="813" customWidth="1"/>
    <col min="6647" max="6647" width="15.88671875" style="813" customWidth="1"/>
    <col min="6648" max="6648" width="23.6640625" style="813" customWidth="1"/>
    <col min="6649" max="6649" width="12.109375" style="813" customWidth="1"/>
    <col min="6650" max="6650" width="15.88671875" style="813" customWidth="1"/>
    <col min="6651" max="6651" width="17.88671875" style="813" customWidth="1"/>
    <col min="6652" max="6898" width="8.88671875" style="813" customWidth="1"/>
    <col min="6899" max="6899" width="5.33203125" style="813" customWidth="1"/>
    <col min="6900" max="6900" width="40.88671875" style="813" customWidth="1"/>
    <col min="6901" max="6901" width="15.88671875" style="813" customWidth="1"/>
    <col min="6902" max="6902" width="23.6640625" style="813" customWidth="1"/>
    <col min="6903" max="6903" width="15.88671875" style="813" customWidth="1"/>
    <col min="6904" max="6904" width="23.6640625" style="813" customWidth="1"/>
    <col min="6905" max="6905" width="12.109375" style="813" customWidth="1"/>
    <col min="6906" max="6906" width="15.88671875" style="813" customWidth="1"/>
    <col min="6907" max="6907" width="17.88671875" style="813" customWidth="1"/>
    <col min="6908" max="7154" width="8.88671875" style="813" customWidth="1"/>
    <col min="7155" max="7155" width="5.33203125" style="813" customWidth="1"/>
    <col min="7156" max="7156" width="40.88671875" style="813" customWidth="1"/>
    <col min="7157" max="7157" width="15.88671875" style="813" customWidth="1"/>
    <col min="7158" max="7158" width="23.6640625" style="813" customWidth="1"/>
    <col min="7159" max="7159" width="15.88671875" style="813" customWidth="1"/>
    <col min="7160" max="7160" width="23.6640625" style="813" customWidth="1"/>
    <col min="7161" max="7161" width="12.109375" style="813" customWidth="1"/>
    <col min="7162" max="7162" width="15.88671875" style="813" customWidth="1"/>
    <col min="7163" max="7163" width="17.88671875" style="813" customWidth="1"/>
    <col min="7164" max="7410" width="8.88671875" style="813" customWidth="1"/>
    <col min="7411" max="7411" width="5.33203125" style="813" customWidth="1"/>
    <col min="7412" max="7412" width="40.88671875" style="813" customWidth="1"/>
    <col min="7413" max="7413" width="15.88671875" style="813" customWidth="1"/>
    <col min="7414" max="7414" width="23.6640625" style="813" customWidth="1"/>
    <col min="7415" max="7415" width="15.88671875" style="813" customWidth="1"/>
    <col min="7416" max="7416" width="23.6640625" style="813" customWidth="1"/>
    <col min="7417" max="7417" width="12.109375" style="813" customWidth="1"/>
    <col min="7418" max="7418" width="15.88671875" style="813" customWidth="1"/>
    <col min="7419" max="7419" width="17.88671875" style="813" customWidth="1"/>
    <col min="7420" max="7666" width="8.88671875" style="813" customWidth="1"/>
    <col min="7667" max="7667" width="5.33203125" style="813" customWidth="1"/>
    <col min="7668" max="7668" width="40.88671875" style="813" customWidth="1"/>
    <col min="7669" max="7669" width="15.88671875" style="813" customWidth="1"/>
    <col min="7670" max="7670" width="23.6640625" style="813" customWidth="1"/>
    <col min="7671" max="7671" width="15.88671875" style="813" customWidth="1"/>
    <col min="7672" max="7672" width="23.6640625" style="813" customWidth="1"/>
    <col min="7673" max="7673" width="12.109375" style="813" customWidth="1"/>
    <col min="7674" max="7674" width="15.88671875" style="813" customWidth="1"/>
    <col min="7675" max="7675" width="17.88671875" style="813" customWidth="1"/>
    <col min="7676" max="7922" width="8.88671875" style="813" customWidth="1"/>
    <col min="7923" max="7923" width="5.33203125" style="813" customWidth="1"/>
    <col min="7924" max="7924" width="40.88671875" style="813" customWidth="1"/>
    <col min="7925" max="7925" width="15.88671875" style="813" customWidth="1"/>
    <col min="7926" max="7926" width="23.6640625" style="813" customWidth="1"/>
    <col min="7927" max="7927" width="15.88671875" style="813" customWidth="1"/>
    <col min="7928" max="7928" width="23.6640625" style="813" customWidth="1"/>
    <col min="7929" max="7929" width="12.109375" style="813" customWidth="1"/>
    <col min="7930" max="7930" width="15.88671875" style="813" customWidth="1"/>
    <col min="7931" max="7931" width="17.88671875" style="813" customWidth="1"/>
    <col min="7932" max="8178" width="8.88671875" style="813" customWidth="1"/>
    <col min="8179" max="8179" width="5.33203125" style="813" customWidth="1"/>
    <col min="8180" max="8180" width="40.88671875" style="813" customWidth="1"/>
    <col min="8181" max="8181" width="15.88671875" style="813" customWidth="1"/>
    <col min="8182" max="8182" width="23.6640625" style="813" customWidth="1"/>
    <col min="8183" max="8183" width="15.88671875" style="813" customWidth="1"/>
    <col min="8184" max="8184" width="23.6640625" style="813" customWidth="1"/>
    <col min="8185" max="8185" width="12.109375" style="813" customWidth="1"/>
    <col min="8186" max="8186" width="15.88671875" style="813" customWidth="1"/>
    <col min="8187" max="8187" width="17.88671875" style="813" customWidth="1"/>
    <col min="8188" max="8434" width="8.88671875" style="813" customWidth="1"/>
    <col min="8435" max="8435" width="5.33203125" style="813" customWidth="1"/>
    <col min="8436" max="8436" width="40.88671875" style="813" customWidth="1"/>
    <col min="8437" max="8437" width="15.88671875" style="813" customWidth="1"/>
    <col min="8438" max="8438" width="23.6640625" style="813" customWidth="1"/>
    <col min="8439" max="8439" width="15.88671875" style="813" customWidth="1"/>
    <col min="8440" max="8440" width="23.6640625" style="813" customWidth="1"/>
    <col min="8441" max="8441" width="12.109375" style="813" customWidth="1"/>
    <col min="8442" max="8442" width="15.88671875" style="813" customWidth="1"/>
    <col min="8443" max="8443" width="17.88671875" style="813" customWidth="1"/>
    <col min="8444" max="8690" width="8.88671875" style="813" customWidth="1"/>
    <col min="8691" max="8691" width="5.33203125" style="813" customWidth="1"/>
    <col min="8692" max="8692" width="40.88671875" style="813" customWidth="1"/>
    <col min="8693" max="8693" width="15.88671875" style="813" customWidth="1"/>
    <col min="8694" max="8694" width="23.6640625" style="813" customWidth="1"/>
    <col min="8695" max="8695" width="15.88671875" style="813" customWidth="1"/>
    <col min="8696" max="8696" width="23.6640625" style="813" customWidth="1"/>
    <col min="8697" max="8697" width="12.109375" style="813" customWidth="1"/>
    <col min="8698" max="8698" width="15.88671875" style="813" customWidth="1"/>
    <col min="8699" max="8699" width="17.88671875" style="813" customWidth="1"/>
    <col min="8700" max="8946" width="8.88671875" style="813" customWidth="1"/>
    <col min="8947" max="8947" width="5.33203125" style="813" customWidth="1"/>
    <col min="8948" max="8948" width="40.88671875" style="813" customWidth="1"/>
    <col min="8949" max="8949" width="15.88671875" style="813" customWidth="1"/>
    <col min="8950" max="8950" width="23.6640625" style="813" customWidth="1"/>
    <col min="8951" max="8951" width="15.88671875" style="813" customWidth="1"/>
    <col min="8952" max="8952" width="23.6640625" style="813" customWidth="1"/>
    <col min="8953" max="8953" width="12.109375" style="813" customWidth="1"/>
    <col min="8954" max="8954" width="15.88671875" style="813" customWidth="1"/>
    <col min="8955" max="8955" width="17.88671875" style="813" customWidth="1"/>
    <col min="8956" max="9202" width="8.88671875" style="813" customWidth="1"/>
    <col min="9203" max="9203" width="5.33203125" style="813" customWidth="1"/>
    <col min="9204" max="9204" width="40.88671875" style="813" customWidth="1"/>
    <col min="9205" max="9205" width="15.88671875" style="813" customWidth="1"/>
    <col min="9206" max="9206" width="23.6640625" style="813" customWidth="1"/>
    <col min="9207" max="9207" width="15.88671875" style="813" customWidth="1"/>
    <col min="9208" max="9208" width="23.6640625" style="813" customWidth="1"/>
    <col min="9209" max="9209" width="12.109375" style="813" customWidth="1"/>
    <col min="9210" max="9210" width="15.88671875" style="813" customWidth="1"/>
    <col min="9211" max="9211" width="17.88671875" style="813" customWidth="1"/>
    <col min="9212" max="9458" width="8.88671875" style="813" customWidth="1"/>
    <col min="9459" max="9459" width="5.33203125" style="813" customWidth="1"/>
    <col min="9460" max="9460" width="40.88671875" style="813" customWidth="1"/>
    <col min="9461" max="9461" width="15.88671875" style="813" customWidth="1"/>
    <col min="9462" max="9462" width="23.6640625" style="813" customWidth="1"/>
    <col min="9463" max="9463" width="15.88671875" style="813" customWidth="1"/>
    <col min="9464" max="9464" width="23.6640625" style="813" customWidth="1"/>
    <col min="9465" max="9465" width="12.109375" style="813" customWidth="1"/>
    <col min="9466" max="9466" width="15.88671875" style="813" customWidth="1"/>
    <col min="9467" max="9467" width="17.88671875" style="813" customWidth="1"/>
    <col min="9468" max="9714" width="8.88671875" style="813" customWidth="1"/>
    <col min="9715" max="9715" width="5.33203125" style="813" customWidth="1"/>
    <col min="9716" max="9716" width="40.88671875" style="813" customWidth="1"/>
    <col min="9717" max="9717" width="15.88671875" style="813" customWidth="1"/>
    <col min="9718" max="9718" width="23.6640625" style="813" customWidth="1"/>
    <col min="9719" max="9719" width="15.88671875" style="813" customWidth="1"/>
    <col min="9720" max="9720" width="23.6640625" style="813" customWidth="1"/>
    <col min="9721" max="9721" width="12.109375" style="813" customWidth="1"/>
    <col min="9722" max="9722" width="15.88671875" style="813" customWidth="1"/>
    <col min="9723" max="9723" width="17.88671875" style="813" customWidth="1"/>
    <col min="9724" max="9970" width="8.88671875" style="813" customWidth="1"/>
    <col min="9971" max="9971" width="5.33203125" style="813" customWidth="1"/>
    <col min="9972" max="9972" width="40.88671875" style="813" customWidth="1"/>
    <col min="9973" max="9973" width="15.88671875" style="813" customWidth="1"/>
    <col min="9974" max="9974" width="23.6640625" style="813" customWidth="1"/>
    <col min="9975" max="9975" width="15.88671875" style="813" customWidth="1"/>
    <col min="9976" max="9976" width="23.6640625" style="813" customWidth="1"/>
    <col min="9977" max="9977" width="12.109375" style="813" customWidth="1"/>
    <col min="9978" max="9978" width="15.88671875" style="813" customWidth="1"/>
    <col min="9979" max="9979" width="17.88671875" style="813" customWidth="1"/>
    <col min="9980" max="10226" width="8.88671875" style="813" customWidth="1"/>
    <col min="10227" max="10227" width="5.33203125" style="813" customWidth="1"/>
    <col min="10228" max="10228" width="40.88671875" style="813" customWidth="1"/>
    <col min="10229" max="10229" width="15.88671875" style="813" customWidth="1"/>
    <col min="10230" max="10230" width="23.6640625" style="813" customWidth="1"/>
    <col min="10231" max="10231" width="15.88671875" style="813" customWidth="1"/>
    <col min="10232" max="10232" width="23.6640625" style="813" customWidth="1"/>
    <col min="10233" max="10233" width="12.109375" style="813" customWidth="1"/>
    <col min="10234" max="10234" width="15.88671875" style="813" customWidth="1"/>
    <col min="10235" max="10235" width="17.88671875" style="813" customWidth="1"/>
    <col min="10236" max="10482" width="8.88671875" style="813" customWidth="1"/>
    <col min="10483" max="10483" width="5.33203125" style="813" customWidth="1"/>
    <col min="10484" max="10484" width="40.88671875" style="813" customWidth="1"/>
    <col min="10485" max="10485" width="15.88671875" style="813" customWidth="1"/>
    <col min="10486" max="10486" width="23.6640625" style="813" customWidth="1"/>
    <col min="10487" max="10487" width="15.88671875" style="813" customWidth="1"/>
    <col min="10488" max="10488" width="23.6640625" style="813" customWidth="1"/>
    <col min="10489" max="10489" width="12.109375" style="813" customWidth="1"/>
    <col min="10490" max="10490" width="15.88671875" style="813" customWidth="1"/>
    <col min="10491" max="10491" width="17.88671875" style="813" customWidth="1"/>
    <col min="10492" max="10738" width="8.88671875" style="813" customWidth="1"/>
    <col min="10739" max="10739" width="5.33203125" style="813" customWidth="1"/>
    <col min="10740" max="10740" width="40.88671875" style="813" customWidth="1"/>
    <col min="10741" max="10741" width="15.88671875" style="813" customWidth="1"/>
    <col min="10742" max="10742" width="23.6640625" style="813" customWidth="1"/>
    <col min="10743" max="10743" width="15.88671875" style="813" customWidth="1"/>
    <col min="10744" max="10744" width="23.6640625" style="813" customWidth="1"/>
    <col min="10745" max="10745" width="12.109375" style="813" customWidth="1"/>
    <col min="10746" max="10746" width="15.88671875" style="813" customWidth="1"/>
    <col min="10747" max="10747" width="17.88671875" style="813" customWidth="1"/>
    <col min="10748" max="10994" width="8.88671875" style="813" customWidth="1"/>
    <col min="10995" max="10995" width="5.33203125" style="813" customWidth="1"/>
    <col min="10996" max="10996" width="40.88671875" style="813" customWidth="1"/>
    <col min="10997" max="10997" width="15.88671875" style="813" customWidth="1"/>
    <col min="10998" max="10998" width="23.6640625" style="813" customWidth="1"/>
    <col min="10999" max="10999" width="15.88671875" style="813" customWidth="1"/>
    <col min="11000" max="11000" width="23.6640625" style="813" customWidth="1"/>
    <col min="11001" max="11001" width="12.109375" style="813" customWidth="1"/>
    <col min="11002" max="11002" width="15.88671875" style="813" customWidth="1"/>
    <col min="11003" max="11003" width="17.88671875" style="813" customWidth="1"/>
    <col min="11004" max="11250" width="8.88671875" style="813" customWidth="1"/>
    <col min="11251" max="11251" width="5.33203125" style="813" customWidth="1"/>
    <col min="11252" max="11252" width="40.88671875" style="813" customWidth="1"/>
    <col min="11253" max="11253" width="15.88671875" style="813" customWidth="1"/>
    <col min="11254" max="11254" width="23.6640625" style="813" customWidth="1"/>
    <col min="11255" max="11255" width="15.88671875" style="813" customWidth="1"/>
    <col min="11256" max="11256" width="23.6640625" style="813" customWidth="1"/>
    <col min="11257" max="11257" width="12.109375" style="813" customWidth="1"/>
    <col min="11258" max="11258" width="15.88671875" style="813" customWidth="1"/>
    <col min="11259" max="11259" width="17.88671875" style="813" customWidth="1"/>
    <col min="11260" max="11506" width="8.88671875" style="813" customWidth="1"/>
    <col min="11507" max="11507" width="5.33203125" style="813" customWidth="1"/>
    <col min="11508" max="11508" width="40.88671875" style="813" customWidth="1"/>
    <col min="11509" max="11509" width="15.88671875" style="813" customWidth="1"/>
    <col min="11510" max="11510" width="23.6640625" style="813" customWidth="1"/>
    <col min="11511" max="11511" width="15.88671875" style="813" customWidth="1"/>
    <col min="11512" max="11512" width="23.6640625" style="813" customWidth="1"/>
    <col min="11513" max="11513" width="12.109375" style="813" customWidth="1"/>
    <col min="11514" max="11514" width="15.88671875" style="813" customWidth="1"/>
    <col min="11515" max="11515" width="17.88671875" style="813" customWidth="1"/>
    <col min="11516" max="11762" width="8.88671875" style="813" customWidth="1"/>
    <col min="11763" max="11763" width="5.33203125" style="813" customWidth="1"/>
    <col min="11764" max="11764" width="40.88671875" style="813" customWidth="1"/>
    <col min="11765" max="11765" width="15.88671875" style="813" customWidth="1"/>
    <col min="11766" max="11766" width="23.6640625" style="813" customWidth="1"/>
    <col min="11767" max="11767" width="15.88671875" style="813" customWidth="1"/>
    <col min="11768" max="11768" width="23.6640625" style="813" customWidth="1"/>
    <col min="11769" max="11769" width="12.109375" style="813" customWidth="1"/>
    <col min="11770" max="11770" width="15.88671875" style="813" customWidth="1"/>
    <col min="11771" max="11771" width="17.88671875" style="813" customWidth="1"/>
    <col min="11772" max="12018" width="8.88671875" style="813" customWidth="1"/>
    <col min="12019" max="12019" width="5.33203125" style="813" customWidth="1"/>
    <col min="12020" max="12020" width="40.88671875" style="813" customWidth="1"/>
    <col min="12021" max="12021" width="15.88671875" style="813" customWidth="1"/>
    <col min="12022" max="12022" width="23.6640625" style="813" customWidth="1"/>
    <col min="12023" max="12023" width="15.88671875" style="813" customWidth="1"/>
    <col min="12024" max="12024" width="23.6640625" style="813" customWidth="1"/>
    <col min="12025" max="12025" width="12.109375" style="813" customWidth="1"/>
    <col min="12026" max="12026" width="15.88671875" style="813" customWidth="1"/>
    <col min="12027" max="12027" width="17.88671875" style="813" customWidth="1"/>
    <col min="12028" max="12274" width="8.88671875" style="813" customWidth="1"/>
    <col min="12275" max="12275" width="5.33203125" style="813" customWidth="1"/>
    <col min="12276" max="12276" width="40.88671875" style="813" customWidth="1"/>
    <col min="12277" max="12277" width="15.88671875" style="813" customWidth="1"/>
    <col min="12278" max="12278" width="23.6640625" style="813" customWidth="1"/>
    <col min="12279" max="12279" width="15.88671875" style="813" customWidth="1"/>
    <col min="12280" max="12280" width="23.6640625" style="813" customWidth="1"/>
    <col min="12281" max="12281" width="12.109375" style="813" customWidth="1"/>
    <col min="12282" max="12282" width="15.88671875" style="813" customWidth="1"/>
    <col min="12283" max="12283" width="17.88671875" style="813" customWidth="1"/>
    <col min="12284" max="12530" width="8.88671875" style="813" customWidth="1"/>
    <col min="12531" max="12531" width="5.33203125" style="813" customWidth="1"/>
    <col min="12532" max="12532" width="40.88671875" style="813" customWidth="1"/>
    <col min="12533" max="12533" width="15.88671875" style="813" customWidth="1"/>
    <col min="12534" max="12534" width="23.6640625" style="813" customWidth="1"/>
    <col min="12535" max="12535" width="15.88671875" style="813" customWidth="1"/>
    <col min="12536" max="12536" width="23.6640625" style="813" customWidth="1"/>
    <col min="12537" max="12537" width="12.109375" style="813" customWidth="1"/>
    <col min="12538" max="12538" width="15.88671875" style="813" customWidth="1"/>
    <col min="12539" max="12539" width="17.88671875" style="813" customWidth="1"/>
    <col min="12540" max="12786" width="8.88671875" style="813" customWidth="1"/>
    <col min="12787" max="12787" width="5.33203125" style="813" customWidth="1"/>
    <col min="12788" max="12788" width="40.88671875" style="813" customWidth="1"/>
    <col min="12789" max="12789" width="15.88671875" style="813" customWidth="1"/>
    <col min="12790" max="12790" width="23.6640625" style="813" customWidth="1"/>
    <col min="12791" max="12791" width="15.88671875" style="813" customWidth="1"/>
    <col min="12792" max="12792" width="23.6640625" style="813" customWidth="1"/>
    <col min="12793" max="12793" width="12.109375" style="813" customWidth="1"/>
    <col min="12794" max="12794" width="15.88671875" style="813" customWidth="1"/>
    <col min="12795" max="12795" width="17.88671875" style="813" customWidth="1"/>
    <col min="12796" max="13042" width="8.88671875" style="813" customWidth="1"/>
    <col min="13043" max="13043" width="5.33203125" style="813" customWidth="1"/>
    <col min="13044" max="13044" width="40.88671875" style="813" customWidth="1"/>
    <col min="13045" max="13045" width="15.88671875" style="813" customWidth="1"/>
    <col min="13046" max="13046" width="23.6640625" style="813" customWidth="1"/>
    <col min="13047" max="13047" width="15.88671875" style="813" customWidth="1"/>
    <col min="13048" max="13048" width="23.6640625" style="813" customWidth="1"/>
    <col min="13049" max="13049" width="12.109375" style="813" customWidth="1"/>
    <col min="13050" max="13050" width="15.88671875" style="813" customWidth="1"/>
    <col min="13051" max="13051" width="17.88671875" style="813" customWidth="1"/>
    <col min="13052" max="13298" width="8.88671875" style="813" customWidth="1"/>
    <col min="13299" max="13299" width="5.33203125" style="813" customWidth="1"/>
    <col min="13300" max="13300" width="40.88671875" style="813" customWidth="1"/>
    <col min="13301" max="13301" width="15.88671875" style="813" customWidth="1"/>
    <col min="13302" max="13302" width="23.6640625" style="813" customWidth="1"/>
    <col min="13303" max="13303" width="15.88671875" style="813" customWidth="1"/>
    <col min="13304" max="13304" width="23.6640625" style="813" customWidth="1"/>
    <col min="13305" max="13305" width="12.109375" style="813" customWidth="1"/>
    <col min="13306" max="13306" width="15.88671875" style="813" customWidth="1"/>
    <col min="13307" max="13307" width="17.88671875" style="813" customWidth="1"/>
    <col min="13308" max="13554" width="8.88671875" style="813" customWidth="1"/>
    <col min="13555" max="13555" width="5.33203125" style="813" customWidth="1"/>
    <col min="13556" max="13556" width="40.88671875" style="813" customWidth="1"/>
    <col min="13557" max="13557" width="15.88671875" style="813" customWidth="1"/>
    <col min="13558" max="13558" width="23.6640625" style="813" customWidth="1"/>
    <col min="13559" max="13559" width="15.88671875" style="813" customWidth="1"/>
    <col min="13560" max="13560" width="23.6640625" style="813" customWidth="1"/>
    <col min="13561" max="13561" width="12.109375" style="813" customWidth="1"/>
    <col min="13562" max="13562" width="15.88671875" style="813" customWidth="1"/>
    <col min="13563" max="13563" width="17.88671875" style="813" customWidth="1"/>
    <col min="13564" max="13810" width="8.88671875" style="813" customWidth="1"/>
    <col min="13811" max="13811" width="5.33203125" style="813" customWidth="1"/>
    <col min="13812" max="13812" width="40.88671875" style="813" customWidth="1"/>
    <col min="13813" max="13813" width="15.88671875" style="813" customWidth="1"/>
    <col min="13814" max="13814" width="23.6640625" style="813" customWidth="1"/>
    <col min="13815" max="13815" width="15.88671875" style="813" customWidth="1"/>
    <col min="13816" max="13816" width="23.6640625" style="813" customWidth="1"/>
    <col min="13817" max="13817" width="12.109375" style="813" customWidth="1"/>
    <col min="13818" max="13818" width="15.88671875" style="813" customWidth="1"/>
    <col min="13819" max="13819" width="17.88671875" style="813" customWidth="1"/>
    <col min="13820" max="14066" width="8.88671875" style="813" customWidth="1"/>
    <col min="14067" max="14067" width="5.33203125" style="813" customWidth="1"/>
    <col min="14068" max="14068" width="40.88671875" style="813" customWidth="1"/>
    <col min="14069" max="14069" width="15.88671875" style="813" customWidth="1"/>
    <col min="14070" max="14070" width="23.6640625" style="813" customWidth="1"/>
    <col min="14071" max="14071" width="15.88671875" style="813" customWidth="1"/>
    <col min="14072" max="14072" width="23.6640625" style="813" customWidth="1"/>
    <col min="14073" max="14073" width="12.109375" style="813" customWidth="1"/>
    <col min="14074" max="14074" width="15.88671875" style="813" customWidth="1"/>
    <col min="14075" max="14075" width="17.88671875" style="813" customWidth="1"/>
    <col min="14076" max="14322" width="8.88671875" style="813" customWidth="1"/>
    <col min="14323" max="14323" width="5.33203125" style="813" customWidth="1"/>
    <col min="14324" max="14324" width="40.88671875" style="813" customWidth="1"/>
    <col min="14325" max="14325" width="15.88671875" style="813" customWidth="1"/>
    <col min="14326" max="14326" width="23.6640625" style="813" customWidth="1"/>
    <col min="14327" max="14327" width="15.88671875" style="813" customWidth="1"/>
    <col min="14328" max="14328" width="23.6640625" style="813" customWidth="1"/>
    <col min="14329" max="14329" width="12.109375" style="813" customWidth="1"/>
    <col min="14330" max="14330" width="15.88671875" style="813" customWidth="1"/>
    <col min="14331" max="14331" width="17.88671875" style="813" customWidth="1"/>
    <col min="14332" max="14578" width="8.88671875" style="813" customWidth="1"/>
    <col min="14579" max="14579" width="5.33203125" style="813" customWidth="1"/>
    <col min="14580" max="14580" width="40.88671875" style="813" customWidth="1"/>
    <col min="14581" max="14581" width="15.88671875" style="813" customWidth="1"/>
    <col min="14582" max="14582" width="23.6640625" style="813" customWidth="1"/>
    <col min="14583" max="14583" width="15.88671875" style="813" customWidth="1"/>
    <col min="14584" max="14584" width="23.6640625" style="813" customWidth="1"/>
    <col min="14585" max="14585" width="12.109375" style="813" customWidth="1"/>
    <col min="14586" max="14586" width="15.88671875" style="813" customWidth="1"/>
    <col min="14587" max="14587" width="17.88671875" style="813" customWidth="1"/>
    <col min="14588" max="14834" width="8.88671875" style="813" customWidth="1"/>
    <col min="14835" max="14835" width="5.33203125" style="813" customWidth="1"/>
    <col min="14836" max="14836" width="40.88671875" style="813" customWidth="1"/>
    <col min="14837" max="14837" width="15.88671875" style="813" customWidth="1"/>
    <col min="14838" max="14838" width="23.6640625" style="813" customWidth="1"/>
    <col min="14839" max="14839" width="15.88671875" style="813" customWidth="1"/>
    <col min="14840" max="14840" width="23.6640625" style="813" customWidth="1"/>
    <col min="14841" max="14841" width="12.109375" style="813" customWidth="1"/>
    <col min="14842" max="14842" width="15.88671875" style="813" customWidth="1"/>
    <col min="14843" max="14843" width="17.88671875" style="813" customWidth="1"/>
    <col min="14844" max="15090" width="8.88671875" style="813" customWidth="1"/>
    <col min="15091" max="15091" width="5.33203125" style="813" customWidth="1"/>
    <col min="15092" max="15092" width="40.88671875" style="813" customWidth="1"/>
    <col min="15093" max="15093" width="15.88671875" style="813" customWidth="1"/>
    <col min="15094" max="15094" width="23.6640625" style="813" customWidth="1"/>
    <col min="15095" max="15095" width="15.88671875" style="813" customWidth="1"/>
    <col min="15096" max="15096" width="23.6640625" style="813" customWidth="1"/>
    <col min="15097" max="15097" width="12.109375" style="813" customWidth="1"/>
    <col min="15098" max="15098" width="15.88671875" style="813" customWidth="1"/>
    <col min="15099" max="15099" width="17.88671875" style="813" customWidth="1"/>
    <col min="15100" max="15346" width="8.88671875" style="813" customWidth="1"/>
    <col min="15347" max="15347" width="5.33203125" style="813" customWidth="1"/>
    <col min="15348" max="15348" width="40.88671875" style="813" customWidth="1"/>
    <col min="15349" max="15349" width="15.88671875" style="813" customWidth="1"/>
    <col min="15350" max="15350" width="23.6640625" style="813" customWidth="1"/>
    <col min="15351" max="15351" width="15.88671875" style="813" customWidth="1"/>
    <col min="15352" max="15352" width="23.6640625" style="813" customWidth="1"/>
    <col min="15353" max="15353" width="12.109375" style="813" customWidth="1"/>
    <col min="15354" max="15354" width="15.88671875" style="813" customWidth="1"/>
    <col min="15355" max="15355" width="17.88671875" style="813" customWidth="1"/>
    <col min="15356" max="15602" width="8.88671875" style="813" customWidth="1"/>
    <col min="15603" max="15603" width="5.33203125" style="813" customWidth="1"/>
    <col min="15604" max="15604" width="40.88671875" style="813" customWidth="1"/>
    <col min="15605" max="15605" width="15.88671875" style="813" customWidth="1"/>
    <col min="15606" max="15606" width="23.6640625" style="813" customWidth="1"/>
    <col min="15607" max="15607" width="15.88671875" style="813" customWidth="1"/>
    <col min="15608" max="15608" width="23.6640625" style="813" customWidth="1"/>
    <col min="15609" max="15609" width="12.109375" style="813" customWidth="1"/>
    <col min="15610" max="15610" width="15.88671875" style="813" customWidth="1"/>
    <col min="15611" max="15611" width="17.88671875" style="813" customWidth="1"/>
    <col min="15612" max="15858" width="8.88671875" style="813" customWidth="1"/>
    <col min="15859" max="15859" width="5.33203125" style="813" customWidth="1"/>
    <col min="15860" max="15860" width="40.88671875" style="813" customWidth="1"/>
    <col min="15861" max="15861" width="15.88671875" style="813" customWidth="1"/>
    <col min="15862" max="15862" width="23.6640625" style="813" customWidth="1"/>
    <col min="15863" max="15863" width="15.88671875" style="813" customWidth="1"/>
    <col min="15864" max="15864" width="23.6640625" style="813" customWidth="1"/>
    <col min="15865" max="15865" width="12.109375" style="813" customWidth="1"/>
    <col min="15866" max="15866" width="15.88671875" style="813" customWidth="1"/>
    <col min="15867" max="15867" width="17.88671875" style="813" customWidth="1"/>
    <col min="15868" max="16114" width="8.88671875" style="813" customWidth="1"/>
    <col min="16115" max="16115" width="5.33203125" style="813" customWidth="1"/>
    <col min="16116" max="16116" width="40.88671875" style="813" customWidth="1"/>
    <col min="16117" max="16117" width="15.88671875" style="813" customWidth="1"/>
    <col min="16118" max="16118" width="23.6640625" style="813" customWidth="1"/>
    <col min="16119" max="16119" width="15.88671875" style="813" customWidth="1"/>
    <col min="16120" max="16120" width="23.6640625" style="813" customWidth="1"/>
    <col min="16121" max="16121" width="12.109375" style="813" customWidth="1"/>
    <col min="16122" max="16122" width="15.88671875" style="813" customWidth="1"/>
    <col min="16123" max="16123" width="17.88671875" style="813" customWidth="1"/>
    <col min="16124" max="16384" width="8.88671875" style="813" customWidth="1"/>
  </cols>
  <sheetData>
    <row r="1" spans="1:4" customFormat="1" ht="15" customHeight="1" x14ac:dyDescent="0.3">
      <c r="A1" s="765"/>
      <c r="B1" s="765"/>
      <c r="C1" s="1744" t="s">
        <v>0</v>
      </c>
      <c r="D1" s="1744"/>
    </row>
    <row r="2" spans="1:4" customFormat="1" x14ac:dyDescent="0.3">
      <c r="A2" s="765"/>
      <c r="B2" s="765"/>
      <c r="C2" s="1744"/>
      <c r="D2" s="1744"/>
    </row>
    <row r="3" spans="1:4" customFormat="1" x14ac:dyDescent="0.3">
      <c r="A3" s="765"/>
      <c r="B3" s="765"/>
      <c r="C3" s="766"/>
      <c r="D3" s="765"/>
    </row>
    <row r="4" spans="1:4" customFormat="1" x14ac:dyDescent="0.3">
      <c r="A4" s="765"/>
      <c r="B4" s="765"/>
      <c r="C4" s="766"/>
      <c r="D4" s="765"/>
    </row>
    <row r="5" spans="1:4" customFormat="1" x14ac:dyDescent="0.3">
      <c r="A5" s="765"/>
      <c r="B5" s="765"/>
      <c r="C5" s="766"/>
      <c r="D5" s="765"/>
    </row>
    <row r="6" spans="1:4" customFormat="1" x14ac:dyDescent="0.3">
      <c r="A6" s="765"/>
      <c r="B6" s="765"/>
      <c r="C6" s="766"/>
      <c r="D6" s="765"/>
    </row>
    <row r="7" spans="1:4" customFormat="1" x14ac:dyDescent="0.3">
      <c r="A7" s="1745" t="s">
        <v>1</v>
      </c>
      <c r="B7" s="1745"/>
      <c r="C7" s="1745"/>
      <c r="D7" s="765"/>
    </row>
    <row r="8" spans="1:4" customFormat="1" ht="26.25" customHeight="1" thickBot="1" x14ac:dyDescent="0.35">
      <c r="A8" s="1745" t="s">
        <v>2</v>
      </c>
      <c r="B8" s="1745"/>
      <c r="C8" s="1745"/>
      <c r="D8" s="767"/>
    </row>
    <row r="9" spans="1:4" s="770" customFormat="1" ht="48.75" customHeight="1" thickBot="1" x14ac:dyDescent="0.35">
      <c r="A9" s="768" t="s">
        <v>3</v>
      </c>
      <c r="B9" s="768" t="s">
        <v>4</v>
      </c>
      <c r="C9" s="769" t="s">
        <v>5</v>
      </c>
      <c r="D9" s="768" t="s">
        <v>6</v>
      </c>
    </row>
    <row r="10" spans="1:4" customFormat="1" ht="15.6" customHeight="1" x14ac:dyDescent="0.3">
      <c r="A10" s="771" t="s">
        <v>7</v>
      </c>
      <c r="B10" s="772" t="s">
        <v>8</v>
      </c>
      <c r="C10" s="773" t="s">
        <v>9</v>
      </c>
      <c r="D10" s="774">
        <f>Pr_1_1!O39</f>
        <v>0</v>
      </c>
    </row>
    <row r="11" spans="1:4" customFormat="1" ht="15.6" customHeight="1" x14ac:dyDescent="0.3">
      <c r="A11" s="775" t="s">
        <v>10</v>
      </c>
      <c r="B11" s="776" t="s">
        <v>11</v>
      </c>
      <c r="C11" s="777" t="s">
        <v>12</v>
      </c>
      <c r="D11" s="778">
        <f>Pr_1_2!O64</f>
        <v>0</v>
      </c>
    </row>
    <row r="12" spans="1:4" customFormat="1" ht="15.6" customHeight="1" x14ac:dyDescent="0.3">
      <c r="A12" s="775" t="s">
        <v>13</v>
      </c>
      <c r="B12" s="776" t="s">
        <v>14</v>
      </c>
      <c r="C12" s="779" t="s">
        <v>15</v>
      </c>
      <c r="D12" s="778">
        <f>Pr_1_3!O262</f>
        <v>0</v>
      </c>
    </row>
    <row r="13" spans="1:4" customFormat="1" ht="15.6" customHeight="1" x14ac:dyDescent="0.3">
      <c r="A13" s="775" t="s">
        <v>16</v>
      </c>
      <c r="B13" s="776" t="s">
        <v>17</v>
      </c>
      <c r="C13" s="779" t="s">
        <v>18</v>
      </c>
      <c r="D13" s="778">
        <f>Pr_1_4!O80</f>
        <v>0</v>
      </c>
    </row>
    <row r="14" spans="1:4" customFormat="1" ht="15.6" customHeight="1" x14ac:dyDescent="0.3">
      <c r="A14" s="775" t="s">
        <v>19</v>
      </c>
      <c r="B14" s="776" t="s">
        <v>20</v>
      </c>
      <c r="C14" s="779" t="s">
        <v>21</v>
      </c>
      <c r="D14" s="778">
        <f>Pr_1_5!O73</f>
        <v>0</v>
      </c>
    </row>
    <row r="15" spans="1:4" customFormat="1" ht="15.6" customHeight="1" x14ac:dyDescent="0.3">
      <c r="A15" s="775" t="s">
        <v>22</v>
      </c>
      <c r="B15" s="780" t="s">
        <v>23</v>
      </c>
      <c r="C15" s="781" t="s">
        <v>24</v>
      </c>
      <c r="D15" s="778">
        <f>Pr_1_6!O75</f>
        <v>0</v>
      </c>
    </row>
    <row r="16" spans="1:4" customFormat="1" ht="15.6" customHeight="1" x14ac:dyDescent="0.3">
      <c r="A16" s="782" t="s">
        <v>25</v>
      </c>
      <c r="B16" s="783" t="s">
        <v>26</v>
      </c>
      <c r="C16" s="784" t="s">
        <v>27</v>
      </c>
      <c r="D16" s="785">
        <f>Pr_1_7!O86</f>
        <v>0</v>
      </c>
    </row>
    <row r="17" spans="1:4" customFormat="1" ht="15.6" customHeight="1" x14ac:dyDescent="0.3">
      <c r="A17" s="786" t="s">
        <v>28</v>
      </c>
      <c r="B17" s="775" t="s">
        <v>29</v>
      </c>
      <c r="C17" s="777" t="s">
        <v>30</v>
      </c>
      <c r="D17" s="778">
        <f>Pr_1_8!O37</f>
        <v>0</v>
      </c>
    </row>
    <row r="18" spans="1:4" customFormat="1" ht="15.6" customHeight="1" x14ac:dyDescent="0.3">
      <c r="A18" s="786" t="s">
        <v>31</v>
      </c>
      <c r="B18" s="775" t="s">
        <v>32</v>
      </c>
      <c r="C18" s="777" t="s">
        <v>33</v>
      </c>
      <c r="D18" s="778">
        <f>Pr_1_9!O34</f>
        <v>0</v>
      </c>
    </row>
    <row r="19" spans="1:4" customFormat="1" ht="15.6" customHeight="1" x14ac:dyDescent="0.3">
      <c r="A19" s="786" t="s">
        <v>34</v>
      </c>
      <c r="B19" s="775" t="s">
        <v>35</v>
      </c>
      <c r="C19" s="777" t="s">
        <v>36</v>
      </c>
      <c r="D19" s="778">
        <f>Pr_1_10!O26</f>
        <v>0</v>
      </c>
    </row>
    <row r="20" spans="1:4" customFormat="1" ht="15.6" customHeight="1" x14ac:dyDescent="0.3">
      <c r="A20" s="786" t="s">
        <v>37</v>
      </c>
      <c r="B20" s="775" t="s">
        <v>38</v>
      </c>
      <c r="C20" s="777" t="s">
        <v>39</v>
      </c>
      <c r="D20" s="778">
        <f>Pr_1_11!P295</f>
        <v>0</v>
      </c>
    </row>
    <row r="21" spans="1:4" customFormat="1" ht="15.6" customHeight="1" x14ac:dyDescent="0.3">
      <c r="A21" s="786" t="s">
        <v>40</v>
      </c>
      <c r="B21" s="775" t="s">
        <v>41</v>
      </c>
      <c r="C21" s="777" t="s">
        <v>42</v>
      </c>
      <c r="D21" s="778">
        <f>Pr_1_12!R46</f>
        <v>0</v>
      </c>
    </row>
    <row r="22" spans="1:4" customFormat="1" ht="15.6" customHeight="1" x14ac:dyDescent="0.3">
      <c r="A22" s="787" t="s">
        <v>43</v>
      </c>
      <c r="B22" s="787" t="s">
        <v>44</v>
      </c>
      <c r="C22" s="777" t="s">
        <v>45</v>
      </c>
      <c r="D22" s="788">
        <f>Pr_1_13!O145</f>
        <v>0</v>
      </c>
    </row>
    <row r="23" spans="1:4" customFormat="1" ht="15.6" customHeight="1" x14ac:dyDescent="0.3">
      <c r="A23" s="789" t="s">
        <v>46</v>
      </c>
      <c r="B23" s="780" t="s">
        <v>47</v>
      </c>
      <c r="C23" s="790" t="s">
        <v>48</v>
      </c>
      <c r="D23" s="778">
        <f>Pr_1_14!O36</f>
        <v>0</v>
      </c>
    </row>
    <row r="24" spans="1:4" customFormat="1" ht="15.6" customHeight="1" x14ac:dyDescent="0.3">
      <c r="A24" s="789" t="s">
        <v>49</v>
      </c>
      <c r="B24" s="775" t="s">
        <v>50</v>
      </c>
      <c r="C24" s="777" t="s">
        <v>51</v>
      </c>
      <c r="D24" s="778">
        <f>Pr_1_15!P215</f>
        <v>0</v>
      </c>
    </row>
    <row r="25" spans="1:4" customFormat="1" ht="15.6" customHeight="1" x14ac:dyDescent="0.3">
      <c r="A25" s="789" t="s">
        <v>52</v>
      </c>
      <c r="B25" s="775" t="s">
        <v>53</v>
      </c>
      <c r="C25" s="777" t="s">
        <v>54</v>
      </c>
      <c r="D25" s="778">
        <f>Pr_1_16!R46</f>
        <v>0</v>
      </c>
    </row>
    <row r="26" spans="1:4" customFormat="1" ht="15.6" customHeight="1" x14ac:dyDescent="0.3">
      <c r="A26" s="789" t="s">
        <v>55</v>
      </c>
      <c r="B26" s="775" t="s">
        <v>56</v>
      </c>
      <c r="C26" s="777" t="s">
        <v>57</v>
      </c>
      <c r="D26" s="778">
        <f>Pr_1_17!O32</f>
        <v>0</v>
      </c>
    </row>
    <row r="27" spans="1:4" customFormat="1" ht="15.6" customHeight="1" x14ac:dyDescent="0.3">
      <c r="A27" s="786" t="s">
        <v>58</v>
      </c>
      <c r="B27" s="775" t="s">
        <v>59</v>
      </c>
      <c r="C27" s="777" t="s">
        <v>60</v>
      </c>
      <c r="D27" s="778">
        <f>Pr_1_18!O27</f>
        <v>0</v>
      </c>
    </row>
    <row r="28" spans="1:4" customFormat="1" ht="15.6" customHeight="1" x14ac:dyDescent="0.3">
      <c r="A28" s="786" t="s">
        <v>61</v>
      </c>
      <c r="B28" s="775" t="s">
        <v>62</v>
      </c>
      <c r="C28" s="777" t="s">
        <v>63</v>
      </c>
      <c r="D28" s="778">
        <f>Pr_1_19!O34</f>
        <v>0</v>
      </c>
    </row>
    <row r="29" spans="1:4" customFormat="1" ht="15.6" customHeight="1" x14ac:dyDescent="0.3">
      <c r="A29" s="789" t="s">
        <v>64</v>
      </c>
      <c r="B29" s="780" t="s">
        <v>65</v>
      </c>
      <c r="C29" s="790" t="s">
        <v>66</v>
      </c>
      <c r="D29" s="778">
        <f>Pr_1_20!O27</f>
        <v>0</v>
      </c>
    </row>
    <row r="30" spans="1:4" customFormat="1" ht="15.6" customHeight="1" x14ac:dyDescent="0.3">
      <c r="A30" s="786" t="s">
        <v>67</v>
      </c>
      <c r="B30" s="775" t="s">
        <v>68</v>
      </c>
      <c r="C30" s="777" t="s">
        <v>69</v>
      </c>
      <c r="D30" s="778">
        <f>Pr_1_21!O32</f>
        <v>0</v>
      </c>
    </row>
    <row r="31" spans="1:4" customFormat="1" ht="15.6" customHeight="1" x14ac:dyDescent="0.3">
      <c r="A31" s="786" t="s">
        <v>70</v>
      </c>
      <c r="B31" s="775" t="s">
        <v>71</v>
      </c>
      <c r="C31" s="777" t="s">
        <v>72</v>
      </c>
      <c r="D31" s="778">
        <f>Pr_1_22!O27</f>
        <v>0</v>
      </c>
    </row>
    <row r="32" spans="1:4" customFormat="1" ht="15.6" customHeight="1" x14ac:dyDescent="0.3">
      <c r="A32" s="789" t="s">
        <v>73</v>
      </c>
      <c r="B32" s="775" t="s">
        <v>74</v>
      </c>
      <c r="C32" s="777" t="s">
        <v>75</v>
      </c>
      <c r="D32" s="778">
        <f>Pr_1_23!O35</f>
        <v>0</v>
      </c>
    </row>
    <row r="33" spans="1:4" customFormat="1" ht="15.6" customHeight="1" x14ac:dyDescent="0.3">
      <c r="A33" s="786" t="s">
        <v>76</v>
      </c>
      <c r="B33" s="775" t="s">
        <v>77</v>
      </c>
      <c r="C33" s="777" t="s">
        <v>78</v>
      </c>
      <c r="D33" s="778">
        <f>Pr_1_24!O27</f>
        <v>0</v>
      </c>
    </row>
    <row r="34" spans="1:4" customFormat="1" ht="15.6" customHeight="1" x14ac:dyDescent="0.3">
      <c r="A34" s="789" t="s">
        <v>79</v>
      </c>
      <c r="B34" s="775" t="s">
        <v>80</v>
      </c>
      <c r="C34" s="777" t="s">
        <v>81</v>
      </c>
      <c r="D34" s="778">
        <f>Pr_1_25!O25</f>
        <v>0</v>
      </c>
    </row>
    <row r="35" spans="1:4" customFormat="1" ht="15.6" customHeight="1" x14ac:dyDescent="0.3">
      <c r="A35" s="786" t="s">
        <v>82</v>
      </c>
      <c r="B35" s="775" t="s">
        <v>83</v>
      </c>
      <c r="C35" s="777" t="s">
        <v>84</v>
      </c>
      <c r="D35" s="778">
        <f>Pr_1_26!O57</f>
        <v>0</v>
      </c>
    </row>
    <row r="36" spans="1:4" customFormat="1" ht="15.6" customHeight="1" x14ac:dyDescent="0.3">
      <c r="A36" s="791" t="s">
        <v>85</v>
      </c>
      <c r="B36" s="792" t="s">
        <v>86</v>
      </c>
      <c r="C36" s="793" t="s">
        <v>87</v>
      </c>
      <c r="D36" s="794">
        <f>Pr_1_27!P147</f>
        <v>0</v>
      </c>
    </row>
    <row r="37" spans="1:4" customFormat="1" ht="15.6" customHeight="1" x14ac:dyDescent="0.3">
      <c r="A37" s="776" t="s">
        <v>88</v>
      </c>
      <c r="B37" s="776" t="s">
        <v>89</v>
      </c>
      <c r="C37" s="777" t="s">
        <v>90</v>
      </c>
      <c r="D37" s="778">
        <f>Pr_1_28!O35</f>
        <v>0</v>
      </c>
    </row>
    <row r="38" spans="1:4" customFormat="1" ht="15.6" customHeight="1" x14ac:dyDescent="0.3">
      <c r="A38" s="795">
        <v>47119</v>
      </c>
      <c r="B38" s="776" t="s">
        <v>91</v>
      </c>
      <c r="C38" s="777" t="s">
        <v>92</v>
      </c>
      <c r="D38" s="778">
        <f>Pr_1_29!O30</f>
        <v>0</v>
      </c>
    </row>
    <row r="39" spans="1:4" customFormat="1" ht="15.6" customHeight="1" x14ac:dyDescent="0.3">
      <c r="A39" s="796">
        <v>10959</v>
      </c>
      <c r="B39" s="797" t="s">
        <v>93</v>
      </c>
      <c r="C39" s="784" t="s">
        <v>94</v>
      </c>
      <c r="D39" s="785">
        <f>Pr_1_30!O47</f>
        <v>0</v>
      </c>
    </row>
    <row r="40" spans="1:4" customFormat="1" ht="30" customHeight="1" thickBot="1" x14ac:dyDescent="0.35">
      <c r="A40" s="798">
        <v>11324</v>
      </c>
      <c r="B40" s="799" t="s">
        <v>95</v>
      </c>
      <c r="C40" s="800" t="s">
        <v>96</v>
      </c>
      <c r="D40" s="801">
        <f>Pr_1_31!O25</f>
        <v>0</v>
      </c>
    </row>
    <row r="41" spans="1:4" s="770" customFormat="1" ht="48.75" customHeight="1" thickBot="1" x14ac:dyDescent="0.35">
      <c r="A41" s="802" t="s">
        <v>3</v>
      </c>
      <c r="B41" s="802" t="s">
        <v>4</v>
      </c>
      <c r="C41" s="803" t="s">
        <v>5</v>
      </c>
      <c r="D41" s="802" t="s">
        <v>97</v>
      </c>
    </row>
    <row r="42" spans="1:4" customFormat="1" ht="29.4" thickBot="1" x14ac:dyDescent="0.35">
      <c r="A42" s="804" t="s">
        <v>98</v>
      </c>
      <c r="B42" s="805"/>
      <c r="C42" s="806" t="s">
        <v>99</v>
      </c>
      <c r="D42" s="807">
        <f>PR_1_32!Q136</f>
        <v>0</v>
      </c>
    </row>
    <row r="43" spans="1:4" customFormat="1" ht="15" thickBot="1" x14ac:dyDescent="0.35">
      <c r="A43" s="765"/>
      <c r="B43" s="765"/>
      <c r="C43" s="766"/>
      <c r="D43" s="765"/>
    </row>
    <row r="44" spans="1:4" customFormat="1" ht="18.600000000000001" thickBot="1" x14ac:dyDescent="0.35">
      <c r="A44" s="808"/>
      <c r="B44" s="809"/>
      <c r="C44" s="810" t="s">
        <v>100</v>
      </c>
      <c r="D44" s="811">
        <f>SUM(D10:D40)</f>
        <v>0</v>
      </c>
    </row>
    <row r="45" spans="1:4" ht="15" thickBot="1" x14ac:dyDescent="0.35">
      <c r="A45" s="812"/>
      <c r="B45" s="1746"/>
      <c r="C45" s="1746"/>
      <c r="D45" s="813"/>
    </row>
    <row r="46" spans="1:4" customFormat="1" ht="18.600000000000001" thickBot="1" x14ac:dyDescent="0.35">
      <c r="A46" s="808"/>
      <c r="B46" s="809"/>
      <c r="C46" s="810" t="s">
        <v>101</v>
      </c>
      <c r="D46" s="814">
        <f>D44*4+D42</f>
        <v>0</v>
      </c>
    </row>
    <row r="47" spans="1:4" customFormat="1" ht="15" thickBot="1" x14ac:dyDescent="0.35">
      <c r="A47" s="765"/>
      <c r="B47" s="765"/>
      <c r="C47" s="766"/>
      <c r="D47" s="765"/>
    </row>
    <row r="48" spans="1:4" customFormat="1" ht="18.600000000000001" thickBot="1" x14ac:dyDescent="0.35">
      <c r="A48" s="808"/>
      <c r="B48" s="809"/>
      <c r="C48" s="810" t="s">
        <v>102</v>
      </c>
      <c r="D48" s="814">
        <f>D46*23%</f>
        <v>0</v>
      </c>
    </row>
    <row r="49" spans="1:4" customFormat="1" ht="12" customHeight="1" thickBot="1" x14ac:dyDescent="0.35">
      <c r="A49" s="765"/>
      <c r="B49" s="765"/>
      <c r="C49" s="766"/>
      <c r="D49" s="765"/>
    </row>
    <row r="50" spans="1:4" customFormat="1" ht="18.600000000000001" thickBot="1" x14ac:dyDescent="0.35">
      <c r="A50" s="808"/>
      <c r="B50" s="809"/>
      <c r="C50" s="810" t="s">
        <v>103</v>
      </c>
      <c r="D50" s="814">
        <f>D46+D48</f>
        <v>0</v>
      </c>
    </row>
    <row r="51" spans="1:4" customFormat="1" x14ac:dyDescent="0.3">
      <c r="A51" s="765"/>
      <c r="B51" s="765"/>
      <c r="C51" s="766"/>
      <c r="D51" s="765"/>
    </row>
    <row r="52" spans="1:4" customFormat="1" x14ac:dyDescent="0.3">
      <c r="A52" s="765"/>
      <c r="B52" s="765"/>
      <c r="C52" s="766"/>
      <c r="D52" s="765"/>
    </row>
    <row r="53" spans="1:4" customFormat="1" x14ac:dyDescent="0.3">
      <c r="A53" s="765"/>
      <c r="B53" s="765"/>
      <c r="C53" s="766"/>
      <c r="D53" s="765"/>
    </row>
    <row r="54" spans="1:4" s="765" customFormat="1" x14ac:dyDescent="0.3">
      <c r="A54" s="1"/>
      <c r="B54" s="1"/>
      <c r="C54" s="2"/>
      <c r="D54" s="1"/>
    </row>
    <row r="55" spans="1:4" s="765" customFormat="1" x14ac:dyDescent="0.3">
      <c r="A55" s="1"/>
      <c r="B55" s="1"/>
      <c r="C55" s="2"/>
      <c r="D55" s="1"/>
    </row>
    <row r="56" spans="1:4" s="765" customFormat="1" x14ac:dyDescent="0.3">
      <c r="A56" s="3" t="s">
        <v>104</v>
      </c>
      <c r="B56" s="4"/>
      <c r="C56" s="4"/>
      <c r="D56" s="1"/>
    </row>
    <row r="57" spans="1:4" s="765" customFormat="1" x14ac:dyDescent="0.3">
      <c r="A57" s="5"/>
      <c r="B57" s="4"/>
      <c r="C57" s="4"/>
      <c r="D57" s="1"/>
    </row>
    <row r="58" spans="1:4" s="765" customFormat="1" x14ac:dyDescent="0.3">
      <c r="A58" s="5"/>
      <c r="B58" s="4"/>
      <c r="C58" s="1743" t="s">
        <v>105</v>
      </c>
      <c r="D58" s="1743"/>
    </row>
    <row r="59" spans="1:4" s="765" customFormat="1" ht="30" customHeight="1" x14ac:dyDescent="0.3">
      <c r="A59" s="5"/>
      <c r="B59" s="4"/>
      <c r="C59" s="1743" t="s">
        <v>106</v>
      </c>
      <c r="D59" s="1743"/>
    </row>
    <row r="60" spans="1:4" s="765" customFormat="1" x14ac:dyDescent="0.3">
      <c r="A60" s="1"/>
      <c r="B60" s="1"/>
      <c r="C60" s="2"/>
      <c r="D60" s="1"/>
    </row>
  </sheetData>
  <sheetProtection algorithmName="SHA-512" hashValue="TKuIsd7GjnFOFMa8CxmtDLvhloX8OXccv9+s5qxSzFsfg6CLgMjppdhTTf/VGAKq9HuVlLIuLzR/pldPRF0iyA==" saltValue="YGfiJWtPXB0fD2zxhmDdWA==" spinCount="100000" sheet="1" objects="1" scenarios="1"/>
  <mergeCells count="6">
    <mergeCell ref="C59:D59"/>
    <mergeCell ref="C1:D2"/>
    <mergeCell ref="A7:C7"/>
    <mergeCell ref="A8:C8"/>
    <mergeCell ref="B45:C45"/>
    <mergeCell ref="C58:D58"/>
  </mergeCells>
  <printOptions horizontalCentered="1"/>
  <pageMargins left="0.70000000000000007" right="0.70000000000000007" top="0.75" bottom="0.75" header="0.30000000000000004" footer="0.30000000000000004"/>
  <pageSetup paperSize="0" orientation="portrait" horizontalDpi="0" verticalDpi="0" copie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1348-CC47-4C26-84BE-D53E8062B20C}">
  <sheetPr>
    <tabColor rgb="FFCAEDFB"/>
    <pageSetUpPr fitToPage="1"/>
  </sheetPr>
  <dimension ref="A1:P36"/>
  <sheetViews>
    <sheetView topLeftCell="A14" workbookViewId="0">
      <selection activeCell="O19" activeCellId="1" sqref="O15:O16 O19:O33"/>
    </sheetView>
  </sheetViews>
  <sheetFormatPr defaultColWidth="8.88671875" defaultRowHeight="14.4" x14ac:dyDescent="0.3"/>
  <cols>
    <col min="1" max="1" width="8.88671875" style="6" bestFit="1" customWidth="1"/>
    <col min="2" max="2" width="13.109375" style="6" customWidth="1"/>
    <col min="3" max="3" width="20.8867187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561</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562</v>
      </c>
      <c r="B9" s="1761"/>
      <c r="C9" s="1761"/>
      <c r="D9" s="1761"/>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563</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20">
        <v>1</v>
      </c>
      <c r="B15" s="1789" t="s">
        <v>564</v>
      </c>
      <c r="C15" s="1772" t="s">
        <v>565</v>
      </c>
      <c r="D15" s="144" t="s">
        <v>566</v>
      </c>
      <c r="E15" s="24">
        <v>2</v>
      </c>
      <c r="F15" s="25">
        <v>10</v>
      </c>
      <c r="G15" s="26"/>
      <c r="H15" s="27"/>
      <c r="I15" s="220" t="s">
        <v>132</v>
      </c>
      <c r="J15" s="26"/>
      <c r="K15" s="27"/>
      <c r="L15" s="27"/>
      <c r="M15" s="167" t="s">
        <v>225</v>
      </c>
      <c r="N15" s="168" t="s">
        <v>225</v>
      </c>
      <c r="O15" s="820"/>
      <c r="P15" s="232">
        <f>ROUND(O15,2)*E15*F15</f>
        <v>0</v>
      </c>
    </row>
    <row r="16" spans="1:16" customFormat="1" ht="15" thickBot="1" x14ac:dyDescent="0.35">
      <c r="A16" s="30">
        <v>2</v>
      </c>
      <c r="B16" s="1789"/>
      <c r="C16" s="1772"/>
      <c r="D16" s="233" t="s">
        <v>567</v>
      </c>
      <c r="E16" s="33">
        <v>2</v>
      </c>
      <c r="F16" s="34">
        <v>10</v>
      </c>
      <c r="G16" s="35"/>
      <c r="H16" s="36"/>
      <c r="I16" s="221" t="s">
        <v>132</v>
      </c>
      <c r="J16" s="35"/>
      <c r="K16" s="36"/>
      <c r="L16" s="36"/>
      <c r="M16" s="33" t="s">
        <v>225</v>
      </c>
      <c r="N16" s="194" t="s">
        <v>225</v>
      </c>
      <c r="O16" s="818"/>
      <c r="P16" s="234">
        <f>ROUND(O16,2)*E16*F16</f>
        <v>0</v>
      </c>
    </row>
    <row r="17" spans="1:16" customFormat="1" ht="31.5" customHeight="1" thickBot="1" x14ac:dyDescent="0.35">
      <c r="A17" s="30">
        <v>3</v>
      </c>
      <c r="B17" s="1789"/>
      <c r="C17" s="1772"/>
      <c r="D17" s="119" t="s">
        <v>568</v>
      </c>
      <c r="E17" s="33">
        <v>365</v>
      </c>
      <c r="F17" s="34">
        <v>10</v>
      </c>
      <c r="G17" s="30" t="s">
        <v>132</v>
      </c>
      <c r="H17" s="36"/>
      <c r="I17" s="221"/>
      <c r="J17" s="35"/>
      <c r="K17" s="36"/>
      <c r="L17" s="36"/>
      <c r="M17" s="33"/>
      <c r="N17" s="194"/>
      <c r="O17" s="1756" t="s">
        <v>137</v>
      </c>
      <c r="P17" s="1756"/>
    </row>
    <row r="18" spans="1:16" customFormat="1" ht="28.2" thickBot="1" x14ac:dyDescent="0.35">
      <c r="A18" s="30">
        <v>4</v>
      </c>
      <c r="B18" s="1789"/>
      <c r="C18" s="1772"/>
      <c r="D18" s="149" t="s">
        <v>569</v>
      </c>
      <c r="E18" s="33">
        <v>8</v>
      </c>
      <c r="F18" s="34">
        <v>10</v>
      </c>
      <c r="G18" s="35"/>
      <c r="H18" s="36"/>
      <c r="I18" s="194" t="s">
        <v>132</v>
      </c>
      <c r="J18" s="35"/>
      <c r="K18" s="36"/>
      <c r="L18" s="36"/>
      <c r="M18" s="171"/>
      <c r="N18" s="172"/>
      <c r="O18" s="1756" t="s">
        <v>137</v>
      </c>
      <c r="P18" s="1756"/>
    </row>
    <row r="19" spans="1:16" customFormat="1" ht="28.2" thickBot="1" x14ac:dyDescent="0.35">
      <c r="A19" s="30">
        <v>5</v>
      </c>
      <c r="B19" s="1789"/>
      <c r="C19" s="1772"/>
      <c r="D19" s="149" t="s">
        <v>570</v>
      </c>
      <c r="E19" s="33">
        <v>2</v>
      </c>
      <c r="F19" s="34">
        <v>10</v>
      </c>
      <c r="G19" s="35"/>
      <c r="H19" s="36"/>
      <c r="I19" s="221"/>
      <c r="J19" s="35"/>
      <c r="K19" s="36"/>
      <c r="L19" s="36"/>
      <c r="M19" s="171" t="s">
        <v>225</v>
      </c>
      <c r="N19" s="172" t="s">
        <v>225</v>
      </c>
      <c r="O19" s="818"/>
      <c r="P19" s="234">
        <f t="shared" ref="P19:P33" si="0">ROUND(O19,2)*E19*F19</f>
        <v>0</v>
      </c>
    </row>
    <row r="20" spans="1:16" customFormat="1" ht="28.2" thickBot="1" x14ac:dyDescent="0.35">
      <c r="A20" s="30">
        <v>6</v>
      </c>
      <c r="B20" s="1789"/>
      <c r="C20" s="1772"/>
      <c r="D20" s="149" t="s">
        <v>571</v>
      </c>
      <c r="E20" s="33">
        <v>2</v>
      </c>
      <c r="F20" s="34">
        <v>10</v>
      </c>
      <c r="G20" s="35"/>
      <c r="H20" s="36"/>
      <c r="I20" s="194"/>
      <c r="J20" s="35"/>
      <c r="K20" s="36"/>
      <c r="L20" s="36"/>
      <c r="M20" s="171" t="s">
        <v>225</v>
      </c>
      <c r="N20" s="172" t="s">
        <v>225</v>
      </c>
      <c r="O20" s="818"/>
      <c r="P20" s="234">
        <f t="shared" si="0"/>
        <v>0</v>
      </c>
    </row>
    <row r="21" spans="1:16" customFormat="1" ht="28.2" thickBot="1" x14ac:dyDescent="0.35">
      <c r="A21" s="30">
        <v>7</v>
      </c>
      <c r="B21" s="1789"/>
      <c r="C21" s="1772"/>
      <c r="D21" s="149" t="s">
        <v>572</v>
      </c>
      <c r="E21" s="33">
        <v>2</v>
      </c>
      <c r="F21" s="34">
        <v>10</v>
      </c>
      <c r="G21" s="35"/>
      <c r="H21" s="36"/>
      <c r="I21" s="221"/>
      <c r="J21" s="35"/>
      <c r="K21" s="36"/>
      <c r="L21" s="36"/>
      <c r="M21" s="171" t="s">
        <v>225</v>
      </c>
      <c r="N21" s="172" t="s">
        <v>225</v>
      </c>
      <c r="O21" s="818"/>
      <c r="P21" s="234">
        <f t="shared" si="0"/>
        <v>0</v>
      </c>
    </row>
    <row r="22" spans="1:16" customFormat="1" ht="27.75" customHeight="1" thickBot="1" x14ac:dyDescent="0.35">
      <c r="A22" s="30">
        <v>8</v>
      </c>
      <c r="B22" s="1789"/>
      <c r="C22" s="1772"/>
      <c r="D22" s="235" t="s">
        <v>573</v>
      </c>
      <c r="E22" s="33">
        <v>2</v>
      </c>
      <c r="F22" s="34">
        <v>10</v>
      </c>
      <c r="G22" s="35"/>
      <c r="H22" s="36"/>
      <c r="I22" s="221"/>
      <c r="J22" s="35"/>
      <c r="K22" s="36"/>
      <c r="L22" s="36"/>
      <c r="M22" s="171" t="s">
        <v>225</v>
      </c>
      <c r="N22" s="172" t="s">
        <v>225</v>
      </c>
      <c r="O22" s="818"/>
      <c r="P22" s="234">
        <f t="shared" si="0"/>
        <v>0</v>
      </c>
    </row>
    <row r="23" spans="1:16" customFormat="1" ht="28.2" thickBot="1" x14ac:dyDescent="0.35">
      <c r="A23" s="30">
        <v>9</v>
      </c>
      <c r="B23" s="1789"/>
      <c r="C23" s="1772"/>
      <c r="D23" s="235" t="s">
        <v>574</v>
      </c>
      <c r="E23" s="33">
        <v>2</v>
      </c>
      <c r="F23" s="34">
        <v>10</v>
      </c>
      <c r="G23" s="35"/>
      <c r="H23" s="36"/>
      <c r="I23" s="221"/>
      <c r="J23" s="35"/>
      <c r="K23" s="36"/>
      <c r="L23" s="36"/>
      <c r="M23" s="171" t="s">
        <v>225</v>
      </c>
      <c r="N23" s="172" t="s">
        <v>225</v>
      </c>
      <c r="O23" s="818"/>
      <c r="P23" s="234">
        <f t="shared" si="0"/>
        <v>0</v>
      </c>
    </row>
    <row r="24" spans="1:16" customFormat="1" ht="15" thickBot="1" x14ac:dyDescent="0.35">
      <c r="A24" s="30">
        <v>10</v>
      </c>
      <c r="B24" s="1789"/>
      <c r="C24" s="1772"/>
      <c r="D24" s="86" t="s">
        <v>575</v>
      </c>
      <c r="E24" s="33">
        <v>2</v>
      </c>
      <c r="F24" s="34">
        <v>10</v>
      </c>
      <c r="G24" s="35"/>
      <c r="H24" s="36"/>
      <c r="I24" s="221"/>
      <c r="J24" s="35"/>
      <c r="K24" s="36"/>
      <c r="L24" s="36"/>
      <c r="M24" s="171" t="s">
        <v>225</v>
      </c>
      <c r="N24" s="172" t="s">
        <v>225</v>
      </c>
      <c r="O24" s="818"/>
      <c r="P24" s="234">
        <f t="shared" si="0"/>
        <v>0</v>
      </c>
    </row>
    <row r="25" spans="1:16" customFormat="1" ht="15" thickBot="1" x14ac:dyDescent="0.35">
      <c r="A25" s="30">
        <v>11</v>
      </c>
      <c r="B25" s="1789"/>
      <c r="C25" s="1772"/>
      <c r="D25" s="86" t="s">
        <v>576</v>
      </c>
      <c r="E25" s="33">
        <v>2</v>
      </c>
      <c r="F25" s="34">
        <v>10</v>
      </c>
      <c r="G25" s="35"/>
      <c r="H25" s="36"/>
      <c r="I25" s="221"/>
      <c r="J25" s="35"/>
      <c r="K25" s="36"/>
      <c r="L25" s="36"/>
      <c r="M25" s="171" t="s">
        <v>225</v>
      </c>
      <c r="N25" s="172" t="s">
        <v>225</v>
      </c>
      <c r="O25" s="818"/>
      <c r="P25" s="234">
        <f t="shared" si="0"/>
        <v>0</v>
      </c>
    </row>
    <row r="26" spans="1:16" customFormat="1" ht="28.2" thickBot="1" x14ac:dyDescent="0.35">
      <c r="A26" s="30">
        <v>12</v>
      </c>
      <c r="B26" s="1789"/>
      <c r="C26" s="1772"/>
      <c r="D26" s="235" t="s">
        <v>577</v>
      </c>
      <c r="E26" s="33">
        <v>2</v>
      </c>
      <c r="F26" s="34">
        <v>10</v>
      </c>
      <c r="G26" s="35"/>
      <c r="H26" s="36"/>
      <c r="I26" s="221"/>
      <c r="J26" s="35"/>
      <c r="K26" s="36"/>
      <c r="L26" s="36"/>
      <c r="M26" s="171" t="s">
        <v>225</v>
      </c>
      <c r="N26" s="172" t="s">
        <v>225</v>
      </c>
      <c r="O26" s="818"/>
      <c r="P26" s="234">
        <f t="shared" si="0"/>
        <v>0</v>
      </c>
    </row>
    <row r="27" spans="1:16" customFormat="1" ht="28.2" thickBot="1" x14ac:dyDescent="0.35">
      <c r="A27" s="30">
        <v>13</v>
      </c>
      <c r="B27" s="1789"/>
      <c r="C27" s="1772"/>
      <c r="D27" s="235" t="s">
        <v>578</v>
      </c>
      <c r="E27" s="33">
        <v>2</v>
      </c>
      <c r="F27" s="34">
        <v>10</v>
      </c>
      <c r="G27" s="35"/>
      <c r="H27" s="36"/>
      <c r="I27" s="221"/>
      <c r="J27" s="35"/>
      <c r="K27" s="36"/>
      <c r="L27" s="36"/>
      <c r="M27" s="171" t="s">
        <v>225</v>
      </c>
      <c r="N27" s="172" t="s">
        <v>225</v>
      </c>
      <c r="O27" s="818"/>
      <c r="P27" s="234">
        <f t="shared" si="0"/>
        <v>0</v>
      </c>
    </row>
    <row r="28" spans="1:16" customFormat="1" ht="15" thickBot="1" x14ac:dyDescent="0.35">
      <c r="A28" s="30">
        <v>14</v>
      </c>
      <c r="B28" s="1789"/>
      <c r="C28" s="1772"/>
      <c r="D28" s="86" t="s">
        <v>579</v>
      </c>
      <c r="E28" s="33">
        <v>2</v>
      </c>
      <c r="F28" s="34">
        <v>10</v>
      </c>
      <c r="G28" s="35"/>
      <c r="H28" s="36"/>
      <c r="I28" s="221"/>
      <c r="J28" s="35"/>
      <c r="K28" s="36"/>
      <c r="L28" s="36"/>
      <c r="M28" s="171" t="s">
        <v>225</v>
      </c>
      <c r="N28" s="172" t="s">
        <v>225</v>
      </c>
      <c r="O28" s="818"/>
      <c r="P28" s="234">
        <f t="shared" si="0"/>
        <v>0</v>
      </c>
    </row>
    <row r="29" spans="1:16" customFormat="1" ht="15" thickBot="1" x14ac:dyDescent="0.35">
      <c r="A29" s="30">
        <v>15</v>
      </c>
      <c r="B29" s="1789"/>
      <c r="C29" s="1772"/>
      <c r="D29" s="139" t="s">
        <v>580</v>
      </c>
      <c r="E29" s="44">
        <v>2</v>
      </c>
      <c r="F29" s="45">
        <v>10</v>
      </c>
      <c r="G29" s="104"/>
      <c r="H29" s="46"/>
      <c r="I29" s="223"/>
      <c r="J29" s="104"/>
      <c r="K29" s="46"/>
      <c r="L29" s="46"/>
      <c r="M29" s="175" t="s">
        <v>225</v>
      </c>
      <c r="N29" s="176" t="s">
        <v>225</v>
      </c>
      <c r="O29" s="819"/>
      <c r="P29" s="236">
        <f t="shared" si="0"/>
        <v>0</v>
      </c>
    </row>
    <row r="30" spans="1:16" customFormat="1" ht="28.2" thickBot="1" x14ac:dyDescent="0.35">
      <c r="A30" s="20">
        <v>16</v>
      </c>
      <c r="B30" s="1772" t="s">
        <v>382</v>
      </c>
      <c r="C30" s="1772" t="s">
        <v>565</v>
      </c>
      <c r="D30" s="106" t="s">
        <v>581</v>
      </c>
      <c r="E30" s="24">
        <v>2</v>
      </c>
      <c r="F30" s="25">
        <v>10</v>
      </c>
      <c r="G30" s="26"/>
      <c r="H30" s="27"/>
      <c r="I30" s="220"/>
      <c r="J30" s="26"/>
      <c r="K30" s="27"/>
      <c r="L30" s="27"/>
      <c r="M30" s="167" t="s">
        <v>225</v>
      </c>
      <c r="N30" s="168" t="s">
        <v>225</v>
      </c>
      <c r="O30" s="820"/>
      <c r="P30" s="232">
        <f t="shared" si="0"/>
        <v>0</v>
      </c>
    </row>
    <row r="31" spans="1:16" customFormat="1" ht="15" thickBot="1" x14ac:dyDescent="0.35">
      <c r="A31" s="30">
        <v>17</v>
      </c>
      <c r="B31" s="1772"/>
      <c r="C31" s="1772"/>
      <c r="D31" s="86" t="s">
        <v>582</v>
      </c>
      <c r="E31" s="33">
        <v>2</v>
      </c>
      <c r="F31" s="34">
        <v>10</v>
      </c>
      <c r="G31" s="35"/>
      <c r="H31" s="36"/>
      <c r="I31" s="221"/>
      <c r="J31" s="35"/>
      <c r="K31" s="36"/>
      <c r="L31" s="36"/>
      <c r="M31" s="171" t="s">
        <v>225</v>
      </c>
      <c r="N31" s="172" t="s">
        <v>225</v>
      </c>
      <c r="O31" s="818"/>
      <c r="P31" s="234">
        <f t="shared" si="0"/>
        <v>0</v>
      </c>
    </row>
    <row r="32" spans="1:16" customFormat="1" ht="15" thickBot="1" x14ac:dyDescent="0.35">
      <c r="A32" s="41">
        <v>18</v>
      </c>
      <c r="B32" s="1772"/>
      <c r="C32" s="1772"/>
      <c r="D32" s="188" t="s">
        <v>583</v>
      </c>
      <c r="E32" s="44">
        <v>2</v>
      </c>
      <c r="F32" s="45">
        <v>10</v>
      </c>
      <c r="G32" s="104"/>
      <c r="H32" s="46"/>
      <c r="I32" s="223"/>
      <c r="J32" s="104"/>
      <c r="K32" s="46"/>
      <c r="L32" s="46"/>
      <c r="M32" s="175" t="s">
        <v>225</v>
      </c>
      <c r="N32" s="176" t="s">
        <v>225</v>
      </c>
      <c r="O32" s="819"/>
      <c r="P32" s="236">
        <f t="shared" si="0"/>
        <v>0</v>
      </c>
    </row>
    <row r="33" spans="1:16" customFormat="1" ht="15" thickBot="1" x14ac:dyDescent="0.35">
      <c r="A33" s="72">
        <v>19</v>
      </c>
      <c r="B33" s="159"/>
      <c r="C33" s="159" t="s">
        <v>161</v>
      </c>
      <c r="D33" s="189" t="s">
        <v>584</v>
      </c>
      <c r="E33" s="74">
        <v>2</v>
      </c>
      <c r="F33" s="75">
        <v>1</v>
      </c>
      <c r="G33" s="55"/>
      <c r="H33" s="56"/>
      <c r="I33" s="157"/>
      <c r="J33" s="55"/>
      <c r="K33" s="56"/>
      <c r="L33" s="56"/>
      <c r="M33" s="56" t="s">
        <v>132</v>
      </c>
      <c r="N33" s="157" t="s">
        <v>132</v>
      </c>
      <c r="O33" s="817"/>
      <c r="P33" s="237">
        <f t="shared" si="0"/>
        <v>0</v>
      </c>
    </row>
    <row r="34" spans="1:16" customFormat="1" ht="15" thickBot="1" x14ac:dyDescent="0.35">
      <c r="A34" s="1747" t="s">
        <v>163</v>
      </c>
      <c r="B34" s="1747"/>
      <c r="C34" s="1747"/>
      <c r="D34" s="1747"/>
      <c r="E34" s="1747"/>
      <c r="F34" s="1747"/>
      <c r="G34" s="1747"/>
      <c r="H34" s="1747"/>
      <c r="I34" s="1747"/>
      <c r="J34" s="1747"/>
      <c r="K34" s="1747"/>
      <c r="L34" s="1747"/>
      <c r="M34" s="1747"/>
      <c r="N34" s="1747"/>
      <c r="O34" s="1748">
        <f>SUM(P15:P33)</f>
        <v>0</v>
      </c>
      <c r="P34" s="1748"/>
    </row>
    <row r="35" spans="1:16" customFormat="1" ht="15" thickBot="1" x14ac:dyDescent="0.35">
      <c r="A35" s="229" t="s">
        <v>164</v>
      </c>
      <c r="B35" s="230"/>
      <c r="C35" s="230"/>
      <c r="D35" s="230"/>
      <c r="E35" s="230"/>
      <c r="F35" s="230"/>
      <c r="G35" s="230"/>
      <c r="H35" s="230"/>
      <c r="I35" s="230"/>
      <c r="J35" s="230"/>
      <c r="K35" s="230"/>
      <c r="L35" s="230"/>
      <c r="M35" s="230"/>
      <c r="N35" s="231"/>
      <c r="O35" s="1748">
        <f>O34*4</f>
        <v>0</v>
      </c>
      <c r="P35" s="1748"/>
    </row>
    <row r="36" spans="1:16" customFormat="1" x14ac:dyDescent="0.3">
      <c r="A36" s="6"/>
      <c r="B36" s="6"/>
      <c r="C36" s="6"/>
      <c r="D36" s="6"/>
      <c r="E36" s="6"/>
      <c r="F36" s="6"/>
      <c r="G36" s="62"/>
      <c r="H36" s="62"/>
      <c r="I36" s="62"/>
      <c r="J36" s="62"/>
      <c r="K36" s="62"/>
      <c r="L36" s="62"/>
      <c r="M36" s="62"/>
      <c r="N36" s="62"/>
      <c r="O36" s="6"/>
      <c r="P36" s="6"/>
    </row>
  </sheetData>
  <sheetProtection algorithmName="SHA-512" hashValue="YXZAjP57pVllcN3Fan7O3esYfS4rbwy438A6ZJ7sTtyfoEnthPDjpdLBXT7rn+FiA0s8HmVJWVsmrt27sHk68w==" saltValue="+AAPojsI6i+d594nA+7Yww==" spinCount="100000" sheet="1" objects="1" scenarios="1"/>
  <mergeCells count="25">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A34:N34"/>
    <mergeCell ref="O34:P34"/>
    <mergeCell ref="O35:P35"/>
    <mergeCell ref="B15:B29"/>
    <mergeCell ref="C15:C29"/>
    <mergeCell ref="O17:P17"/>
    <mergeCell ref="O18:P18"/>
    <mergeCell ref="B30:B32"/>
    <mergeCell ref="C30:C3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F63A-ECE4-430C-92A4-EA05C7DE1CBD}">
  <sheetPr>
    <tabColor rgb="FFC1F0C8"/>
    <pageSetUpPr fitToPage="1"/>
  </sheetPr>
  <dimension ref="A1:K40"/>
  <sheetViews>
    <sheetView topLeftCell="D20" workbookViewId="0">
      <selection activeCell="I15" sqref="I15:I33"/>
    </sheetView>
  </sheetViews>
  <sheetFormatPr defaultColWidth="8.88671875" defaultRowHeight="14.4" x14ac:dyDescent="0.3"/>
  <cols>
    <col min="1" max="1" width="8.88671875" style="6" bestFit="1" customWidth="1"/>
    <col min="2" max="2" width="11.109375" style="6" customWidth="1"/>
    <col min="3" max="3" width="34.88671875" style="6" customWidth="1"/>
    <col min="4" max="4" width="21.88671875" style="6" customWidth="1"/>
    <col min="5" max="5" width="33.6640625" style="6" customWidth="1"/>
    <col min="6" max="6" width="28.109375" style="6" customWidth="1"/>
    <col min="7" max="7" width="26.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5948</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ht="15" customHeight="1" x14ac:dyDescent="0.3">
      <c r="A9" s="2128" t="s">
        <v>4821</v>
      </c>
      <c r="B9" s="2128"/>
      <c r="C9" s="2128"/>
      <c r="D9" s="2128"/>
      <c r="E9" s="2128"/>
      <c r="F9" s="2128"/>
      <c r="G9" s="2128"/>
      <c r="H9" s="2128"/>
      <c r="I9" s="2128"/>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4822</v>
      </c>
      <c r="B14" s="1759"/>
      <c r="C14" s="1759"/>
      <c r="D14" s="1759"/>
      <c r="E14" s="1759"/>
      <c r="F14" s="1759"/>
      <c r="G14" s="1759"/>
      <c r="H14" s="1759"/>
      <c r="I14" s="1759"/>
      <c r="J14" s="1759"/>
      <c r="K14" s="6"/>
    </row>
    <row r="15" spans="1:11" customFormat="1" ht="15" thickBot="1" x14ac:dyDescent="0.35">
      <c r="A15" s="79">
        <v>1</v>
      </c>
      <c r="B15" s="1830" t="s">
        <v>5949</v>
      </c>
      <c r="C15" s="737" t="s">
        <v>5950</v>
      </c>
      <c r="D15" s="738" t="s">
        <v>1569</v>
      </c>
      <c r="E15" s="737" t="s">
        <v>5951</v>
      </c>
      <c r="F15" s="1052"/>
      <c r="G15" s="1053"/>
      <c r="H15" s="79">
        <v>1</v>
      </c>
      <c r="I15" s="1043"/>
      <c r="J15" s="562">
        <f t="shared" ref="J15:J33" si="0">ROUND(I15,2)*H15</f>
        <v>0</v>
      </c>
      <c r="K15" s="6"/>
    </row>
    <row r="16" spans="1:11" customFormat="1" ht="30" customHeight="1" thickBot="1" x14ac:dyDescent="0.35">
      <c r="A16" s="201">
        <v>2</v>
      </c>
      <c r="B16" s="1830"/>
      <c r="C16" s="281" t="s">
        <v>5952</v>
      </c>
      <c r="D16" s="281" t="s">
        <v>5953</v>
      </c>
      <c r="E16" s="281" t="s">
        <v>5954</v>
      </c>
      <c r="F16" s="1052"/>
      <c r="G16" s="1053"/>
      <c r="H16" s="79">
        <v>1</v>
      </c>
      <c r="I16" s="1043"/>
      <c r="J16" s="562">
        <f t="shared" si="0"/>
        <v>0</v>
      </c>
      <c r="K16" s="6"/>
    </row>
    <row r="17" spans="1:11" customFormat="1" ht="15" customHeight="1" thickBot="1" x14ac:dyDescent="0.35">
      <c r="A17" s="79">
        <v>3</v>
      </c>
      <c r="B17" s="1830"/>
      <c r="C17" s="281" t="s">
        <v>4351</v>
      </c>
      <c r="D17" s="281" t="s">
        <v>4352</v>
      </c>
      <c r="E17" s="281" t="s">
        <v>4353</v>
      </c>
      <c r="F17" s="900"/>
      <c r="G17" s="901"/>
      <c r="H17" s="33">
        <v>2</v>
      </c>
      <c r="I17" s="1054"/>
      <c r="J17" s="562">
        <f t="shared" si="0"/>
        <v>0</v>
      </c>
      <c r="K17" s="6"/>
    </row>
    <row r="18" spans="1:11" customFormat="1" ht="33.75" customHeight="1" thickBot="1" x14ac:dyDescent="0.35">
      <c r="A18" s="201">
        <v>4</v>
      </c>
      <c r="B18" s="1830"/>
      <c r="C18" s="545" t="s">
        <v>4386</v>
      </c>
      <c r="D18" s="545" t="s">
        <v>4352</v>
      </c>
      <c r="E18" s="545" t="s">
        <v>5955</v>
      </c>
      <c r="F18" s="901"/>
      <c r="G18" s="901"/>
      <c r="H18" s="33">
        <v>2</v>
      </c>
      <c r="I18" s="1054"/>
      <c r="J18" s="562">
        <f t="shared" si="0"/>
        <v>0</v>
      </c>
      <c r="K18" s="6"/>
    </row>
    <row r="19" spans="1:11" customFormat="1" ht="15" customHeight="1" thickBot="1" x14ac:dyDescent="0.35">
      <c r="A19" s="79">
        <v>5</v>
      </c>
      <c r="B19" s="1830"/>
      <c r="C19" s="281" t="s">
        <v>4356</v>
      </c>
      <c r="D19" s="281" t="s">
        <v>4352</v>
      </c>
      <c r="E19" s="281" t="s">
        <v>4357</v>
      </c>
      <c r="F19" s="901"/>
      <c r="G19" s="901"/>
      <c r="H19" s="33">
        <v>2</v>
      </c>
      <c r="I19" s="1054"/>
      <c r="J19" s="562">
        <f t="shared" si="0"/>
        <v>0</v>
      </c>
      <c r="K19" s="6"/>
    </row>
    <row r="20" spans="1:11" customFormat="1" ht="15" customHeight="1" thickBot="1" x14ac:dyDescent="0.35">
      <c r="A20" s="201">
        <v>6</v>
      </c>
      <c r="B20" s="1830"/>
      <c r="C20" s="281" t="s">
        <v>4358</v>
      </c>
      <c r="D20" s="281" t="s">
        <v>4352</v>
      </c>
      <c r="E20" s="281" t="s">
        <v>4359</v>
      </c>
      <c r="F20" s="901"/>
      <c r="G20" s="901"/>
      <c r="H20" s="33">
        <v>2</v>
      </c>
      <c r="I20" s="1054"/>
      <c r="J20" s="562">
        <f t="shared" si="0"/>
        <v>0</v>
      </c>
      <c r="K20" s="6"/>
    </row>
    <row r="21" spans="1:11" customFormat="1" ht="15" customHeight="1" thickBot="1" x14ac:dyDescent="0.35">
      <c r="A21" s="79">
        <v>7</v>
      </c>
      <c r="B21" s="1830"/>
      <c r="C21" s="281" t="s">
        <v>4360</v>
      </c>
      <c r="D21" s="281" t="s">
        <v>4352</v>
      </c>
      <c r="E21" s="281" t="s">
        <v>5956</v>
      </c>
      <c r="F21" s="1037"/>
      <c r="G21" s="1037"/>
      <c r="H21" s="33">
        <v>2</v>
      </c>
      <c r="I21" s="905"/>
      <c r="J21" s="562">
        <f t="shared" si="0"/>
        <v>0</v>
      </c>
      <c r="K21" s="6"/>
    </row>
    <row r="22" spans="1:11" customFormat="1" ht="15" customHeight="1" thickBot="1" x14ac:dyDescent="0.35">
      <c r="A22" s="201">
        <v>8</v>
      </c>
      <c r="B22" s="1830"/>
      <c r="C22" s="281" t="s">
        <v>4362</v>
      </c>
      <c r="D22" s="281" t="s">
        <v>4352</v>
      </c>
      <c r="E22" s="281" t="s">
        <v>5957</v>
      </c>
      <c r="F22" s="1037"/>
      <c r="G22" s="1037"/>
      <c r="H22" s="33">
        <v>2</v>
      </c>
      <c r="I22" s="905"/>
      <c r="J22" s="562">
        <f t="shared" si="0"/>
        <v>0</v>
      </c>
      <c r="K22" s="6"/>
    </row>
    <row r="23" spans="1:11" customFormat="1" ht="15" customHeight="1" thickBot="1" x14ac:dyDescent="0.35">
      <c r="A23" s="79">
        <v>9</v>
      </c>
      <c r="B23" s="1830"/>
      <c r="C23" s="281" t="s">
        <v>3170</v>
      </c>
      <c r="D23" s="281" t="s">
        <v>4352</v>
      </c>
      <c r="E23" s="281" t="s">
        <v>4364</v>
      </c>
      <c r="F23" s="901"/>
      <c r="G23" s="901"/>
      <c r="H23" s="33">
        <v>2</v>
      </c>
      <c r="I23" s="1054"/>
      <c r="J23" s="562">
        <f t="shared" si="0"/>
        <v>0</v>
      </c>
      <c r="K23" s="6"/>
    </row>
    <row r="24" spans="1:11" customFormat="1" ht="30" customHeight="1" thickBot="1" x14ac:dyDescent="0.35">
      <c r="A24" s="201">
        <v>10</v>
      </c>
      <c r="B24" s="1830"/>
      <c r="C24" s="113" t="s">
        <v>5958</v>
      </c>
      <c r="D24" s="113" t="s">
        <v>5953</v>
      </c>
      <c r="E24" s="281" t="s">
        <v>5959</v>
      </c>
      <c r="F24" s="901"/>
      <c r="G24" s="901"/>
      <c r="H24" s="33">
        <v>1</v>
      </c>
      <c r="I24" s="1054"/>
      <c r="J24" s="562">
        <f t="shared" si="0"/>
        <v>0</v>
      </c>
      <c r="K24" s="6"/>
    </row>
    <row r="25" spans="1:11" customFormat="1" ht="110.25" customHeight="1" thickBot="1" x14ac:dyDescent="0.35">
      <c r="A25" s="79">
        <v>11</v>
      </c>
      <c r="B25" s="1830"/>
      <c r="C25" s="281" t="s">
        <v>5709</v>
      </c>
      <c r="D25" s="281" t="s">
        <v>5960</v>
      </c>
      <c r="E25" s="281" t="s">
        <v>5961</v>
      </c>
      <c r="F25" s="1037"/>
      <c r="G25" s="1037"/>
      <c r="H25" s="33">
        <v>1</v>
      </c>
      <c r="I25" s="905"/>
      <c r="J25" s="562">
        <f t="shared" si="0"/>
        <v>0</v>
      </c>
      <c r="K25" s="6"/>
    </row>
    <row r="26" spans="1:11" customFormat="1" ht="15" customHeight="1" thickBot="1" x14ac:dyDescent="0.35">
      <c r="A26" s="201">
        <v>12</v>
      </c>
      <c r="B26" s="1830"/>
      <c r="C26" s="281" t="s">
        <v>5962</v>
      </c>
      <c r="D26" s="281" t="s">
        <v>5963</v>
      </c>
      <c r="E26" s="281" t="s">
        <v>5964</v>
      </c>
      <c r="F26" s="1037"/>
      <c r="G26" s="1037"/>
      <c r="H26" s="33">
        <v>1</v>
      </c>
      <c r="I26" s="905"/>
      <c r="J26" s="562">
        <f t="shared" si="0"/>
        <v>0</v>
      </c>
      <c r="K26" s="6"/>
    </row>
    <row r="27" spans="1:11" customFormat="1" ht="15" customHeight="1" thickBot="1" x14ac:dyDescent="0.35">
      <c r="A27" s="79">
        <v>13</v>
      </c>
      <c r="B27" s="1830"/>
      <c r="C27" s="281" t="s">
        <v>5965</v>
      </c>
      <c r="D27" s="281" t="s">
        <v>5966</v>
      </c>
      <c r="E27" s="281" t="s">
        <v>5967</v>
      </c>
      <c r="F27" s="1037"/>
      <c r="G27" s="1037"/>
      <c r="H27" s="33">
        <v>1</v>
      </c>
      <c r="I27" s="905"/>
      <c r="J27" s="562">
        <f t="shared" si="0"/>
        <v>0</v>
      </c>
      <c r="K27" s="6"/>
    </row>
    <row r="28" spans="1:11" customFormat="1" ht="30" customHeight="1" thickBot="1" x14ac:dyDescent="0.35">
      <c r="A28" s="201">
        <v>14</v>
      </c>
      <c r="B28" s="1830"/>
      <c r="C28" s="149" t="s">
        <v>5968</v>
      </c>
      <c r="D28" s="149" t="s">
        <v>5969</v>
      </c>
      <c r="E28" s="149" t="s">
        <v>5970</v>
      </c>
      <c r="F28" s="901"/>
      <c r="G28" s="901"/>
      <c r="H28" s="33">
        <v>30</v>
      </c>
      <c r="I28" s="1054"/>
      <c r="J28" s="562">
        <f t="shared" si="0"/>
        <v>0</v>
      </c>
      <c r="K28" s="6"/>
    </row>
    <row r="29" spans="1:11" customFormat="1" ht="30" customHeight="1" thickBot="1" x14ac:dyDescent="0.35">
      <c r="A29" s="79">
        <v>15</v>
      </c>
      <c r="B29" s="1830"/>
      <c r="C29" s="149" t="s">
        <v>5971</v>
      </c>
      <c r="D29" s="149" t="s">
        <v>3279</v>
      </c>
      <c r="E29" s="149" t="s">
        <v>5971</v>
      </c>
      <c r="F29" s="901"/>
      <c r="G29" s="901"/>
      <c r="H29" s="33">
        <v>1</v>
      </c>
      <c r="I29" s="1054"/>
      <c r="J29" s="562">
        <f t="shared" si="0"/>
        <v>0</v>
      </c>
      <c r="K29" s="6"/>
    </row>
    <row r="30" spans="1:11" customFormat="1" ht="30" customHeight="1" thickBot="1" x14ac:dyDescent="0.35">
      <c r="A30" s="201">
        <v>16</v>
      </c>
      <c r="B30" s="1830"/>
      <c r="C30" s="149" t="s">
        <v>5972</v>
      </c>
      <c r="D30" s="149" t="s">
        <v>3279</v>
      </c>
      <c r="E30" s="149" t="s">
        <v>5972</v>
      </c>
      <c r="F30" s="901"/>
      <c r="G30" s="901"/>
      <c r="H30" s="33">
        <v>1</v>
      </c>
      <c r="I30" s="1054"/>
      <c r="J30" s="562">
        <f t="shared" si="0"/>
        <v>0</v>
      </c>
      <c r="K30" s="6"/>
    </row>
    <row r="31" spans="1:11" customFormat="1" ht="30" customHeight="1" thickBot="1" x14ac:dyDescent="0.35">
      <c r="A31" s="79">
        <v>17</v>
      </c>
      <c r="B31" s="1830"/>
      <c r="C31" s="149" t="s">
        <v>5973</v>
      </c>
      <c r="D31" s="149"/>
      <c r="E31" s="149" t="s">
        <v>5974</v>
      </c>
      <c r="F31" s="901"/>
      <c r="G31" s="901"/>
      <c r="H31" s="33">
        <v>30</v>
      </c>
      <c r="I31" s="1054"/>
      <c r="J31" s="562">
        <f t="shared" si="0"/>
        <v>0</v>
      </c>
      <c r="K31" s="6"/>
    </row>
    <row r="32" spans="1:11" customFormat="1" ht="15" customHeight="1" thickBot="1" x14ac:dyDescent="0.35">
      <c r="A32" s="201">
        <v>18</v>
      </c>
      <c r="B32" s="1830"/>
      <c r="C32" s="281" t="s">
        <v>1939</v>
      </c>
      <c r="D32" s="281" t="s">
        <v>5975</v>
      </c>
      <c r="E32" s="281" t="s">
        <v>5976</v>
      </c>
      <c r="F32" s="1037"/>
      <c r="G32" s="1037"/>
      <c r="H32" s="33">
        <v>1</v>
      </c>
      <c r="I32" s="905"/>
      <c r="J32" s="562">
        <f t="shared" si="0"/>
        <v>0</v>
      </c>
      <c r="K32" s="6"/>
    </row>
    <row r="33" spans="1:11" customFormat="1" ht="15" customHeight="1" thickBot="1" x14ac:dyDescent="0.35">
      <c r="A33" s="79">
        <v>19</v>
      </c>
      <c r="B33" s="1830"/>
      <c r="C33" s="150" t="s">
        <v>5977</v>
      </c>
      <c r="D33" s="150" t="s">
        <v>5975</v>
      </c>
      <c r="E33" s="150" t="s">
        <v>5978</v>
      </c>
      <c r="F33" s="903"/>
      <c r="G33" s="903"/>
      <c r="H33" s="44">
        <v>1</v>
      </c>
      <c r="I33" s="1055"/>
      <c r="J33" s="739">
        <f t="shared" si="0"/>
        <v>0</v>
      </c>
      <c r="K33" s="6"/>
    </row>
    <row r="34" spans="1:11" customFormat="1" ht="15" thickBot="1" x14ac:dyDescent="0.35">
      <c r="A34" s="1747" t="s">
        <v>5327</v>
      </c>
      <c r="B34" s="1747"/>
      <c r="C34" s="1747"/>
      <c r="D34" s="1747"/>
      <c r="E34" s="1747"/>
      <c r="F34" s="1747"/>
      <c r="G34" s="1747"/>
      <c r="H34" s="1747"/>
      <c r="I34" s="1747"/>
      <c r="J34" s="58">
        <f>SUM(J15:J33)</f>
        <v>0</v>
      </c>
      <c r="K34" s="6"/>
    </row>
    <row r="35" spans="1:11" customFormat="1" x14ac:dyDescent="0.3">
      <c r="A35" s="142"/>
      <c r="B35" s="142"/>
      <c r="C35" s="142"/>
      <c r="D35" s="142"/>
      <c r="E35" s="142"/>
      <c r="F35" s="142"/>
      <c r="G35" s="142"/>
      <c r="H35" s="143"/>
      <c r="I35" s="142"/>
      <c r="J35" s="142"/>
      <c r="K35" s="6"/>
    </row>
    <row r="36" spans="1:11" customFormat="1" ht="90" customHeight="1" x14ac:dyDescent="0.3">
      <c r="A36" s="1884" t="s">
        <v>1572</v>
      </c>
      <c r="B36" s="1884"/>
      <c r="C36" s="1884"/>
      <c r="D36" s="1884"/>
      <c r="E36" s="1884"/>
      <c r="F36" s="1884"/>
      <c r="G36" s="1884"/>
      <c r="H36" s="1884"/>
      <c r="I36" s="1884"/>
      <c r="J36" s="1884"/>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row r="39" spans="1:11" customFormat="1" x14ac:dyDescent="0.3">
      <c r="A39" s="496"/>
      <c r="B39" s="496"/>
      <c r="C39" s="496"/>
      <c r="D39" s="496"/>
      <c r="E39" s="496"/>
      <c r="F39" s="496"/>
      <c r="G39" s="496"/>
      <c r="H39" s="497"/>
      <c r="I39" s="496"/>
      <c r="J39" s="496"/>
      <c r="K39" s="6"/>
    </row>
    <row r="40" spans="1:11" customFormat="1" x14ac:dyDescent="0.3">
      <c r="A40" s="496"/>
      <c r="B40" s="496"/>
      <c r="C40" s="496"/>
      <c r="D40" s="496"/>
      <c r="E40" s="496"/>
      <c r="F40" s="496"/>
      <c r="G40" s="496"/>
      <c r="H40" s="497"/>
      <c r="I40" s="496"/>
      <c r="J40" s="496"/>
      <c r="K40" s="6"/>
    </row>
  </sheetData>
  <sheetProtection algorithmName="SHA-512" hashValue="7g9mB+5lSYV0woGScgFPsm1DF5b90gBejgC9JinVw7QER8KWCDhnSuRBYoRyQad1TSv0fP0dTV2yQcRiS1wmFw==" saltValue="XuXT9YdUskuExa54vprD4w==" spinCount="100000" sheet="1" objects="1" scenarios="1"/>
  <mergeCells count="20">
    <mergeCell ref="F1:J1"/>
    <mergeCell ref="A8:C8"/>
    <mergeCell ref="A9:I9"/>
    <mergeCell ref="A10:H10"/>
    <mergeCell ref="A11:A13"/>
    <mergeCell ref="B11:B13"/>
    <mergeCell ref="C11:C13"/>
    <mergeCell ref="D11:E11"/>
    <mergeCell ref="F11:G11"/>
    <mergeCell ref="H11:H13"/>
    <mergeCell ref="A14:J14"/>
    <mergeCell ref="B15:B33"/>
    <mergeCell ref="A34:I34"/>
    <mergeCell ref="A36:J36"/>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orientation="landscape" horizontalDpi="0" verticalDpi="0" copie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D704-355D-43B0-A342-29D590FC42BE}">
  <sheetPr>
    <tabColor rgb="FFC1F0C8"/>
    <pageSetUpPr fitToPage="1"/>
  </sheetPr>
  <dimension ref="A1:K111"/>
  <sheetViews>
    <sheetView topLeftCell="D95" workbookViewId="0">
      <selection activeCell="I15" sqref="I15:I104"/>
    </sheetView>
  </sheetViews>
  <sheetFormatPr defaultColWidth="8.88671875" defaultRowHeight="14.4" x14ac:dyDescent="0.3"/>
  <cols>
    <col min="1" max="1" width="8.88671875" style="6" bestFit="1" customWidth="1"/>
    <col min="2" max="2" width="11.109375" style="6" customWidth="1"/>
    <col min="3" max="3" width="34.88671875" style="6" customWidth="1"/>
    <col min="4" max="4" width="21.88671875" style="6" customWidth="1"/>
    <col min="5" max="5" width="33.6640625" style="6" customWidth="1"/>
    <col min="6" max="6" width="28.109375" style="6" customWidth="1"/>
    <col min="7" max="7" width="26.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5979</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ht="15" customHeight="1" x14ac:dyDescent="0.3">
      <c r="A9" s="2128" t="s">
        <v>4841</v>
      </c>
      <c r="B9" s="2128"/>
      <c r="C9" s="2128"/>
      <c r="D9" s="2128"/>
      <c r="E9" s="2128"/>
      <c r="F9" s="2128"/>
      <c r="G9" s="2128"/>
      <c r="H9" s="2128"/>
      <c r="I9" s="2128"/>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4842</v>
      </c>
      <c r="B14" s="1759"/>
      <c r="C14" s="1759"/>
      <c r="D14" s="1759"/>
      <c r="E14" s="1759"/>
      <c r="F14" s="1759"/>
      <c r="G14" s="1759"/>
      <c r="H14" s="1759"/>
      <c r="I14" s="1759"/>
      <c r="J14" s="1759"/>
      <c r="K14" s="6"/>
    </row>
    <row r="15" spans="1:11" customFormat="1" ht="30" customHeight="1" thickBot="1" x14ac:dyDescent="0.35">
      <c r="A15" s="30">
        <v>1</v>
      </c>
      <c r="B15" s="1871"/>
      <c r="C15" s="281" t="s">
        <v>5980</v>
      </c>
      <c r="D15" s="281" t="s">
        <v>2101</v>
      </c>
      <c r="E15" s="281" t="s">
        <v>5981</v>
      </c>
      <c r="F15" s="1037"/>
      <c r="G15" s="1037"/>
      <c r="H15" s="33">
        <v>1</v>
      </c>
      <c r="I15" s="924"/>
      <c r="J15" s="210">
        <f t="shared" ref="J15:J46" si="0">ROUND(I15,2)*H15</f>
        <v>0</v>
      </c>
      <c r="K15" s="6"/>
    </row>
    <row r="16" spans="1:11" customFormat="1" ht="45" customHeight="1" thickBot="1" x14ac:dyDescent="0.35">
      <c r="A16" s="30">
        <v>2</v>
      </c>
      <c r="B16" s="1871"/>
      <c r="C16" s="281" t="s">
        <v>5982</v>
      </c>
      <c r="D16" s="281" t="s">
        <v>2101</v>
      </c>
      <c r="E16" s="281" t="s">
        <v>5983</v>
      </c>
      <c r="F16" s="1037"/>
      <c r="G16" s="1037"/>
      <c r="H16" s="33">
        <v>1</v>
      </c>
      <c r="I16" s="924"/>
      <c r="J16" s="210">
        <f t="shared" si="0"/>
        <v>0</v>
      </c>
      <c r="K16" s="6"/>
    </row>
    <row r="17" spans="1:11" customFormat="1" ht="30" customHeight="1" thickBot="1" x14ac:dyDescent="0.35">
      <c r="A17" s="30">
        <v>3</v>
      </c>
      <c r="B17" s="1871"/>
      <c r="C17" s="281" t="s">
        <v>5984</v>
      </c>
      <c r="D17" s="281" t="s">
        <v>2101</v>
      </c>
      <c r="E17" s="281" t="s">
        <v>5985</v>
      </c>
      <c r="F17" s="901"/>
      <c r="G17" s="901"/>
      <c r="H17" s="33">
        <v>1</v>
      </c>
      <c r="I17" s="924"/>
      <c r="J17" s="210">
        <f t="shared" si="0"/>
        <v>0</v>
      </c>
      <c r="K17" s="6"/>
    </row>
    <row r="18" spans="1:11" customFormat="1" ht="30" customHeight="1" thickBot="1" x14ac:dyDescent="0.35">
      <c r="A18" s="30">
        <v>4</v>
      </c>
      <c r="B18" s="1871"/>
      <c r="C18" s="281" t="s">
        <v>5986</v>
      </c>
      <c r="D18" s="281" t="s">
        <v>2101</v>
      </c>
      <c r="E18" s="281" t="s">
        <v>5987</v>
      </c>
      <c r="F18" s="901"/>
      <c r="G18" s="901"/>
      <c r="H18" s="33">
        <v>1</v>
      </c>
      <c r="I18" s="924"/>
      <c r="J18" s="210">
        <f t="shared" si="0"/>
        <v>0</v>
      </c>
      <c r="K18" s="6"/>
    </row>
    <row r="19" spans="1:11" customFormat="1" ht="45" customHeight="1" thickBot="1" x14ac:dyDescent="0.35">
      <c r="A19" s="30">
        <v>5</v>
      </c>
      <c r="B19" s="1871"/>
      <c r="C19" s="281" t="s">
        <v>5988</v>
      </c>
      <c r="D19" s="281" t="s">
        <v>2101</v>
      </c>
      <c r="E19" s="281" t="s">
        <v>5989</v>
      </c>
      <c r="F19" s="1037"/>
      <c r="G19" s="1037"/>
      <c r="H19" s="33">
        <v>1</v>
      </c>
      <c r="I19" s="924"/>
      <c r="J19" s="210">
        <f t="shared" si="0"/>
        <v>0</v>
      </c>
      <c r="K19" s="6"/>
    </row>
    <row r="20" spans="1:11" customFormat="1" ht="30" customHeight="1" thickBot="1" x14ac:dyDescent="0.35">
      <c r="A20" s="30">
        <v>6</v>
      </c>
      <c r="B20" s="1871"/>
      <c r="C20" s="281" t="s">
        <v>5990</v>
      </c>
      <c r="D20" s="281" t="s">
        <v>2101</v>
      </c>
      <c r="E20" s="281" t="s">
        <v>5991</v>
      </c>
      <c r="F20" s="1037"/>
      <c r="G20" s="1037"/>
      <c r="H20" s="33">
        <v>1</v>
      </c>
      <c r="I20" s="924"/>
      <c r="J20" s="210">
        <f t="shared" si="0"/>
        <v>0</v>
      </c>
      <c r="K20" s="6"/>
    </row>
    <row r="21" spans="1:11" customFormat="1" ht="30" customHeight="1" thickBot="1" x14ac:dyDescent="0.35">
      <c r="A21" s="30">
        <v>7</v>
      </c>
      <c r="B21" s="1871"/>
      <c r="C21" s="281" t="s">
        <v>5992</v>
      </c>
      <c r="D21" s="281" t="s">
        <v>2101</v>
      </c>
      <c r="E21" s="281" t="s">
        <v>5993</v>
      </c>
      <c r="F21" s="901"/>
      <c r="G21" s="901"/>
      <c r="H21" s="33">
        <v>1</v>
      </c>
      <c r="I21" s="924"/>
      <c r="J21" s="210">
        <f t="shared" si="0"/>
        <v>0</v>
      </c>
      <c r="K21" s="6"/>
    </row>
    <row r="22" spans="1:11" customFormat="1" ht="15" customHeight="1" thickBot="1" x14ac:dyDescent="0.35">
      <c r="A22" s="30">
        <v>8</v>
      </c>
      <c r="B22" s="1871"/>
      <c r="C22" s="281" t="s">
        <v>5994</v>
      </c>
      <c r="D22" s="281" t="s">
        <v>5803</v>
      </c>
      <c r="E22" s="281" t="s">
        <v>5995</v>
      </c>
      <c r="F22" s="901"/>
      <c r="G22" s="901"/>
      <c r="H22" s="33">
        <v>3</v>
      </c>
      <c r="I22" s="924"/>
      <c r="J22" s="210">
        <f t="shared" si="0"/>
        <v>0</v>
      </c>
      <c r="K22" s="6"/>
    </row>
    <row r="23" spans="1:11" customFormat="1" ht="15" customHeight="1" thickBot="1" x14ac:dyDescent="0.35">
      <c r="A23" s="30">
        <v>9</v>
      </c>
      <c r="B23" s="1871"/>
      <c r="C23" s="281" t="s">
        <v>5996</v>
      </c>
      <c r="D23" s="281" t="s">
        <v>5803</v>
      </c>
      <c r="E23" s="281" t="s">
        <v>4314</v>
      </c>
      <c r="F23" s="901"/>
      <c r="G23" s="901"/>
      <c r="H23" s="33">
        <v>5</v>
      </c>
      <c r="I23" s="924"/>
      <c r="J23" s="210">
        <f t="shared" si="0"/>
        <v>0</v>
      </c>
      <c r="K23" s="6"/>
    </row>
    <row r="24" spans="1:11" customFormat="1" ht="30" customHeight="1" thickBot="1" x14ac:dyDescent="0.35">
      <c r="A24" s="30">
        <v>10</v>
      </c>
      <c r="B24" s="1871"/>
      <c r="C24" s="281" t="s">
        <v>5994</v>
      </c>
      <c r="D24" s="281" t="s">
        <v>5803</v>
      </c>
      <c r="E24" s="281" t="s">
        <v>5997</v>
      </c>
      <c r="F24" s="1037"/>
      <c r="G24" s="1037"/>
      <c r="H24" s="33">
        <v>1</v>
      </c>
      <c r="I24" s="924"/>
      <c r="J24" s="210">
        <f t="shared" si="0"/>
        <v>0</v>
      </c>
      <c r="K24" s="6"/>
    </row>
    <row r="25" spans="1:11" customFormat="1" ht="15" customHeight="1" thickBot="1" x14ac:dyDescent="0.35">
      <c r="A25" s="30">
        <v>11</v>
      </c>
      <c r="B25" s="1871"/>
      <c r="C25" s="281" t="s">
        <v>5998</v>
      </c>
      <c r="D25" s="281" t="s">
        <v>3279</v>
      </c>
      <c r="E25" s="281" t="s">
        <v>5999</v>
      </c>
      <c r="F25" s="901"/>
      <c r="G25" s="901"/>
      <c r="H25" s="33">
        <v>1</v>
      </c>
      <c r="I25" s="924"/>
      <c r="J25" s="210">
        <f t="shared" si="0"/>
        <v>0</v>
      </c>
      <c r="K25" s="6"/>
    </row>
    <row r="26" spans="1:11" customFormat="1" ht="30" customHeight="1" thickBot="1" x14ac:dyDescent="0.35">
      <c r="A26" s="30">
        <v>12</v>
      </c>
      <c r="B26" s="1871"/>
      <c r="C26" s="281" t="s">
        <v>6000</v>
      </c>
      <c r="D26" s="281" t="s">
        <v>3279</v>
      </c>
      <c r="E26" s="281" t="s">
        <v>6001</v>
      </c>
      <c r="F26" s="901"/>
      <c r="G26" s="901"/>
      <c r="H26" s="33">
        <v>1</v>
      </c>
      <c r="I26" s="924"/>
      <c r="J26" s="210">
        <f t="shared" si="0"/>
        <v>0</v>
      </c>
      <c r="K26" s="6"/>
    </row>
    <row r="27" spans="1:11" customFormat="1" ht="15" customHeight="1" thickBot="1" x14ac:dyDescent="0.35">
      <c r="A27" s="30">
        <v>13</v>
      </c>
      <c r="B27" s="1871"/>
      <c r="C27" s="281" t="s">
        <v>6002</v>
      </c>
      <c r="D27" s="281" t="s">
        <v>3279</v>
      </c>
      <c r="E27" s="281" t="s">
        <v>6003</v>
      </c>
      <c r="F27" s="901"/>
      <c r="G27" s="901"/>
      <c r="H27" s="33">
        <v>1</v>
      </c>
      <c r="I27" s="924"/>
      <c r="J27" s="210">
        <f t="shared" si="0"/>
        <v>0</v>
      </c>
      <c r="K27" s="6"/>
    </row>
    <row r="28" spans="1:11" customFormat="1" ht="15" customHeight="1" thickBot="1" x14ac:dyDescent="0.35">
      <c r="A28" s="30">
        <v>14</v>
      </c>
      <c r="B28" s="1871"/>
      <c r="C28" s="281" t="s">
        <v>6004</v>
      </c>
      <c r="D28" s="281" t="s">
        <v>3279</v>
      </c>
      <c r="E28" s="281" t="s">
        <v>6005</v>
      </c>
      <c r="F28" s="1037"/>
      <c r="G28" s="1037"/>
      <c r="H28" s="33">
        <v>1</v>
      </c>
      <c r="I28" s="924"/>
      <c r="J28" s="210">
        <f t="shared" si="0"/>
        <v>0</v>
      </c>
      <c r="K28" s="6"/>
    </row>
    <row r="29" spans="1:11" customFormat="1" ht="38.25" customHeight="1" thickBot="1" x14ac:dyDescent="0.35">
      <c r="A29" s="30">
        <v>15</v>
      </c>
      <c r="B29" s="1871"/>
      <c r="C29" s="281" t="s">
        <v>6006</v>
      </c>
      <c r="D29" s="281" t="s">
        <v>3279</v>
      </c>
      <c r="E29" s="281" t="s">
        <v>6007</v>
      </c>
      <c r="F29" s="901"/>
      <c r="G29" s="901"/>
      <c r="H29" s="33">
        <v>1</v>
      </c>
      <c r="I29" s="924"/>
      <c r="J29" s="210">
        <f t="shared" si="0"/>
        <v>0</v>
      </c>
      <c r="K29" s="6"/>
    </row>
    <row r="30" spans="1:11" customFormat="1" ht="27" customHeight="1" thickBot="1" x14ac:dyDescent="0.35">
      <c r="A30" s="30">
        <v>16</v>
      </c>
      <c r="B30" s="1871"/>
      <c r="C30" s="281" t="s">
        <v>6008</v>
      </c>
      <c r="D30" s="281" t="s">
        <v>3279</v>
      </c>
      <c r="E30" s="281" t="s">
        <v>6009</v>
      </c>
      <c r="F30" s="901"/>
      <c r="G30" s="901"/>
      <c r="H30" s="33">
        <v>1</v>
      </c>
      <c r="I30" s="924"/>
      <c r="J30" s="210">
        <f t="shared" si="0"/>
        <v>0</v>
      </c>
      <c r="K30" s="6"/>
    </row>
    <row r="31" spans="1:11" customFormat="1" ht="30" customHeight="1" thickBot="1" x14ac:dyDescent="0.35">
      <c r="A31" s="30">
        <v>17</v>
      </c>
      <c r="B31" s="1871"/>
      <c r="C31" s="281" t="s">
        <v>6010</v>
      </c>
      <c r="D31" s="281" t="s">
        <v>3279</v>
      </c>
      <c r="E31" s="281" t="s">
        <v>6011</v>
      </c>
      <c r="F31" s="901"/>
      <c r="G31" s="901"/>
      <c r="H31" s="33">
        <v>1</v>
      </c>
      <c r="I31" s="924"/>
      <c r="J31" s="210">
        <f t="shared" si="0"/>
        <v>0</v>
      </c>
      <c r="K31" s="6"/>
    </row>
    <row r="32" spans="1:11" customFormat="1" ht="30" customHeight="1" thickBot="1" x14ac:dyDescent="0.35">
      <c r="A32" s="30">
        <v>18</v>
      </c>
      <c r="B32" s="1871"/>
      <c r="C32" s="281" t="s">
        <v>6012</v>
      </c>
      <c r="D32" s="281" t="s">
        <v>3279</v>
      </c>
      <c r="E32" s="281" t="s">
        <v>6013</v>
      </c>
      <c r="F32" s="1037"/>
      <c r="G32" s="1037"/>
      <c r="H32" s="33">
        <v>1</v>
      </c>
      <c r="I32" s="924"/>
      <c r="J32" s="210">
        <f t="shared" si="0"/>
        <v>0</v>
      </c>
      <c r="K32" s="6"/>
    </row>
    <row r="33" spans="1:11" customFormat="1" ht="15" customHeight="1" thickBot="1" x14ac:dyDescent="0.35">
      <c r="A33" s="30">
        <v>19</v>
      </c>
      <c r="B33" s="1871"/>
      <c r="C33" s="281" t="s">
        <v>6014</v>
      </c>
      <c r="D33" s="281" t="s">
        <v>6015</v>
      </c>
      <c r="E33" s="281" t="s">
        <v>6016</v>
      </c>
      <c r="F33" s="901"/>
      <c r="G33" s="901"/>
      <c r="H33" s="33">
        <v>1</v>
      </c>
      <c r="I33" s="924"/>
      <c r="J33" s="210">
        <f t="shared" si="0"/>
        <v>0</v>
      </c>
      <c r="K33" s="6"/>
    </row>
    <row r="34" spans="1:11" customFormat="1" ht="15" customHeight="1" thickBot="1" x14ac:dyDescent="0.35">
      <c r="A34" s="30">
        <v>20</v>
      </c>
      <c r="B34" s="1871"/>
      <c r="C34" s="281" t="s">
        <v>6017</v>
      </c>
      <c r="D34" s="281" t="s">
        <v>6018</v>
      </c>
      <c r="E34" s="281" t="s">
        <v>6018</v>
      </c>
      <c r="F34" s="901"/>
      <c r="G34" s="901"/>
      <c r="H34" s="33">
        <v>1</v>
      </c>
      <c r="I34" s="924"/>
      <c r="J34" s="210">
        <f t="shared" si="0"/>
        <v>0</v>
      </c>
      <c r="K34" s="6"/>
    </row>
    <row r="35" spans="1:11" customFormat="1" ht="30" customHeight="1" thickBot="1" x14ac:dyDescent="0.35">
      <c r="A35" s="30">
        <v>21</v>
      </c>
      <c r="B35" s="1871"/>
      <c r="C35" s="281" t="s">
        <v>6019</v>
      </c>
      <c r="D35" s="281" t="s">
        <v>6020</v>
      </c>
      <c r="E35" s="281" t="s">
        <v>6021</v>
      </c>
      <c r="F35" s="1037"/>
      <c r="G35" s="1037"/>
      <c r="H35" s="33">
        <v>1</v>
      </c>
      <c r="I35" s="924"/>
      <c r="J35" s="210">
        <f t="shared" si="0"/>
        <v>0</v>
      </c>
      <c r="K35" s="6"/>
    </row>
    <row r="36" spans="1:11" customFormat="1" ht="30" customHeight="1" thickBot="1" x14ac:dyDescent="0.35">
      <c r="A36" s="30">
        <v>22</v>
      </c>
      <c r="B36" s="1871"/>
      <c r="C36" s="281" t="s">
        <v>6022</v>
      </c>
      <c r="D36" s="281" t="s">
        <v>6020</v>
      </c>
      <c r="E36" s="281" t="s">
        <v>6023</v>
      </c>
      <c r="F36" s="1037"/>
      <c r="G36" s="1037"/>
      <c r="H36" s="33">
        <v>1</v>
      </c>
      <c r="I36" s="924"/>
      <c r="J36" s="210">
        <f t="shared" si="0"/>
        <v>0</v>
      </c>
      <c r="K36" s="6"/>
    </row>
    <row r="37" spans="1:11" customFormat="1" ht="30" customHeight="1" thickBot="1" x14ac:dyDescent="0.35">
      <c r="A37" s="30">
        <v>23</v>
      </c>
      <c r="B37" s="1871"/>
      <c r="C37" s="281" t="s">
        <v>6024</v>
      </c>
      <c r="D37" s="281" t="s">
        <v>6020</v>
      </c>
      <c r="E37" s="281" t="s">
        <v>6025</v>
      </c>
      <c r="F37" s="901"/>
      <c r="G37" s="901"/>
      <c r="H37" s="33">
        <v>1</v>
      </c>
      <c r="I37" s="924"/>
      <c r="J37" s="210">
        <f t="shared" si="0"/>
        <v>0</v>
      </c>
      <c r="K37" s="6"/>
    </row>
    <row r="38" spans="1:11" customFormat="1" ht="30" customHeight="1" thickBot="1" x14ac:dyDescent="0.35">
      <c r="A38" s="30">
        <v>24</v>
      </c>
      <c r="B38" s="1871"/>
      <c r="C38" s="281" t="s">
        <v>6026</v>
      </c>
      <c r="D38" s="281" t="s">
        <v>6020</v>
      </c>
      <c r="E38" s="281" t="s">
        <v>6027</v>
      </c>
      <c r="F38" s="901"/>
      <c r="G38" s="901"/>
      <c r="H38" s="33">
        <v>1</v>
      </c>
      <c r="I38" s="924"/>
      <c r="J38" s="210">
        <f t="shared" si="0"/>
        <v>0</v>
      </c>
      <c r="K38" s="6"/>
    </row>
    <row r="39" spans="1:11" customFormat="1" ht="15" customHeight="1" thickBot="1" x14ac:dyDescent="0.35">
      <c r="A39" s="30">
        <v>25</v>
      </c>
      <c r="B39" s="1871"/>
      <c r="C39" s="332" t="s">
        <v>6028</v>
      </c>
      <c r="D39" s="281" t="s">
        <v>6029</v>
      </c>
      <c r="E39" s="281"/>
      <c r="F39" s="901"/>
      <c r="G39" s="901"/>
      <c r="H39" s="33">
        <v>1</v>
      </c>
      <c r="I39" s="924"/>
      <c r="J39" s="210">
        <f t="shared" si="0"/>
        <v>0</v>
      </c>
      <c r="K39" s="6"/>
    </row>
    <row r="40" spans="1:11" customFormat="1" ht="30" customHeight="1" thickBot="1" x14ac:dyDescent="0.35">
      <c r="A40" s="30">
        <v>26</v>
      </c>
      <c r="B40" s="1871"/>
      <c r="C40" s="281" t="s">
        <v>6030</v>
      </c>
      <c r="D40" s="281" t="s">
        <v>6020</v>
      </c>
      <c r="E40" s="281" t="s">
        <v>6031</v>
      </c>
      <c r="F40" s="901"/>
      <c r="G40" s="901"/>
      <c r="H40" s="33">
        <v>1</v>
      </c>
      <c r="I40" s="924"/>
      <c r="J40" s="210">
        <f t="shared" si="0"/>
        <v>0</v>
      </c>
      <c r="K40" s="6"/>
    </row>
    <row r="41" spans="1:11" customFormat="1" ht="30" customHeight="1" thickBot="1" x14ac:dyDescent="0.35">
      <c r="A41" s="30">
        <v>27</v>
      </c>
      <c r="B41" s="1871"/>
      <c r="C41" s="281" t="s">
        <v>6032</v>
      </c>
      <c r="D41" s="281" t="s">
        <v>6020</v>
      </c>
      <c r="E41" s="281" t="s">
        <v>6033</v>
      </c>
      <c r="F41" s="1037"/>
      <c r="G41" s="1037"/>
      <c r="H41" s="33">
        <v>1</v>
      </c>
      <c r="I41" s="924"/>
      <c r="J41" s="210">
        <f t="shared" si="0"/>
        <v>0</v>
      </c>
      <c r="K41" s="6"/>
    </row>
    <row r="42" spans="1:11" customFormat="1" ht="15" customHeight="1" thickBot="1" x14ac:dyDescent="0.35">
      <c r="A42" s="30">
        <v>28</v>
      </c>
      <c r="B42" s="1871"/>
      <c r="C42" s="281" t="s">
        <v>6034</v>
      </c>
      <c r="D42" s="281" t="s">
        <v>6020</v>
      </c>
      <c r="E42" s="281" t="s">
        <v>6035</v>
      </c>
      <c r="F42" s="1037"/>
      <c r="G42" s="1037"/>
      <c r="H42" s="33">
        <v>1</v>
      </c>
      <c r="I42" s="924"/>
      <c r="J42" s="210">
        <f t="shared" si="0"/>
        <v>0</v>
      </c>
      <c r="K42" s="6"/>
    </row>
    <row r="43" spans="1:11" customFormat="1" ht="15" customHeight="1" thickBot="1" x14ac:dyDescent="0.35">
      <c r="A43" s="30">
        <v>29</v>
      </c>
      <c r="B43" s="1871"/>
      <c r="C43" s="281" t="s">
        <v>6036</v>
      </c>
      <c r="D43" s="281" t="s">
        <v>6020</v>
      </c>
      <c r="E43" s="281" t="s">
        <v>6037</v>
      </c>
      <c r="F43" s="1037"/>
      <c r="G43" s="1037"/>
      <c r="H43" s="33">
        <v>1</v>
      </c>
      <c r="I43" s="924"/>
      <c r="J43" s="210">
        <f t="shared" si="0"/>
        <v>0</v>
      </c>
      <c r="K43" s="6"/>
    </row>
    <row r="44" spans="1:11" customFormat="1" ht="15" customHeight="1" thickBot="1" x14ac:dyDescent="0.35">
      <c r="A44" s="30">
        <v>30</v>
      </c>
      <c r="B44" s="1871"/>
      <c r="C44" s="281" t="s">
        <v>6038</v>
      </c>
      <c r="D44" s="281" t="s">
        <v>6020</v>
      </c>
      <c r="E44" s="281" t="s">
        <v>6039</v>
      </c>
      <c r="F44" s="901"/>
      <c r="G44" s="901"/>
      <c r="H44" s="33">
        <v>1</v>
      </c>
      <c r="I44" s="924"/>
      <c r="J44" s="210">
        <f t="shared" si="0"/>
        <v>0</v>
      </c>
      <c r="K44" s="6"/>
    </row>
    <row r="45" spans="1:11" customFormat="1" ht="15" customHeight="1" thickBot="1" x14ac:dyDescent="0.35">
      <c r="A45" s="30">
        <v>31</v>
      </c>
      <c r="B45" s="1871"/>
      <c r="C45" s="281" t="s">
        <v>6040</v>
      </c>
      <c r="D45" s="281" t="s">
        <v>6020</v>
      </c>
      <c r="E45" s="281" t="s">
        <v>6041</v>
      </c>
      <c r="F45" s="901"/>
      <c r="G45" s="901"/>
      <c r="H45" s="33">
        <v>1</v>
      </c>
      <c r="I45" s="924"/>
      <c r="J45" s="210">
        <f t="shared" si="0"/>
        <v>0</v>
      </c>
      <c r="K45" s="6"/>
    </row>
    <row r="46" spans="1:11" customFormat="1" ht="43.5" customHeight="1" thickBot="1" x14ac:dyDescent="0.35">
      <c r="A46" s="30">
        <v>32</v>
      </c>
      <c r="B46" s="1871"/>
      <c r="C46" s="281" t="s">
        <v>6042</v>
      </c>
      <c r="D46" s="281" t="s">
        <v>2101</v>
      </c>
      <c r="E46" s="281" t="s">
        <v>6043</v>
      </c>
      <c r="F46" s="901"/>
      <c r="G46" s="901"/>
      <c r="H46" s="33">
        <v>2</v>
      </c>
      <c r="I46" s="924"/>
      <c r="J46" s="210">
        <f t="shared" si="0"/>
        <v>0</v>
      </c>
      <c r="K46" s="6"/>
    </row>
    <row r="47" spans="1:11" customFormat="1" ht="45.75" customHeight="1" thickBot="1" x14ac:dyDescent="0.35">
      <c r="A47" s="30">
        <v>33</v>
      </c>
      <c r="B47" s="1871"/>
      <c r="C47" s="281" t="s">
        <v>6044</v>
      </c>
      <c r="D47" s="281" t="s">
        <v>2101</v>
      </c>
      <c r="E47" s="281" t="s">
        <v>6045</v>
      </c>
      <c r="F47" s="901"/>
      <c r="G47" s="901"/>
      <c r="H47" s="33">
        <v>2</v>
      </c>
      <c r="I47" s="924"/>
      <c r="J47" s="210">
        <f t="shared" ref="J47:J78" si="1">ROUND(I47,2)*H47</f>
        <v>0</v>
      </c>
      <c r="K47" s="6"/>
    </row>
    <row r="48" spans="1:11" customFormat="1" ht="44.25" customHeight="1" thickBot="1" x14ac:dyDescent="0.35">
      <c r="A48" s="30">
        <v>34</v>
      </c>
      <c r="B48" s="1871"/>
      <c r="C48" s="281" t="s">
        <v>6046</v>
      </c>
      <c r="D48" s="281" t="s">
        <v>2101</v>
      </c>
      <c r="E48" s="281" t="s">
        <v>6047</v>
      </c>
      <c r="F48" s="1037"/>
      <c r="G48" s="1037"/>
      <c r="H48" s="33">
        <v>2</v>
      </c>
      <c r="I48" s="924"/>
      <c r="J48" s="210">
        <f t="shared" si="1"/>
        <v>0</v>
      </c>
      <c r="K48" s="6"/>
    </row>
    <row r="49" spans="1:11" customFormat="1" ht="57.75" customHeight="1" thickBot="1" x14ac:dyDescent="0.35">
      <c r="A49" s="30">
        <v>35</v>
      </c>
      <c r="B49" s="1871"/>
      <c r="C49" s="281" t="s">
        <v>6044</v>
      </c>
      <c r="D49" s="281" t="s">
        <v>2101</v>
      </c>
      <c r="E49" s="281" t="s">
        <v>6048</v>
      </c>
      <c r="F49" s="1037"/>
      <c r="G49" s="1037"/>
      <c r="H49" s="33">
        <v>2</v>
      </c>
      <c r="I49" s="924"/>
      <c r="J49" s="210">
        <f t="shared" si="1"/>
        <v>0</v>
      </c>
      <c r="K49" s="6"/>
    </row>
    <row r="50" spans="1:11" customFormat="1" ht="39.75" customHeight="1" thickBot="1" x14ac:dyDescent="0.35">
      <c r="A50" s="30">
        <v>36</v>
      </c>
      <c r="B50" s="1871"/>
      <c r="C50" s="281" t="s">
        <v>6049</v>
      </c>
      <c r="D50" s="281" t="s">
        <v>2101</v>
      </c>
      <c r="E50" s="281" t="s">
        <v>6050</v>
      </c>
      <c r="F50" s="901"/>
      <c r="G50" s="901"/>
      <c r="H50" s="33">
        <v>2</v>
      </c>
      <c r="I50" s="924"/>
      <c r="J50" s="210">
        <f t="shared" si="1"/>
        <v>0</v>
      </c>
      <c r="K50" s="6"/>
    </row>
    <row r="51" spans="1:11" customFormat="1" ht="59.25" customHeight="1" thickBot="1" x14ac:dyDescent="0.35">
      <c r="A51" s="30">
        <v>37</v>
      </c>
      <c r="B51" s="1871"/>
      <c r="C51" s="281" t="s">
        <v>6051</v>
      </c>
      <c r="D51" s="281" t="s">
        <v>6052</v>
      </c>
      <c r="E51" s="281" t="s">
        <v>6053</v>
      </c>
      <c r="F51" s="901"/>
      <c r="G51" s="901"/>
      <c r="H51" s="33">
        <v>1</v>
      </c>
      <c r="I51" s="924"/>
      <c r="J51" s="210">
        <f t="shared" si="1"/>
        <v>0</v>
      </c>
      <c r="K51" s="6"/>
    </row>
    <row r="52" spans="1:11" customFormat="1" ht="60.75" customHeight="1" thickBot="1" x14ac:dyDescent="0.35">
      <c r="A52" s="30">
        <v>38</v>
      </c>
      <c r="B52" s="1871"/>
      <c r="C52" s="281" t="s">
        <v>6054</v>
      </c>
      <c r="D52" s="281" t="s">
        <v>6052</v>
      </c>
      <c r="E52" s="281" t="s">
        <v>6055</v>
      </c>
      <c r="F52" s="901"/>
      <c r="G52" s="901"/>
      <c r="H52" s="33">
        <v>1</v>
      </c>
      <c r="I52" s="924"/>
      <c r="J52" s="210">
        <f t="shared" si="1"/>
        <v>0</v>
      </c>
      <c r="K52" s="6"/>
    </row>
    <row r="53" spans="1:11" customFormat="1" ht="49.5" customHeight="1" thickBot="1" x14ac:dyDescent="0.35">
      <c r="A53" s="30">
        <v>39</v>
      </c>
      <c r="B53" s="1871"/>
      <c r="C53" s="281" t="s">
        <v>6056</v>
      </c>
      <c r="D53" s="281" t="s">
        <v>6052</v>
      </c>
      <c r="E53" s="281" t="s">
        <v>6057</v>
      </c>
      <c r="F53" s="901"/>
      <c r="G53" s="901"/>
      <c r="H53" s="33">
        <v>1</v>
      </c>
      <c r="I53" s="924"/>
      <c r="J53" s="210">
        <f t="shared" si="1"/>
        <v>0</v>
      </c>
      <c r="K53" s="6"/>
    </row>
    <row r="54" spans="1:11" customFormat="1" ht="60.75" customHeight="1" thickBot="1" x14ac:dyDescent="0.35">
      <c r="A54" s="30">
        <v>40</v>
      </c>
      <c r="B54" s="1871"/>
      <c r="C54" s="281" t="s">
        <v>6058</v>
      </c>
      <c r="D54" s="281" t="s">
        <v>6052</v>
      </c>
      <c r="E54" s="281" t="s">
        <v>6059</v>
      </c>
      <c r="F54" s="1037"/>
      <c r="G54" s="1037"/>
      <c r="H54" s="33">
        <v>1</v>
      </c>
      <c r="I54" s="924"/>
      <c r="J54" s="210">
        <f t="shared" si="1"/>
        <v>0</v>
      </c>
      <c r="K54" s="6"/>
    </row>
    <row r="55" spans="1:11" customFormat="1" ht="78" customHeight="1" thickBot="1" x14ac:dyDescent="0.35">
      <c r="A55" s="30">
        <v>41</v>
      </c>
      <c r="B55" s="1871"/>
      <c r="C55" s="281" t="s">
        <v>6060</v>
      </c>
      <c r="D55" s="281" t="s">
        <v>6052</v>
      </c>
      <c r="E55" s="281" t="s">
        <v>6061</v>
      </c>
      <c r="F55" s="1037"/>
      <c r="G55" s="1037"/>
      <c r="H55" s="33">
        <v>1</v>
      </c>
      <c r="I55" s="924"/>
      <c r="J55" s="210">
        <f t="shared" si="1"/>
        <v>0</v>
      </c>
      <c r="K55" s="6"/>
    </row>
    <row r="56" spans="1:11" customFormat="1" ht="36" customHeight="1" thickBot="1" x14ac:dyDescent="0.35">
      <c r="A56" s="30">
        <v>42</v>
      </c>
      <c r="B56" s="1871"/>
      <c r="C56" s="281" t="s">
        <v>6062</v>
      </c>
      <c r="D56" s="281" t="s">
        <v>2154</v>
      </c>
      <c r="E56" s="281" t="s">
        <v>6063</v>
      </c>
      <c r="F56" s="901"/>
      <c r="G56" s="901"/>
      <c r="H56" s="33">
        <v>1</v>
      </c>
      <c r="I56" s="924"/>
      <c r="J56" s="210">
        <f t="shared" si="1"/>
        <v>0</v>
      </c>
      <c r="K56" s="6"/>
    </row>
    <row r="57" spans="1:11" customFormat="1" ht="30" customHeight="1" thickBot="1" x14ac:dyDescent="0.35">
      <c r="A57" s="30">
        <v>43</v>
      </c>
      <c r="B57" s="1871"/>
      <c r="C57" s="281" t="s">
        <v>6064</v>
      </c>
      <c r="D57" s="281" t="s">
        <v>2154</v>
      </c>
      <c r="E57" s="281" t="s">
        <v>6065</v>
      </c>
      <c r="F57" s="901"/>
      <c r="G57" s="901"/>
      <c r="H57" s="33">
        <v>1</v>
      </c>
      <c r="I57" s="924"/>
      <c r="J57" s="210">
        <f t="shared" si="1"/>
        <v>0</v>
      </c>
      <c r="K57" s="6"/>
    </row>
    <row r="58" spans="1:11" customFormat="1" ht="30" customHeight="1" thickBot="1" x14ac:dyDescent="0.35">
      <c r="A58" s="30">
        <v>44</v>
      </c>
      <c r="B58" s="1871"/>
      <c r="C58" s="281" t="s">
        <v>6064</v>
      </c>
      <c r="D58" s="281" t="s">
        <v>2154</v>
      </c>
      <c r="E58" s="281" t="s">
        <v>6066</v>
      </c>
      <c r="F58" s="1037"/>
      <c r="G58" s="1037"/>
      <c r="H58" s="33">
        <v>1</v>
      </c>
      <c r="I58" s="924"/>
      <c r="J58" s="210">
        <f t="shared" si="1"/>
        <v>0</v>
      </c>
      <c r="K58" s="6"/>
    </row>
    <row r="59" spans="1:11" customFormat="1" ht="30" customHeight="1" thickBot="1" x14ac:dyDescent="0.35">
      <c r="A59" s="30">
        <v>45</v>
      </c>
      <c r="B59" s="1871"/>
      <c r="C59" s="281" t="s">
        <v>6067</v>
      </c>
      <c r="D59" s="281" t="s">
        <v>2154</v>
      </c>
      <c r="E59" s="281" t="s">
        <v>6068</v>
      </c>
      <c r="F59" s="1037"/>
      <c r="G59" s="1037"/>
      <c r="H59" s="33">
        <v>1</v>
      </c>
      <c r="I59" s="924"/>
      <c r="J59" s="210">
        <f t="shared" si="1"/>
        <v>0</v>
      </c>
      <c r="K59" s="6"/>
    </row>
    <row r="60" spans="1:11" customFormat="1" ht="30" customHeight="1" thickBot="1" x14ac:dyDescent="0.35">
      <c r="A60" s="30">
        <v>46</v>
      </c>
      <c r="B60" s="1871"/>
      <c r="C60" s="281" t="s">
        <v>6069</v>
      </c>
      <c r="D60" s="281" t="s">
        <v>2154</v>
      </c>
      <c r="E60" s="281" t="s">
        <v>6070</v>
      </c>
      <c r="F60" s="901"/>
      <c r="G60" s="901"/>
      <c r="H60" s="33">
        <v>1</v>
      </c>
      <c r="I60" s="924"/>
      <c r="J60" s="210">
        <f t="shared" si="1"/>
        <v>0</v>
      </c>
      <c r="K60" s="6"/>
    </row>
    <row r="61" spans="1:11" customFormat="1" ht="15" customHeight="1" thickBot="1" x14ac:dyDescent="0.35">
      <c r="A61" s="30">
        <v>47</v>
      </c>
      <c r="B61" s="1871"/>
      <c r="C61" s="281" t="s">
        <v>6071</v>
      </c>
      <c r="D61" s="281" t="s">
        <v>2154</v>
      </c>
      <c r="E61" s="281" t="s">
        <v>6072</v>
      </c>
      <c r="F61" s="901"/>
      <c r="G61" s="901"/>
      <c r="H61" s="33">
        <v>2</v>
      </c>
      <c r="I61" s="924"/>
      <c r="J61" s="210">
        <f t="shared" si="1"/>
        <v>0</v>
      </c>
      <c r="K61" s="6"/>
    </row>
    <row r="62" spans="1:11" customFormat="1" ht="27.75" customHeight="1" thickBot="1" x14ac:dyDescent="0.35">
      <c r="A62" s="30">
        <v>48</v>
      </c>
      <c r="B62" s="1871"/>
      <c r="C62" s="281" t="s">
        <v>6073</v>
      </c>
      <c r="D62" s="281" t="s">
        <v>3485</v>
      </c>
      <c r="E62" s="281" t="s">
        <v>6074</v>
      </c>
      <c r="F62" s="901"/>
      <c r="G62" s="901"/>
      <c r="H62" s="33">
        <v>1</v>
      </c>
      <c r="I62" s="924"/>
      <c r="J62" s="210">
        <f t="shared" si="1"/>
        <v>0</v>
      </c>
      <c r="K62" s="6"/>
    </row>
    <row r="63" spans="1:11" customFormat="1" ht="30" customHeight="1" thickBot="1" x14ac:dyDescent="0.35">
      <c r="A63" s="30">
        <v>49</v>
      </c>
      <c r="B63" s="1871"/>
      <c r="C63" s="281" t="s">
        <v>6075</v>
      </c>
      <c r="D63" s="281" t="s">
        <v>3485</v>
      </c>
      <c r="E63" s="281" t="s">
        <v>6076</v>
      </c>
      <c r="F63" s="901"/>
      <c r="G63" s="901"/>
      <c r="H63" s="33">
        <v>1</v>
      </c>
      <c r="I63" s="924"/>
      <c r="J63" s="210">
        <f t="shared" si="1"/>
        <v>0</v>
      </c>
      <c r="K63" s="6"/>
    </row>
    <row r="64" spans="1:11" customFormat="1" ht="30" customHeight="1" thickBot="1" x14ac:dyDescent="0.35">
      <c r="A64" s="30">
        <v>50</v>
      </c>
      <c r="B64" s="1871"/>
      <c r="C64" s="281" t="s">
        <v>6075</v>
      </c>
      <c r="D64" s="281" t="s">
        <v>3485</v>
      </c>
      <c r="E64" s="281" t="s">
        <v>6077</v>
      </c>
      <c r="F64" s="1037"/>
      <c r="G64" s="1037"/>
      <c r="H64" s="33">
        <v>1</v>
      </c>
      <c r="I64" s="924"/>
      <c r="J64" s="210">
        <f t="shared" si="1"/>
        <v>0</v>
      </c>
      <c r="K64" s="6"/>
    </row>
    <row r="65" spans="1:11" customFormat="1" ht="30" customHeight="1" thickBot="1" x14ac:dyDescent="0.35">
      <c r="A65" s="30">
        <v>51</v>
      </c>
      <c r="B65" s="1871"/>
      <c r="C65" s="281" t="s">
        <v>6078</v>
      </c>
      <c r="D65" s="281" t="s">
        <v>3485</v>
      </c>
      <c r="E65" s="281" t="s">
        <v>6079</v>
      </c>
      <c r="F65" s="1037"/>
      <c r="G65" s="1037"/>
      <c r="H65" s="33">
        <v>1</v>
      </c>
      <c r="I65" s="924"/>
      <c r="J65" s="210">
        <f t="shared" si="1"/>
        <v>0</v>
      </c>
      <c r="K65" s="6"/>
    </row>
    <row r="66" spans="1:11" customFormat="1" ht="15" customHeight="1" thickBot="1" x14ac:dyDescent="0.35">
      <c r="A66" s="30">
        <v>52</v>
      </c>
      <c r="B66" s="1871"/>
      <c r="C66" s="281" t="s">
        <v>6080</v>
      </c>
      <c r="D66" s="281" t="s">
        <v>6081</v>
      </c>
      <c r="E66" s="281" t="s">
        <v>6082</v>
      </c>
      <c r="F66" s="901"/>
      <c r="G66" s="901"/>
      <c r="H66" s="33">
        <v>1</v>
      </c>
      <c r="I66" s="924"/>
      <c r="J66" s="210">
        <f t="shared" si="1"/>
        <v>0</v>
      </c>
      <c r="K66" s="6"/>
    </row>
    <row r="67" spans="1:11" customFormat="1" ht="15" customHeight="1" thickBot="1" x14ac:dyDescent="0.35">
      <c r="A67" s="30">
        <v>53</v>
      </c>
      <c r="B67" s="1871"/>
      <c r="C67" s="281" t="s">
        <v>6083</v>
      </c>
      <c r="D67" s="281" t="s">
        <v>6081</v>
      </c>
      <c r="E67" s="281" t="s">
        <v>6084</v>
      </c>
      <c r="F67" s="901"/>
      <c r="G67" s="901"/>
      <c r="H67" s="33">
        <v>2</v>
      </c>
      <c r="I67" s="924"/>
      <c r="J67" s="210">
        <f t="shared" si="1"/>
        <v>0</v>
      </c>
      <c r="K67" s="6"/>
    </row>
    <row r="68" spans="1:11" customFormat="1" ht="15" customHeight="1" thickBot="1" x14ac:dyDescent="0.35">
      <c r="A68" s="30">
        <v>54</v>
      </c>
      <c r="B68" s="1871"/>
      <c r="C68" s="281" t="s">
        <v>6085</v>
      </c>
      <c r="D68" s="281" t="s">
        <v>6081</v>
      </c>
      <c r="E68" s="281" t="s">
        <v>6086</v>
      </c>
      <c r="F68" s="901"/>
      <c r="G68" s="901"/>
      <c r="H68" s="33">
        <v>1</v>
      </c>
      <c r="I68" s="924"/>
      <c r="J68" s="210">
        <f t="shared" si="1"/>
        <v>0</v>
      </c>
      <c r="K68" s="6"/>
    </row>
    <row r="69" spans="1:11" customFormat="1" ht="15" customHeight="1" thickBot="1" x14ac:dyDescent="0.35">
      <c r="A69" s="30">
        <v>55</v>
      </c>
      <c r="B69" s="1871"/>
      <c r="C69" s="281" t="s">
        <v>6087</v>
      </c>
      <c r="D69" s="281" t="s">
        <v>6020</v>
      </c>
      <c r="E69" s="281" t="s">
        <v>6088</v>
      </c>
      <c r="F69" s="1037"/>
      <c r="G69" s="1037"/>
      <c r="H69" s="33">
        <v>1</v>
      </c>
      <c r="I69" s="924"/>
      <c r="J69" s="210">
        <f t="shared" si="1"/>
        <v>0</v>
      </c>
      <c r="K69" s="6"/>
    </row>
    <row r="70" spans="1:11" customFormat="1" ht="30" customHeight="1" thickBot="1" x14ac:dyDescent="0.35">
      <c r="A70" s="30">
        <v>56</v>
      </c>
      <c r="B70" s="1871"/>
      <c r="C70" s="281" t="s">
        <v>6089</v>
      </c>
      <c r="D70" s="281" t="s">
        <v>6020</v>
      </c>
      <c r="E70" s="281" t="s">
        <v>6090</v>
      </c>
      <c r="F70" s="1037"/>
      <c r="G70" s="1037"/>
      <c r="H70" s="33">
        <v>1</v>
      </c>
      <c r="I70" s="924"/>
      <c r="J70" s="210">
        <f t="shared" si="1"/>
        <v>0</v>
      </c>
      <c r="K70" s="6"/>
    </row>
    <row r="71" spans="1:11" customFormat="1" ht="30" customHeight="1" thickBot="1" x14ac:dyDescent="0.35">
      <c r="A71" s="30">
        <v>57</v>
      </c>
      <c r="B71" s="1871"/>
      <c r="C71" s="281" t="s">
        <v>6091</v>
      </c>
      <c r="D71" s="281" t="s">
        <v>6020</v>
      </c>
      <c r="E71" s="281" t="s">
        <v>6092</v>
      </c>
      <c r="F71" s="901"/>
      <c r="G71" s="901"/>
      <c r="H71" s="33">
        <v>1</v>
      </c>
      <c r="I71" s="924"/>
      <c r="J71" s="210">
        <f t="shared" si="1"/>
        <v>0</v>
      </c>
      <c r="K71" s="6"/>
    </row>
    <row r="72" spans="1:11" customFormat="1" ht="15" customHeight="1" thickBot="1" x14ac:dyDescent="0.35">
      <c r="A72" s="30">
        <v>58</v>
      </c>
      <c r="B72" s="1871"/>
      <c r="C72" s="281" t="s">
        <v>6093</v>
      </c>
      <c r="D72" s="281" t="s">
        <v>6020</v>
      </c>
      <c r="E72" s="281" t="s">
        <v>6094</v>
      </c>
      <c r="F72" s="901"/>
      <c r="G72" s="901"/>
      <c r="H72" s="33">
        <v>1</v>
      </c>
      <c r="I72" s="924"/>
      <c r="J72" s="210">
        <f t="shared" si="1"/>
        <v>0</v>
      </c>
      <c r="K72" s="6"/>
    </row>
    <row r="73" spans="1:11" customFormat="1" ht="15" customHeight="1" thickBot="1" x14ac:dyDescent="0.35">
      <c r="A73" s="30">
        <v>59</v>
      </c>
      <c r="B73" s="1871"/>
      <c r="C73" s="281" t="s">
        <v>6095</v>
      </c>
      <c r="D73" s="281" t="s">
        <v>6096</v>
      </c>
      <c r="E73" s="281" t="s">
        <v>6097</v>
      </c>
      <c r="F73" s="901"/>
      <c r="G73" s="901"/>
      <c r="H73" s="33">
        <v>1</v>
      </c>
      <c r="I73" s="924"/>
      <c r="J73" s="210">
        <f t="shared" si="1"/>
        <v>0</v>
      </c>
      <c r="K73" s="6"/>
    </row>
    <row r="74" spans="1:11" customFormat="1" ht="15" customHeight="1" thickBot="1" x14ac:dyDescent="0.35">
      <c r="A74" s="30">
        <v>60</v>
      </c>
      <c r="B74" s="1871"/>
      <c r="C74" s="281" t="s">
        <v>6095</v>
      </c>
      <c r="D74" s="281" t="s">
        <v>6096</v>
      </c>
      <c r="E74" s="281" t="s">
        <v>6098</v>
      </c>
      <c r="F74" s="901"/>
      <c r="G74" s="901"/>
      <c r="H74" s="33">
        <v>1</v>
      </c>
      <c r="I74" s="924"/>
      <c r="J74" s="210">
        <f t="shared" si="1"/>
        <v>0</v>
      </c>
      <c r="K74" s="6"/>
    </row>
    <row r="75" spans="1:11" customFormat="1" ht="15" customHeight="1" thickBot="1" x14ac:dyDescent="0.35">
      <c r="A75" s="30">
        <v>61</v>
      </c>
      <c r="B75" s="1871"/>
      <c r="C75" s="281" t="s">
        <v>6095</v>
      </c>
      <c r="D75" s="281" t="s">
        <v>6099</v>
      </c>
      <c r="E75" s="281" t="s">
        <v>6100</v>
      </c>
      <c r="F75" s="1037"/>
      <c r="G75" s="1037"/>
      <c r="H75" s="33">
        <v>1</v>
      </c>
      <c r="I75" s="924"/>
      <c r="J75" s="210">
        <f t="shared" si="1"/>
        <v>0</v>
      </c>
      <c r="K75" s="6"/>
    </row>
    <row r="76" spans="1:11" customFormat="1" ht="30" customHeight="1" thickBot="1" x14ac:dyDescent="0.35">
      <c r="A76" s="30">
        <v>62</v>
      </c>
      <c r="B76" s="1871"/>
      <c r="C76" s="281" t="s">
        <v>6101</v>
      </c>
      <c r="D76" s="281" t="s">
        <v>5975</v>
      </c>
      <c r="E76" s="281" t="s">
        <v>6102</v>
      </c>
      <c r="F76" s="1037"/>
      <c r="G76" s="1037"/>
      <c r="H76" s="33">
        <v>1</v>
      </c>
      <c r="I76" s="924"/>
      <c r="J76" s="210">
        <f t="shared" si="1"/>
        <v>0</v>
      </c>
      <c r="K76" s="6"/>
    </row>
    <row r="77" spans="1:11" customFormat="1" ht="15" customHeight="1" thickBot="1" x14ac:dyDescent="0.35">
      <c r="A77" s="30">
        <v>63</v>
      </c>
      <c r="B77" s="1871"/>
      <c r="C77" s="281" t="s">
        <v>6103</v>
      </c>
      <c r="D77" s="281" t="s">
        <v>6020</v>
      </c>
      <c r="E77" s="281" t="s">
        <v>6104</v>
      </c>
      <c r="F77" s="901"/>
      <c r="G77" s="901"/>
      <c r="H77" s="33">
        <v>1</v>
      </c>
      <c r="I77" s="924"/>
      <c r="J77" s="210">
        <f t="shared" si="1"/>
        <v>0</v>
      </c>
      <c r="K77" s="6"/>
    </row>
    <row r="78" spans="1:11" customFormat="1" ht="30" customHeight="1" thickBot="1" x14ac:dyDescent="0.35">
      <c r="A78" s="30">
        <v>64</v>
      </c>
      <c r="B78" s="1871"/>
      <c r="C78" s="281" t="s">
        <v>6105</v>
      </c>
      <c r="D78" s="281" t="s">
        <v>6020</v>
      </c>
      <c r="E78" s="281" t="s">
        <v>6106</v>
      </c>
      <c r="F78" s="901"/>
      <c r="G78" s="901"/>
      <c r="H78" s="33">
        <v>1</v>
      </c>
      <c r="I78" s="924"/>
      <c r="J78" s="210">
        <f t="shared" si="1"/>
        <v>0</v>
      </c>
      <c r="K78" s="6"/>
    </row>
    <row r="79" spans="1:11" customFormat="1" ht="15" customHeight="1" thickBot="1" x14ac:dyDescent="0.35">
      <c r="A79" s="30">
        <v>65</v>
      </c>
      <c r="B79" s="1871"/>
      <c r="C79" s="281" t="s">
        <v>6107</v>
      </c>
      <c r="D79" s="281" t="s">
        <v>6020</v>
      </c>
      <c r="E79" s="281" t="s">
        <v>6108</v>
      </c>
      <c r="F79" s="1037"/>
      <c r="G79" s="1037"/>
      <c r="H79" s="33">
        <v>1</v>
      </c>
      <c r="I79" s="924"/>
      <c r="J79" s="210">
        <f t="shared" ref="J79:J104" si="2">ROUND(I79,2)*H79</f>
        <v>0</v>
      </c>
      <c r="K79" s="6"/>
    </row>
    <row r="80" spans="1:11" customFormat="1" ht="15" customHeight="1" thickBot="1" x14ac:dyDescent="0.35">
      <c r="A80" s="30">
        <v>66</v>
      </c>
      <c r="B80" s="1871"/>
      <c r="C80" s="281" t="s">
        <v>6109</v>
      </c>
      <c r="D80" s="281" t="s">
        <v>6020</v>
      </c>
      <c r="E80" s="281" t="s">
        <v>6110</v>
      </c>
      <c r="F80" s="1037"/>
      <c r="G80" s="1037"/>
      <c r="H80" s="33">
        <v>2</v>
      </c>
      <c r="I80" s="924"/>
      <c r="J80" s="210">
        <f t="shared" si="2"/>
        <v>0</v>
      </c>
      <c r="K80" s="6"/>
    </row>
    <row r="81" spans="1:11" customFormat="1" ht="15" customHeight="1" thickBot="1" x14ac:dyDescent="0.35">
      <c r="A81" s="30">
        <v>67</v>
      </c>
      <c r="B81" s="1871"/>
      <c r="C81" s="281" t="s">
        <v>6111</v>
      </c>
      <c r="D81" s="281" t="s">
        <v>6020</v>
      </c>
      <c r="E81" s="281" t="s">
        <v>6112</v>
      </c>
      <c r="F81" s="901"/>
      <c r="G81" s="901"/>
      <c r="H81" s="33">
        <v>2</v>
      </c>
      <c r="I81" s="924"/>
      <c r="J81" s="210">
        <f t="shared" si="2"/>
        <v>0</v>
      </c>
      <c r="K81" s="6"/>
    </row>
    <row r="82" spans="1:11" customFormat="1" ht="30" customHeight="1" thickBot="1" x14ac:dyDescent="0.35">
      <c r="A82" s="30">
        <v>68</v>
      </c>
      <c r="B82" s="1871"/>
      <c r="C82" s="281" t="s">
        <v>6113</v>
      </c>
      <c r="D82" s="281" t="s">
        <v>6020</v>
      </c>
      <c r="E82" s="281" t="s">
        <v>6114</v>
      </c>
      <c r="F82" s="901"/>
      <c r="G82" s="901"/>
      <c r="H82" s="33">
        <v>2</v>
      </c>
      <c r="I82" s="924"/>
      <c r="J82" s="210">
        <f t="shared" si="2"/>
        <v>0</v>
      </c>
      <c r="K82" s="6"/>
    </row>
    <row r="83" spans="1:11" customFormat="1" ht="30" customHeight="1" thickBot="1" x14ac:dyDescent="0.35">
      <c r="A83" s="30">
        <v>69</v>
      </c>
      <c r="B83" s="1871"/>
      <c r="C83" s="281" t="s">
        <v>6115</v>
      </c>
      <c r="D83" s="281" t="s">
        <v>6020</v>
      </c>
      <c r="E83" s="281" t="s">
        <v>6116</v>
      </c>
      <c r="F83" s="901"/>
      <c r="G83" s="901"/>
      <c r="H83" s="33">
        <v>2</v>
      </c>
      <c r="I83" s="924"/>
      <c r="J83" s="210">
        <f t="shared" si="2"/>
        <v>0</v>
      </c>
      <c r="K83" s="6"/>
    </row>
    <row r="84" spans="1:11" customFormat="1" ht="40.5" customHeight="1" thickBot="1" x14ac:dyDescent="0.35">
      <c r="A84" s="30">
        <v>70</v>
      </c>
      <c r="B84" s="1871"/>
      <c r="C84" s="281" t="s">
        <v>6117</v>
      </c>
      <c r="D84" s="281" t="s">
        <v>6020</v>
      </c>
      <c r="E84" s="281" t="s">
        <v>6118</v>
      </c>
      <c r="F84" s="901"/>
      <c r="G84" s="901"/>
      <c r="H84" s="33">
        <v>1</v>
      </c>
      <c r="I84" s="924"/>
      <c r="J84" s="210">
        <f t="shared" si="2"/>
        <v>0</v>
      </c>
      <c r="K84" s="6"/>
    </row>
    <row r="85" spans="1:11" customFormat="1" ht="60.75" customHeight="1" thickBot="1" x14ac:dyDescent="0.35">
      <c r="A85" s="30">
        <v>71</v>
      </c>
      <c r="B85" s="1871"/>
      <c r="C85" s="281" t="s">
        <v>6119</v>
      </c>
      <c r="D85" s="281" t="s">
        <v>6120</v>
      </c>
      <c r="E85" s="281" t="s">
        <v>6121</v>
      </c>
      <c r="F85" s="1037"/>
      <c r="G85" s="1037"/>
      <c r="H85" s="33">
        <v>1</v>
      </c>
      <c r="I85" s="924"/>
      <c r="J85" s="210">
        <f t="shared" si="2"/>
        <v>0</v>
      </c>
      <c r="K85" s="6"/>
    </row>
    <row r="86" spans="1:11" customFormat="1" ht="15" customHeight="1" thickBot="1" x14ac:dyDescent="0.35">
      <c r="A86" s="30">
        <v>72</v>
      </c>
      <c r="B86" s="1871"/>
      <c r="C86" s="281" t="s">
        <v>6122</v>
      </c>
      <c r="D86" s="281" t="s">
        <v>6120</v>
      </c>
      <c r="E86" s="281" t="s">
        <v>6123</v>
      </c>
      <c r="F86" s="1037"/>
      <c r="G86" s="1037"/>
      <c r="H86" s="33">
        <v>1</v>
      </c>
      <c r="I86" s="924"/>
      <c r="J86" s="210">
        <f t="shared" si="2"/>
        <v>0</v>
      </c>
      <c r="K86" s="6"/>
    </row>
    <row r="87" spans="1:11" customFormat="1" ht="45" customHeight="1" thickBot="1" x14ac:dyDescent="0.35">
      <c r="A87" s="30">
        <v>73</v>
      </c>
      <c r="B87" s="1871"/>
      <c r="C87" s="281" t="s">
        <v>6124</v>
      </c>
      <c r="D87" s="281" t="s">
        <v>6120</v>
      </c>
      <c r="E87" s="281" t="s">
        <v>6125</v>
      </c>
      <c r="F87" s="1037"/>
      <c r="G87" s="1037"/>
      <c r="H87" s="33">
        <v>1</v>
      </c>
      <c r="I87" s="924"/>
      <c r="J87" s="210">
        <f t="shared" si="2"/>
        <v>0</v>
      </c>
      <c r="K87" s="6"/>
    </row>
    <row r="88" spans="1:11" customFormat="1" ht="30" customHeight="1" thickBot="1" x14ac:dyDescent="0.35">
      <c r="A88" s="30">
        <v>74</v>
      </c>
      <c r="B88" s="1871"/>
      <c r="C88" s="281" t="s">
        <v>6126</v>
      </c>
      <c r="D88" s="281" t="s">
        <v>6020</v>
      </c>
      <c r="E88" s="281" t="s">
        <v>6127</v>
      </c>
      <c r="F88" s="901"/>
      <c r="G88" s="901"/>
      <c r="H88" s="33">
        <v>1</v>
      </c>
      <c r="I88" s="924"/>
      <c r="J88" s="210">
        <f t="shared" si="2"/>
        <v>0</v>
      </c>
      <c r="K88" s="6"/>
    </row>
    <row r="89" spans="1:11" customFormat="1" ht="15" customHeight="1" thickBot="1" x14ac:dyDescent="0.35">
      <c r="A89" s="30">
        <v>75</v>
      </c>
      <c r="B89" s="1871"/>
      <c r="C89" s="281" t="s">
        <v>6128</v>
      </c>
      <c r="D89" s="281" t="s">
        <v>6020</v>
      </c>
      <c r="E89" s="281" t="s">
        <v>6129</v>
      </c>
      <c r="F89" s="901"/>
      <c r="G89" s="901"/>
      <c r="H89" s="33">
        <v>1</v>
      </c>
      <c r="I89" s="924"/>
      <c r="J89" s="210">
        <f t="shared" si="2"/>
        <v>0</v>
      </c>
      <c r="K89" s="6"/>
    </row>
    <row r="90" spans="1:11" customFormat="1" ht="15" customHeight="1" thickBot="1" x14ac:dyDescent="0.35">
      <c r="A90" s="30">
        <v>76</v>
      </c>
      <c r="B90" s="1871"/>
      <c r="C90" s="281" t="s">
        <v>6130</v>
      </c>
      <c r="D90" s="281" t="s">
        <v>6120</v>
      </c>
      <c r="E90" s="281" t="s">
        <v>6131</v>
      </c>
      <c r="F90" s="901"/>
      <c r="G90" s="901"/>
      <c r="H90" s="33">
        <v>1</v>
      </c>
      <c r="I90" s="924"/>
      <c r="J90" s="210">
        <f t="shared" si="2"/>
        <v>0</v>
      </c>
      <c r="K90" s="6"/>
    </row>
    <row r="91" spans="1:11" customFormat="1" ht="15" customHeight="1" thickBot="1" x14ac:dyDescent="0.35">
      <c r="A91" s="30">
        <v>77</v>
      </c>
      <c r="B91" s="1871"/>
      <c r="C91" s="281" t="s">
        <v>6132</v>
      </c>
      <c r="D91" s="281" t="s">
        <v>6020</v>
      </c>
      <c r="E91" s="281" t="s">
        <v>6133</v>
      </c>
      <c r="F91" s="901"/>
      <c r="G91" s="901"/>
      <c r="H91" s="33">
        <v>1</v>
      </c>
      <c r="I91" s="924"/>
      <c r="J91" s="210">
        <f t="shared" si="2"/>
        <v>0</v>
      </c>
      <c r="K91" s="6"/>
    </row>
    <row r="92" spans="1:11" customFormat="1" ht="30" customHeight="1" thickBot="1" x14ac:dyDescent="0.35">
      <c r="A92" s="30">
        <v>78</v>
      </c>
      <c r="B92" s="1871"/>
      <c r="C92" s="281" t="s">
        <v>6134</v>
      </c>
      <c r="D92" s="281" t="s">
        <v>6135</v>
      </c>
      <c r="E92" s="281" t="s">
        <v>6136</v>
      </c>
      <c r="F92" s="1037"/>
      <c r="G92" s="1037"/>
      <c r="H92" s="33">
        <v>1</v>
      </c>
      <c r="I92" s="924"/>
      <c r="J92" s="210">
        <f t="shared" si="2"/>
        <v>0</v>
      </c>
      <c r="K92" s="6"/>
    </row>
    <row r="93" spans="1:11" customFormat="1" ht="15" customHeight="1" thickBot="1" x14ac:dyDescent="0.35">
      <c r="A93" s="30">
        <v>79</v>
      </c>
      <c r="B93" s="1871"/>
      <c r="C93" s="281" t="s">
        <v>6137</v>
      </c>
      <c r="D93" s="281" t="s">
        <v>6138</v>
      </c>
      <c r="E93" s="281" t="s">
        <v>6139</v>
      </c>
      <c r="F93" s="1037"/>
      <c r="G93" s="1037"/>
      <c r="H93" s="33">
        <v>1</v>
      </c>
      <c r="I93" s="924"/>
      <c r="J93" s="210">
        <f t="shared" si="2"/>
        <v>0</v>
      </c>
      <c r="K93" s="6"/>
    </row>
    <row r="94" spans="1:11" customFormat="1" ht="15" customHeight="1" thickBot="1" x14ac:dyDescent="0.35">
      <c r="A94" s="30">
        <v>80</v>
      </c>
      <c r="B94" s="1871"/>
      <c r="C94" s="492" t="s">
        <v>6140</v>
      </c>
      <c r="D94" s="492" t="s">
        <v>5803</v>
      </c>
      <c r="E94" s="492" t="s">
        <v>6141</v>
      </c>
      <c r="F94" s="1037"/>
      <c r="G94" s="1037"/>
      <c r="H94" s="33">
        <v>1</v>
      </c>
      <c r="I94" s="924"/>
      <c r="J94" s="210">
        <f t="shared" si="2"/>
        <v>0</v>
      </c>
      <c r="K94" s="6"/>
    </row>
    <row r="95" spans="1:11" customFormat="1" ht="15" customHeight="1" thickBot="1" x14ac:dyDescent="0.35">
      <c r="A95" s="30">
        <v>81</v>
      </c>
      <c r="B95" s="1871"/>
      <c r="C95" s="113" t="s">
        <v>6142</v>
      </c>
      <c r="D95" s="113" t="s">
        <v>6143</v>
      </c>
      <c r="E95" s="113" t="s">
        <v>6144</v>
      </c>
      <c r="F95" s="1040"/>
      <c r="G95" s="1037"/>
      <c r="H95" s="33">
        <v>1</v>
      </c>
      <c r="I95" s="924"/>
      <c r="J95" s="210">
        <f t="shared" si="2"/>
        <v>0</v>
      </c>
      <c r="K95" s="6"/>
    </row>
    <row r="96" spans="1:11" customFormat="1" ht="15" customHeight="1" thickBot="1" x14ac:dyDescent="0.35">
      <c r="A96" s="30">
        <v>82</v>
      </c>
      <c r="B96" s="1871"/>
      <c r="C96" s="119" t="s">
        <v>6145</v>
      </c>
      <c r="D96" s="119" t="s">
        <v>6146</v>
      </c>
      <c r="E96" s="119" t="s">
        <v>6147</v>
      </c>
      <c r="F96" s="1040"/>
      <c r="G96" s="1037"/>
      <c r="H96" s="33">
        <v>350</v>
      </c>
      <c r="I96" s="924"/>
      <c r="J96" s="210">
        <f t="shared" si="2"/>
        <v>0</v>
      </c>
      <c r="K96" s="6"/>
    </row>
    <row r="97" spans="1:11" customFormat="1" ht="30" customHeight="1" thickBot="1" x14ac:dyDescent="0.35">
      <c r="A97" s="30">
        <v>83</v>
      </c>
      <c r="B97" s="1871"/>
      <c r="C97" s="119" t="s">
        <v>6148</v>
      </c>
      <c r="D97" s="119" t="s">
        <v>6149</v>
      </c>
      <c r="E97" s="119" t="s">
        <v>6150</v>
      </c>
      <c r="F97" s="1040"/>
      <c r="G97" s="1037"/>
      <c r="H97" s="33">
        <v>350</v>
      </c>
      <c r="I97" s="924"/>
      <c r="J97" s="210">
        <f t="shared" si="2"/>
        <v>0</v>
      </c>
      <c r="K97" s="6"/>
    </row>
    <row r="98" spans="1:11" customFormat="1" ht="15" customHeight="1" thickBot="1" x14ac:dyDescent="0.35">
      <c r="A98" s="30">
        <v>84</v>
      </c>
      <c r="B98" s="1871"/>
      <c r="C98" s="119" t="s">
        <v>6151</v>
      </c>
      <c r="D98" s="119" t="s">
        <v>6146</v>
      </c>
      <c r="E98" s="119" t="s">
        <v>6152</v>
      </c>
      <c r="F98" s="1040"/>
      <c r="G98" s="1037"/>
      <c r="H98" s="33">
        <v>350</v>
      </c>
      <c r="I98" s="924"/>
      <c r="J98" s="210">
        <f t="shared" si="2"/>
        <v>0</v>
      </c>
      <c r="K98" s="6"/>
    </row>
    <row r="99" spans="1:11" customFormat="1" ht="15" customHeight="1" thickBot="1" x14ac:dyDescent="0.35">
      <c r="A99" s="30">
        <v>85</v>
      </c>
      <c r="B99" s="1871"/>
      <c r="C99" s="119" t="s">
        <v>5886</v>
      </c>
      <c r="D99" s="119" t="s">
        <v>6153</v>
      </c>
      <c r="E99" s="119" t="s">
        <v>6154</v>
      </c>
      <c r="F99" s="1040"/>
      <c r="G99" s="1037"/>
      <c r="H99" s="33">
        <v>350</v>
      </c>
      <c r="I99" s="924"/>
      <c r="J99" s="210">
        <f t="shared" si="2"/>
        <v>0</v>
      </c>
      <c r="K99" s="6"/>
    </row>
    <row r="100" spans="1:11" customFormat="1" ht="15" customHeight="1" thickBot="1" x14ac:dyDescent="0.35">
      <c r="A100" s="30">
        <v>86</v>
      </c>
      <c r="B100" s="1871"/>
      <c r="C100" s="113" t="s">
        <v>6155</v>
      </c>
      <c r="D100" s="113" t="s">
        <v>6156</v>
      </c>
      <c r="E100" s="113" t="s">
        <v>6157</v>
      </c>
      <c r="F100" s="900"/>
      <c r="G100" s="901"/>
      <c r="H100" s="33">
        <v>1</v>
      </c>
      <c r="I100" s="924"/>
      <c r="J100" s="210">
        <f t="shared" si="2"/>
        <v>0</v>
      </c>
      <c r="K100" s="6"/>
    </row>
    <row r="101" spans="1:11" customFormat="1" ht="33" customHeight="1" thickBot="1" x14ac:dyDescent="0.35">
      <c r="A101" s="30">
        <v>87</v>
      </c>
      <c r="B101" s="1871"/>
      <c r="C101" s="545" t="s">
        <v>6158</v>
      </c>
      <c r="D101" s="545" t="s">
        <v>6159</v>
      </c>
      <c r="E101" s="545" t="s">
        <v>6160</v>
      </c>
      <c r="F101" s="1037"/>
      <c r="G101" s="1037"/>
      <c r="H101" s="33">
        <v>1</v>
      </c>
      <c r="I101" s="924"/>
      <c r="J101" s="210">
        <f t="shared" si="2"/>
        <v>0</v>
      </c>
      <c r="K101" s="6"/>
    </row>
    <row r="102" spans="1:11" customFormat="1" ht="15" customHeight="1" thickBot="1" x14ac:dyDescent="0.35">
      <c r="A102" s="30">
        <v>88</v>
      </c>
      <c r="B102" s="1871"/>
      <c r="C102" s="281" t="s">
        <v>6161</v>
      </c>
      <c r="D102" s="281" t="s">
        <v>2232</v>
      </c>
      <c r="E102" s="281" t="s">
        <v>6162</v>
      </c>
      <c r="F102" s="901"/>
      <c r="G102" s="901"/>
      <c r="H102" s="33">
        <v>1</v>
      </c>
      <c r="I102" s="924"/>
      <c r="J102" s="210">
        <f t="shared" si="2"/>
        <v>0</v>
      </c>
      <c r="K102" s="6"/>
    </row>
    <row r="103" spans="1:11" customFormat="1" ht="15" customHeight="1" thickBot="1" x14ac:dyDescent="0.35">
      <c r="A103" s="30">
        <v>89</v>
      </c>
      <c r="B103" s="1871"/>
      <c r="C103" s="281" t="s">
        <v>6161</v>
      </c>
      <c r="D103" s="281" t="s">
        <v>2232</v>
      </c>
      <c r="E103" s="281" t="s">
        <v>6163</v>
      </c>
      <c r="F103" s="901"/>
      <c r="G103" s="901"/>
      <c r="H103" s="33">
        <v>1</v>
      </c>
      <c r="I103" s="924"/>
      <c r="J103" s="210">
        <f t="shared" si="2"/>
        <v>0</v>
      </c>
      <c r="K103" s="6"/>
    </row>
    <row r="104" spans="1:11" customFormat="1" ht="15" customHeight="1" thickBot="1" x14ac:dyDescent="0.35">
      <c r="A104" s="30">
        <v>90</v>
      </c>
      <c r="B104" s="1871"/>
      <c r="C104" s="151" t="s">
        <v>6164</v>
      </c>
      <c r="D104" s="151" t="s">
        <v>2232</v>
      </c>
      <c r="E104" s="151" t="s">
        <v>6165</v>
      </c>
      <c r="F104" s="1039"/>
      <c r="G104" s="1039"/>
      <c r="H104" s="44">
        <v>1</v>
      </c>
      <c r="I104" s="925"/>
      <c r="J104" s="493">
        <f t="shared" si="2"/>
        <v>0</v>
      </c>
      <c r="K104" s="6"/>
    </row>
    <row r="105" spans="1:11" customFormat="1" ht="15" thickBot="1" x14ac:dyDescent="0.35">
      <c r="A105" s="1747" t="s">
        <v>5327</v>
      </c>
      <c r="B105" s="1747"/>
      <c r="C105" s="1747"/>
      <c r="D105" s="1747"/>
      <c r="E105" s="1747"/>
      <c r="F105" s="1747"/>
      <c r="G105" s="1747"/>
      <c r="H105" s="1747"/>
      <c r="I105" s="1747"/>
      <c r="J105" s="58">
        <f>SUM(J15:J104)</f>
        <v>0</v>
      </c>
      <c r="K105" s="6"/>
    </row>
    <row r="106" spans="1:11" customFormat="1" x14ac:dyDescent="0.3">
      <c r="A106" s="142"/>
      <c r="B106" s="142"/>
      <c r="C106" s="142"/>
      <c r="D106" s="142"/>
      <c r="E106" s="142"/>
      <c r="F106" s="142"/>
      <c r="G106" s="142"/>
      <c r="H106" s="143"/>
      <c r="I106" s="142"/>
      <c r="J106" s="142"/>
      <c r="K106" s="6"/>
    </row>
    <row r="107" spans="1:11" customFormat="1" ht="63.9" customHeight="1" x14ac:dyDescent="0.3">
      <c r="A107" s="1884" t="s">
        <v>1572</v>
      </c>
      <c r="B107" s="1884"/>
      <c r="C107" s="1884"/>
      <c r="D107" s="1884"/>
      <c r="E107" s="1884"/>
      <c r="F107" s="1884"/>
      <c r="G107" s="1884"/>
      <c r="H107" s="1884"/>
      <c r="I107" s="1884"/>
      <c r="J107" s="1884"/>
      <c r="K107" s="6"/>
    </row>
    <row r="108" spans="1:11" customFormat="1" x14ac:dyDescent="0.3">
      <c r="A108" s="496"/>
      <c r="B108" s="496"/>
      <c r="C108" s="496"/>
      <c r="D108" s="496"/>
      <c r="E108" s="496"/>
      <c r="F108" s="496"/>
      <c r="G108" s="496"/>
      <c r="H108" s="497"/>
      <c r="I108" s="496"/>
      <c r="J108" s="496"/>
      <c r="K108" s="6"/>
    </row>
    <row r="109" spans="1:11" customFormat="1" x14ac:dyDescent="0.3">
      <c r="A109" s="496"/>
      <c r="B109" s="496"/>
      <c r="C109" s="496"/>
      <c r="D109" s="496"/>
      <c r="E109" s="496"/>
      <c r="F109" s="496"/>
      <c r="G109" s="496"/>
      <c r="H109" s="497"/>
      <c r="I109" s="496"/>
      <c r="J109" s="496"/>
      <c r="K109" s="6"/>
    </row>
    <row r="110" spans="1:11" customFormat="1" x14ac:dyDescent="0.3">
      <c r="A110" s="496"/>
      <c r="B110" s="496"/>
      <c r="C110" s="496"/>
      <c r="D110" s="496"/>
      <c r="E110" s="496"/>
      <c r="F110" s="496"/>
      <c r="G110" s="496"/>
      <c r="H110" s="497"/>
      <c r="I110" s="496"/>
      <c r="J110" s="496"/>
      <c r="K110" s="6"/>
    </row>
    <row r="111" spans="1:11" customFormat="1" x14ac:dyDescent="0.3">
      <c r="A111" s="496"/>
      <c r="B111" s="496"/>
      <c r="C111" s="496"/>
      <c r="D111" s="496"/>
      <c r="E111" s="496"/>
      <c r="F111" s="496"/>
      <c r="G111" s="496"/>
      <c r="H111" s="497"/>
      <c r="I111" s="496"/>
      <c r="J111" s="496"/>
      <c r="K111" s="6"/>
    </row>
  </sheetData>
  <sheetProtection algorithmName="SHA-512" hashValue="nw/ui3NspVg6O16cI8vcT65fnBHEHopySkZ5ReNb4DczYI2JdBrkQmrpCKGhKY97VD+l0ViLDRJomRyHEP9ctw==" saltValue="NnDLsp3HymKwcAG73GsA7Q==" spinCount="100000" sheet="1" objects="1" scenarios="1"/>
  <mergeCells count="20">
    <mergeCell ref="F1:J1"/>
    <mergeCell ref="A8:C8"/>
    <mergeCell ref="A9:I9"/>
    <mergeCell ref="A10:H10"/>
    <mergeCell ref="A11:A13"/>
    <mergeCell ref="B11:B13"/>
    <mergeCell ref="C11:C13"/>
    <mergeCell ref="D11:E11"/>
    <mergeCell ref="F11:G11"/>
    <mergeCell ref="H11:H13"/>
    <mergeCell ref="A14:J14"/>
    <mergeCell ref="B15:B104"/>
    <mergeCell ref="A105:I105"/>
    <mergeCell ref="A107:J107"/>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01B6-850E-429B-B147-9DE825B18F6B}">
  <sheetPr>
    <tabColor rgb="FFC1F0C8"/>
    <pageSetUpPr fitToPage="1"/>
  </sheetPr>
  <dimension ref="A1:K26"/>
  <sheetViews>
    <sheetView topLeftCell="C1" workbookViewId="0">
      <selection activeCell="I15" sqref="I15:I19"/>
    </sheetView>
  </sheetViews>
  <sheetFormatPr defaultColWidth="8.88671875" defaultRowHeight="14.4" x14ac:dyDescent="0.3"/>
  <cols>
    <col min="1" max="1" width="8.88671875" style="6" bestFit="1" customWidth="1"/>
    <col min="2" max="2" width="12.109375" style="6" customWidth="1"/>
    <col min="3" max="3" width="46.6640625" style="6" customWidth="1"/>
    <col min="4" max="4" width="17.1093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6166</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4982</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4983</v>
      </c>
      <c r="B14" s="1759"/>
      <c r="C14" s="1759"/>
      <c r="D14" s="1759"/>
      <c r="E14" s="1759"/>
      <c r="F14" s="1759"/>
      <c r="G14" s="1759"/>
      <c r="H14" s="1759"/>
      <c r="I14" s="1759"/>
      <c r="J14" s="1759"/>
      <c r="K14" s="6"/>
    </row>
    <row r="15" spans="1:11" customFormat="1" ht="15" customHeight="1" thickBot="1" x14ac:dyDescent="0.35">
      <c r="A15" s="20">
        <v>1</v>
      </c>
      <c r="B15" s="1830" t="s">
        <v>6167</v>
      </c>
      <c r="C15" s="213" t="s">
        <v>6168</v>
      </c>
      <c r="D15" s="213" t="s">
        <v>6169</v>
      </c>
      <c r="E15" s="213" t="s">
        <v>6170</v>
      </c>
      <c r="F15" s="899"/>
      <c r="G15" s="899"/>
      <c r="H15" s="24">
        <v>1</v>
      </c>
      <c r="I15" s="1049"/>
      <c r="J15" s="209">
        <f>ROUND(I15,2)*H15</f>
        <v>0</v>
      </c>
      <c r="K15" s="6"/>
    </row>
    <row r="16" spans="1:11" customFormat="1" ht="15" customHeight="1" thickBot="1" x14ac:dyDescent="0.35">
      <c r="A16" s="30">
        <v>2</v>
      </c>
      <c r="B16" s="1830"/>
      <c r="C16" s="492" t="s">
        <v>6171</v>
      </c>
      <c r="D16" s="492" t="s">
        <v>6172</v>
      </c>
      <c r="E16" s="492" t="s">
        <v>2328</v>
      </c>
      <c r="F16" s="901"/>
      <c r="G16" s="901"/>
      <c r="H16" s="33">
        <v>1</v>
      </c>
      <c r="I16" s="1050"/>
      <c r="J16" s="210">
        <f>ROUND(I16,2)*H16</f>
        <v>0</v>
      </c>
      <c r="K16" s="6"/>
    </row>
    <row r="17" spans="1:11" customFormat="1" ht="15" customHeight="1" thickBot="1" x14ac:dyDescent="0.35">
      <c r="A17" s="30">
        <v>3</v>
      </c>
      <c r="B17" s="1830"/>
      <c r="C17" s="281" t="s">
        <v>6173</v>
      </c>
      <c r="D17" s="281" t="s">
        <v>6172</v>
      </c>
      <c r="E17" s="281" t="s">
        <v>6174</v>
      </c>
      <c r="F17" s="1040"/>
      <c r="G17" s="1037"/>
      <c r="H17" s="33">
        <v>1</v>
      </c>
      <c r="I17" s="1050"/>
      <c r="J17" s="210">
        <f>ROUND(I17,2)*H17</f>
        <v>0</v>
      </c>
      <c r="K17" s="6"/>
    </row>
    <row r="18" spans="1:11" customFormat="1" ht="15" customHeight="1" thickBot="1" x14ac:dyDescent="0.35">
      <c r="A18" s="30">
        <v>4</v>
      </c>
      <c r="B18" s="1830"/>
      <c r="C18" s="281" t="s">
        <v>6175</v>
      </c>
      <c r="D18" s="281" t="s">
        <v>6172</v>
      </c>
      <c r="E18" s="281" t="s">
        <v>6176</v>
      </c>
      <c r="F18" s="1040"/>
      <c r="G18" s="1037"/>
      <c r="H18" s="33">
        <v>1</v>
      </c>
      <c r="I18" s="1050"/>
      <c r="J18" s="210">
        <f>ROUND(I18,2)*H18</f>
        <v>0</v>
      </c>
      <c r="K18" s="6"/>
    </row>
    <row r="19" spans="1:11" customFormat="1" ht="15" customHeight="1" thickBot="1" x14ac:dyDescent="0.35">
      <c r="A19" s="41">
        <v>5</v>
      </c>
      <c r="B19" s="1830"/>
      <c r="C19" s="740" t="s">
        <v>6177</v>
      </c>
      <c r="D19" s="740" t="s">
        <v>6178</v>
      </c>
      <c r="E19" s="740" t="s">
        <v>6179</v>
      </c>
      <c r="F19" s="903"/>
      <c r="G19" s="903"/>
      <c r="H19" s="44">
        <v>1</v>
      </c>
      <c r="I19" s="1051"/>
      <c r="J19" s="212">
        <f>ROUND(I19,2)*H19</f>
        <v>0</v>
      </c>
      <c r="K19" s="6"/>
    </row>
    <row r="20" spans="1:11" customFormat="1" ht="15" thickBot="1" x14ac:dyDescent="0.35">
      <c r="A20" s="1747" t="s">
        <v>5327</v>
      </c>
      <c r="B20" s="1747"/>
      <c r="C20" s="1747"/>
      <c r="D20" s="1747"/>
      <c r="E20" s="1747"/>
      <c r="F20" s="1747"/>
      <c r="G20" s="1747"/>
      <c r="H20" s="1747"/>
      <c r="I20" s="1747"/>
      <c r="J20" s="495">
        <f>SUM(J15:J19)</f>
        <v>0</v>
      </c>
      <c r="K20" s="6"/>
    </row>
    <row r="21" spans="1:11" customFormat="1" x14ac:dyDescent="0.3">
      <c r="A21" s="142"/>
      <c r="B21" s="142"/>
      <c r="C21" s="142"/>
      <c r="D21" s="142"/>
      <c r="E21" s="142"/>
      <c r="F21" s="142"/>
      <c r="G21" s="142"/>
      <c r="H21" s="143"/>
      <c r="I21" s="142"/>
      <c r="J21" s="142"/>
      <c r="K21" s="6"/>
    </row>
    <row r="22" spans="1:11" customFormat="1" ht="63.9" customHeight="1" x14ac:dyDescent="0.3">
      <c r="A22" s="1884" t="s">
        <v>1572</v>
      </c>
      <c r="B22" s="1884"/>
      <c r="C22" s="1884"/>
      <c r="D22" s="1884"/>
      <c r="E22" s="1884"/>
      <c r="F22" s="1884"/>
      <c r="G22" s="1884"/>
      <c r="H22" s="1884"/>
      <c r="I22" s="1884"/>
      <c r="J22" s="1884"/>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GVx8dUN7PTBPW9UNr4odgmiWVnI9GOORF/YdYtE1peJgnpCfy+wAHJ2l2SvsUg1xwxT/K5qymruu90Ztp2aHRA==" saltValue="1K/mrZU1KhNs7l5h85bht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19"/>
    <mergeCell ref="A20:I20"/>
    <mergeCell ref="A22:J22"/>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BD95-019C-43A2-8FBE-54F86656F669}">
  <sheetPr>
    <tabColor rgb="FFC1F0C8"/>
    <pageSetUpPr fitToPage="1"/>
  </sheetPr>
  <dimension ref="A1:K38"/>
  <sheetViews>
    <sheetView topLeftCell="D19" workbookViewId="0">
      <selection activeCell="I15" sqref="I15:I31"/>
    </sheetView>
  </sheetViews>
  <sheetFormatPr defaultColWidth="8.88671875" defaultRowHeight="14.4" x14ac:dyDescent="0.3"/>
  <cols>
    <col min="1" max="1" width="8.88671875" style="6" bestFit="1" customWidth="1"/>
    <col min="2" max="2" width="12.109375" style="6" customWidth="1"/>
    <col min="3" max="3" width="46.6640625" style="6" customWidth="1"/>
    <col min="4" max="4" width="17.1093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7"/>
      <c r="B1" s="7"/>
      <c r="C1" s="7"/>
      <c r="D1" s="8"/>
      <c r="E1" s="8"/>
      <c r="F1" s="1760" t="s">
        <v>6180</v>
      </c>
      <c r="G1" s="1760"/>
      <c r="H1" s="1760"/>
      <c r="I1" s="1760"/>
      <c r="J1" s="1760"/>
      <c r="K1" s="489"/>
    </row>
    <row r="2" spans="1:11" s="9" customFormat="1" x14ac:dyDescent="0.3">
      <c r="A2" s="7"/>
      <c r="B2" s="7"/>
      <c r="C2" s="7"/>
      <c r="D2" s="8"/>
      <c r="E2" s="8"/>
      <c r="F2" s="8"/>
      <c r="G2" s="8"/>
      <c r="H2" s="8"/>
      <c r="I2" s="10"/>
      <c r="J2" s="10"/>
      <c r="K2" s="489"/>
    </row>
    <row r="3" spans="1:11" s="9" customFormat="1" x14ac:dyDescent="0.3">
      <c r="A3" s="7"/>
      <c r="B3" s="7"/>
      <c r="C3" s="7"/>
      <c r="D3" s="8"/>
      <c r="E3" s="8"/>
      <c r="F3" s="8"/>
      <c r="G3" s="8"/>
      <c r="H3" s="8"/>
      <c r="I3" s="11"/>
      <c r="J3" s="11"/>
    </row>
    <row r="4" spans="1:11" s="9" customFormat="1" x14ac:dyDescent="0.3">
      <c r="A4" s="7"/>
      <c r="B4" s="7"/>
      <c r="C4" s="7"/>
      <c r="D4" s="8"/>
      <c r="E4" s="8"/>
      <c r="F4" s="8"/>
      <c r="G4" s="8"/>
      <c r="H4" s="8"/>
      <c r="I4" s="11"/>
      <c r="J4" s="11"/>
    </row>
    <row r="5" spans="1:11" s="9" customFormat="1" x14ac:dyDescent="0.3">
      <c r="A5" s="7"/>
      <c r="B5" s="7"/>
      <c r="C5" s="7"/>
      <c r="D5" s="8"/>
      <c r="E5" s="8"/>
      <c r="F5" s="8"/>
      <c r="G5" s="8"/>
      <c r="H5" s="8"/>
      <c r="I5" s="11"/>
      <c r="J5" s="11"/>
    </row>
    <row r="6" spans="1:11" s="9" customFormat="1" x14ac:dyDescent="0.3">
      <c r="A6" s="7"/>
      <c r="B6" s="7"/>
      <c r="C6" s="7"/>
      <c r="D6" s="8"/>
      <c r="E6" s="8"/>
      <c r="F6" s="8"/>
      <c r="G6" s="8"/>
      <c r="H6" s="8"/>
      <c r="I6" s="11"/>
      <c r="J6" s="11"/>
    </row>
    <row r="7" spans="1:11" s="9" customFormat="1" x14ac:dyDescent="0.3">
      <c r="A7" s="7"/>
      <c r="B7" s="7"/>
      <c r="C7" s="7"/>
      <c r="D7" s="8"/>
      <c r="E7" s="8"/>
      <c r="F7" s="8"/>
      <c r="G7" s="8"/>
      <c r="H7" s="8"/>
      <c r="I7" s="11"/>
      <c r="J7" s="11"/>
    </row>
    <row r="8" spans="1:11" s="9" customFormat="1" x14ac:dyDescent="0.3">
      <c r="A8" s="1761" t="s">
        <v>1504</v>
      </c>
      <c r="B8" s="1761"/>
      <c r="C8" s="1761"/>
      <c r="D8" s="13"/>
      <c r="E8" s="13"/>
      <c r="F8" s="13"/>
      <c r="G8" s="13"/>
      <c r="H8" s="8"/>
      <c r="I8" s="11"/>
      <c r="J8" s="11"/>
    </row>
    <row r="9" spans="1:11" s="9" customFormat="1" x14ac:dyDescent="0.3">
      <c r="A9" s="1761" t="s">
        <v>4998</v>
      </c>
      <c r="B9" s="1761"/>
      <c r="C9" s="1761"/>
      <c r="D9" s="1761"/>
      <c r="E9" s="1761"/>
      <c r="F9" s="1761"/>
      <c r="G9" s="1761"/>
      <c r="H9" s="1761"/>
      <c r="I9" s="11"/>
      <c r="J9" s="11"/>
    </row>
    <row r="10" spans="1:11" s="9" customFormat="1" ht="15" thickBot="1" x14ac:dyDescent="0.35">
      <c r="A10" s="1762"/>
      <c r="B10" s="1762"/>
      <c r="C10" s="1762"/>
      <c r="D10" s="1762"/>
      <c r="E10" s="1762"/>
      <c r="F10" s="1762"/>
      <c r="G10" s="1762"/>
      <c r="H10" s="1762"/>
      <c r="I10" s="11"/>
      <c r="J10" s="11"/>
    </row>
    <row r="11" spans="1:11" s="15" customFormat="1" ht="14.25" customHeight="1" thickBot="1" x14ac:dyDescent="0.35">
      <c r="A11" s="1901" t="s">
        <v>109</v>
      </c>
      <c r="B11" s="1902" t="s">
        <v>1552</v>
      </c>
      <c r="C11" s="1902" t="s">
        <v>1553</v>
      </c>
      <c r="D11" s="1903" t="s">
        <v>1554</v>
      </c>
      <c r="E11" s="1903"/>
      <c r="F11" s="1903" t="s">
        <v>1555</v>
      </c>
      <c r="G11" s="1903"/>
      <c r="H11" s="1904" t="s">
        <v>5308</v>
      </c>
      <c r="I11" s="1784" t="s">
        <v>1557</v>
      </c>
      <c r="J11" s="1784" t="s">
        <v>5309</v>
      </c>
    </row>
    <row r="12" spans="1:11" s="15" customFormat="1" ht="35.25" customHeight="1" thickBot="1" x14ac:dyDescent="0.35">
      <c r="A12" s="1901"/>
      <c r="B12" s="1902"/>
      <c r="C12" s="1902"/>
      <c r="D12" s="1898" t="s">
        <v>1559</v>
      </c>
      <c r="E12" s="1898" t="s">
        <v>1560</v>
      </c>
      <c r="F12" s="1898" t="s">
        <v>1559</v>
      </c>
      <c r="G12" s="1898" t="s">
        <v>1560</v>
      </c>
      <c r="H12" s="1904"/>
      <c r="I12" s="1784"/>
      <c r="J12" s="1784"/>
    </row>
    <row r="13" spans="1:11" s="15" customFormat="1" ht="25.5" customHeight="1" thickBot="1" x14ac:dyDescent="0.35">
      <c r="A13" s="1901"/>
      <c r="B13" s="1902"/>
      <c r="C13" s="1902"/>
      <c r="D13" s="1898"/>
      <c r="E13" s="1898"/>
      <c r="F13" s="1898"/>
      <c r="G13" s="1898"/>
      <c r="H13" s="1904"/>
      <c r="I13" s="1784"/>
      <c r="J13" s="1784"/>
    </row>
    <row r="14" spans="1:11" customFormat="1" ht="15" thickBot="1" x14ac:dyDescent="0.35">
      <c r="A14" s="1780" t="s">
        <v>4999</v>
      </c>
      <c r="B14" s="1780"/>
      <c r="C14" s="1780"/>
      <c r="D14" s="1780"/>
      <c r="E14" s="1780"/>
      <c r="F14" s="1780"/>
      <c r="G14" s="1780"/>
      <c r="H14" s="1780"/>
      <c r="I14" s="1780"/>
      <c r="J14" s="1780"/>
      <c r="K14" s="6"/>
    </row>
    <row r="15" spans="1:11" customFormat="1" ht="15" customHeight="1" thickBot="1" x14ac:dyDescent="0.35">
      <c r="A15" s="20">
        <v>1</v>
      </c>
      <c r="B15" s="1830" t="s">
        <v>6181</v>
      </c>
      <c r="C15" s="213" t="s">
        <v>6182</v>
      </c>
      <c r="D15" s="213" t="s">
        <v>6183</v>
      </c>
      <c r="E15" s="213" t="s">
        <v>6184</v>
      </c>
      <c r="F15" s="899"/>
      <c r="G15" s="899"/>
      <c r="H15" s="24">
        <v>2</v>
      </c>
      <c r="I15" s="904"/>
      <c r="J15" s="209">
        <f t="shared" ref="J15:J31" si="0">ROUND(I15,2)*H15</f>
        <v>0</v>
      </c>
      <c r="K15" s="6"/>
    </row>
    <row r="16" spans="1:11" customFormat="1" ht="30" customHeight="1" thickBot="1" x14ac:dyDescent="0.35">
      <c r="A16" s="30">
        <v>2</v>
      </c>
      <c r="B16" s="1830"/>
      <c r="C16" s="281" t="s">
        <v>1869</v>
      </c>
      <c r="D16" s="281" t="s">
        <v>6185</v>
      </c>
      <c r="E16" s="281" t="s">
        <v>6186</v>
      </c>
      <c r="F16" s="901"/>
      <c r="G16" s="901"/>
      <c r="H16" s="33">
        <v>1</v>
      </c>
      <c r="I16" s="905"/>
      <c r="J16" s="210">
        <f t="shared" si="0"/>
        <v>0</v>
      </c>
      <c r="K16" s="6"/>
    </row>
    <row r="17" spans="1:11" customFormat="1" ht="30" customHeight="1" thickBot="1" x14ac:dyDescent="0.35">
      <c r="A17" s="30">
        <v>3</v>
      </c>
      <c r="B17" s="1830"/>
      <c r="C17" s="281" t="s">
        <v>6187</v>
      </c>
      <c r="D17" s="281" t="s">
        <v>6185</v>
      </c>
      <c r="E17" s="281" t="s">
        <v>6188</v>
      </c>
      <c r="F17" s="901"/>
      <c r="G17" s="901"/>
      <c r="H17" s="33">
        <v>1</v>
      </c>
      <c r="I17" s="905"/>
      <c r="J17" s="210">
        <f t="shared" si="0"/>
        <v>0</v>
      </c>
      <c r="K17" s="6"/>
    </row>
    <row r="18" spans="1:11" customFormat="1" ht="15" customHeight="1" thickBot="1" x14ac:dyDescent="0.35">
      <c r="A18" s="30">
        <v>4</v>
      </c>
      <c r="B18" s="1830"/>
      <c r="C18" s="281" t="s">
        <v>3647</v>
      </c>
      <c r="D18" s="281" t="s">
        <v>6189</v>
      </c>
      <c r="E18" s="281" t="s">
        <v>6190</v>
      </c>
      <c r="F18" s="1037"/>
      <c r="G18" s="1037"/>
      <c r="H18" s="33">
        <v>1</v>
      </c>
      <c r="I18" s="905"/>
      <c r="J18" s="210">
        <f t="shared" si="0"/>
        <v>0</v>
      </c>
      <c r="K18" s="6"/>
    </row>
    <row r="19" spans="1:11" customFormat="1" ht="30" customHeight="1" thickBot="1" x14ac:dyDescent="0.35">
      <c r="A19" s="30">
        <v>5</v>
      </c>
      <c r="B19" s="1830"/>
      <c r="C19" s="281" t="s">
        <v>6191</v>
      </c>
      <c r="D19" s="281" t="s">
        <v>6192</v>
      </c>
      <c r="E19" s="281" t="s">
        <v>6193</v>
      </c>
      <c r="F19" s="901"/>
      <c r="G19" s="901"/>
      <c r="H19" s="33">
        <v>1</v>
      </c>
      <c r="I19" s="905"/>
      <c r="J19" s="210">
        <f t="shared" si="0"/>
        <v>0</v>
      </c>
      <c r="K19" s="6"/>
    </row>
    <row r="20" spans="1:11" customFormat="1" ht="15" customHeight="1" thickBot="1" x14ac:dyDescent="0.35">
      <c r="A20" s="30">
        <v>6</v>
      </c>
      <c r="B20" s="1830"/>
      <c r="C20" s="281" t="s">
        <v>6194</v>
      </c>
      <c r="D20" s="281" t="s">
        <v>3895</v>
      </c>
      <c r="E20" s="281" t="s">
        <v>6195</v>
      </c>
      <c r="F20" s="901"/>
      <c r="G20" s="901"/>
      <c r="H20" s="33">
        <v>1</v>
      </c>
      <c r="I20" s="905"/>
      <c r="J20" s="210">
        <f t="shared" si="0"/>
        <v>0</v>
      </c>
      <c r="K20" s="6"/>
    </row>
    <row r="21" spans="1:11" customFormat="1" ht="30" customHeight="1" thickBot="1" x14ac:dyDescent="0.35">
      <c r="A21" s="30">
        <v>7</v>
      </c>
      <c r="B21" s="1830"/>
      <c r="C21" s="281" t="s">
        <v>6196</v>
      </c>
      <c r="D21" s="281" t="s">
        <v>6197</v>
      </c>
      <c r="E21" s="281" t="s">
        <v>6198</v>
      </c>
      <c r="F21" s="1037"/>
      <c r="G21" s="1037"/>
      <c r="H21" s="33">
        <v>1</v>
      </c>
      <c r="I21" s="905"/>
      <c r="J21" s="210">
        <f t="shared" si="0"/>
        <v>0</v>
      </c>
      <c r="K21" s="6"/>
    </row>
    <row r="22" spans="1:11" customFormat="1" ht="15" customHeight="1" thickBot="1" x14ac:dyDescent="0.35">
      <c r="A22" s="30">
        <v>8</v>
      </c>
      <c r="B22" s="1830"/>
      <c r="C22" s="281" t="s">
        <v>6199</v>
      </c>
      <c r="D22" s="281" t="s">
        <v>3895</v>
      </c>
      <c r="E22" s="281" t="s">
        <v>6200</v>
      </c>
      <c r="F22" s="1037"/>
      <c r="G22" s="1037"/>
      <c r="H22" s="33">
        <v>1</v>
      </c>
      <c r="I22" s="905"/>
      <c r="J22" s="210">
        <f t="shared" si="0"/>
        <v>0</v>
      </c>
      <c r="K22" s="6"/>
    </row>
    <row r="23" spans="1:11" customFormat="1" ht="15" customHeight="1" thickBot="1" x14ac:dyDescent="0.35">
      <c r="A23" s="30">
        <v>9</v>
      </c>
      <c r="B23" s="1830"/>
      <c r="C23" s="281" t="s">
        <v>6201</v>
      </c>
      <c r="D23" s="281" t="s">
        <v>3895</v>
      </c>
      <c r="E23" s="281" t="s">
        <v>6202</v>
      </c>
      <c r="F23" s="901"/>
      <c r="G23" s="901"/>
      <c r="H23" s="33">
        <v>1</v>
      </c>
      <c r="I23" s="905"/>
      <c r="J23" s="210">
        <f t="shared" si="0"/>
        <v>0</v>
      </c>
      <c r="K23" s="6"/>
    </row>
    <row r="24" spans="1:11" customFormat="1" ht="15" customHeight="1" thickBot="1" x14ac:dyDescent="0.35">
      <c r="A24" s="30">
        <v>10</v>
      </c>
      <c r="B24" s="1830"/>
      <c r="C24" s="281" t="s">
        <v>6203</v>
      </c>
      <c r="D24" s="281" t="s">
        <v>3895</v>
      </c>
      <c r="E24" s="281" t="s">
        <v>6204</v>
      </c>
      <c r="F24" s="901"/>
      <c r="G24" s="901"/>
      <c r="H24" s="33">
        <v>1</v>
      </c>
      <c r="I24" s="905"/>
      <c r="J24" s="210">
        <f t="shared" si="0"/>
        <v>0</v>
      </c>
      <c r="K24" s="6"/>
    </row>
    <row r="25" spans="1:11" customFormat="1" ht="41.25" customHeight="1" thickBot="1" x14ac:dyDescent="0.35">
      <c r="A25" s="30">
        <v>11</v>
      </c>
      <c r="B25" s="1830"/>
      <c r="C25" s="149" t="s">
        <v>6205</v>
      </c>
      <c r="D25" s="149" t="s">
        <v>6206</v>
      </c>
      <c r="E25" s="149" t="s">
        <v>6207</v>
      </c>
      <c r="F25" s="1037"/>
      <c r="G25" s="1037"/>
      <c r="H25" s="33">
        <v>1</v>
      </c>
      <c r="I25" s="905"/>
      <c r="J25" s="210">
        <f t="shared" si="0"/>
        <v>0</v>
      </c>
      <c r="K25" s="6"/>
    </row>
    <row r="26" spans="1:11" customFormat="1" ht="30" customHeight="1" thickBot="1" x14ac:dyDescent="0.35">
      <c r="A26" s="30">
        <v>12</v>
      </c>
      <c r="B26" s="1830"/>
      <c r="C26" s="149" t="s">
        <v>6151</v>
      </c>
      <c r="D26" s="149" t="s">
        <v>6146</v>
      </c>
      <c r="E26" s="149" t="s">
        <v>6208</v>
      </c>
      <c r="F26" s="1037"/>
      <c r="G26" s="1037"/>
      <c r="H26" s="33">
        <v>350</v>
      </c>
      <c r="I26" s="905"/>
      <c r="J26" s="210">
        <f t="shared" si="0"/>
        <v>0</v>
      </c>
      <c r="K26" s="6"/>
    </row>
    <row r="27" spans="1:11" customFormat="1" ht="15" customHeight="1" thickBot="1" x14ac:dyDescent="0.35">
      <c r="A27" s="30">
        <v>13</v>
      </c>
      <c r="B27" s="1830"/>
      <c r="C27" s="149" t="s">
        <v>6209</v>
      </c>
      <c r="D27" s="149" t="s">
        <v>3219</v>
      </c>
      <c r="E27" s="149" t="s">
        <v>6210</v>
      </c>
      <c r="F27" s="901"/>
      <c r="G27" s="901"/>
      <c r="H27" s="33">
        <v>30</v>
      </c>
      <c r="I27" s="905"/>
      <c r="J27" s="210">
        <f t="shared" si="0"/>
        <v>0</v>
      </c>
      <c r="K27" s="6"/>
    </row>
    <row r="28" spans="1:11" customFormat="1" ht="15" customHeight="1" thickBot="1" x14ac:dyDescent="0.35">
      <c r="A28" s="30">
        <v>14</v>
      </c>
      <c r="B28" s="1830"/>
      <c r="C28" s="149" t="s">
        <v>6211</v>
      </c>
      <c r="D28" s="149" t="s">
        <v>6212</v>
      </c>
      <c r="E28" s="149" t="s">
        <v>6213</v>
      </c>
      <c r="F28" s="901"/>
      <c r="G28" s="901"/>
      <c r="H28" s="33">
        <v>25</v>
      </c>
      <c r="I28" s="905"/>
      <c r="J28" s="210">
        <f t="shared" si="0"/>
        <v>0</v>
      </c>
      <c r="K28" s="6"/>
    </row>
    <row r="29" spans="1:11" customFormat="1" ht="40.5" customHeight="1" thickBot="1" x14ac:dyDescent="0.35">
      <c r="A29" s="30">
        <v>15</v>
      </c>
      <c r="B29" s="1830"/>
      <c r="C29" s="281" t="s">
        <v>6214</v>
      </c>
      <c r="D29" s="281" t="s">
        <v>5963</v>
      </c>
      <c r="E29" s="281" t="s">
        <v>6215</v>
      </c>
      <c r="F29" s="1037"/>
      <c r="G29" s="1037"/>
      <c r="H29" s="33">
        <v>1</v>
      </c>
      <c r="I29" s="905"/>
      <c r="J29" s="210">
        <f t="shared" si="0"/>
        <v>0</v>
      </c>
      <c r="K29" s="6"/>
    </row>
    <row r="30" spans="1:11" customFormat="1" ht="15" customHeight="1" thickBot="1" x14ac:dyDescent="0.35">
      <c r="A30" s="30">
        <v>16</v>
      </c>
      <c r="B30" s="1830"/>
      <c r="C30" s="281" t="s">
        <v>5934</v>
      </c>
      <c r="D30" s="281" t="s">
        <v>6216</v>
      </c>
      <c r="E30" s="281" t="s">
        <v>6217</v>
      </c>
      <c r="F30" s="1037"/>
      <c r="G30" s="1037"/>
      <c r="H30" s="33">
        <v>1</v>
      </c>
      <c r="I30" s="905"/>
      <c r="J30" s="210">
        <f t="shared" si="0"/>
        <v>0</v>
      </c>
      <c r="K30" s="6"/>
    </row>
    <row r="31" spans="1:11" customFormat="1" ht="15" customHeight="1" thickBot="1" x14ac:dyDescent="0.35">
      <c r="A31" s="30">
        <v>17</v>
      </c>
      <c r="B31" s="1830"/>
      <c r="C31" s="150" t="s">
        <v>6218</v>
      </c>
      <c r="D31" s="150" t="s">
        <v>3895</v>
      </c>
      <c r="E31" s="150" t="s">
        <v>6219</v>
      </c>
      <c r="F31" s="903"/>
      <c r="G31" s="903"/>
      <c r="H31" s="44">
        <v>1</v>
      </c>
      <c r="I31" s="906"/>
      <c r="J31" s="493">
        <f t="shared" si="0"/>
        <v>0</v>
      </c>
      <c r="K31" s="6"/>
    </row>
    <row r="32" spans="1:11" customFormat="1" ht="15" thickBot="1" x14ac:dyDescent="0.35">
      <c r="A32" s="1778" t="s">
        <v>5327</v>
      </c>
      <c r="B32" s="1778"/>
      <c r="C32" s="1778"/>
      <c r="D32" s="1778"/>
      <c r="E32" s="1778"/>
      <c r="F32" s="1778"/>
      <c r="G32" s="1778"/>
      <c r="H32" s="1778"/>
      <c r="I32" s="1778"/>
      <c r="J32" s="741">
        <f>SUM(J15:J31)</f>
        <v>0</v>
      </c>
      <c r="K32" s="6"/>
    </row>
    <row r="33" spans="1:11" customFormat="1" x14ac:dyDescent="0.3">
      <c r="A33" s="496"/>
      <c r="B33" s="496"/>
      <c r="C33" s="496"/>
      <c r="D33" s="496"/>
      <c r="E33" s="496"/>
      <c r="F33" s="496"/>
      <c r="G33" s="496"/>
      <c r="H33" s="497"/>
      <c r="I33" s="496"/>
      <c r="J33" s="496"/>
      <c r="K33" s="6"/>
    </row>
    <row r="34" spans="1:11" customFormat="1" ht="90" customHeight="1" x14ac:dyDescent="0.3">
      <c r="A34" s="1894" t="s">
        <v>1835</v>
      </c>
      <c r="B34" s="1894"/>
      <c r="C34" s="1894"/>
      <c r="D34" s="1894"/>
      <c r="E34" s="1894"/>
      <c r="F34" s="1894"/>
      <c r="G34" s="1894"/>
      <c r="H34" s="1894"/>
      <c r="I34" s="1894"/>
      <c r="J34" s="1894"/>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sheetData>
  <sheetProtection algorithmName="SHA-512" hashValue="x7zVv0F4icqVaQMyVcrX7paa+BcnjCqfvPmbkKiAvhIfjSS7y/d8yhEhX10oMWdP+9AkUDny3VWx/NzzZIij8w==" saltValue="85LZBXeMG0DLycj4Xj/Gh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31"/>
    <mergeCell ref="A32:I32"/>
    <mergeCell ref="A34:J34"/>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D20C-572A-4E76-8DFF-5BA72EAB10C8}">
  <sheetPr>
    <tabColor rgb="FFC1F0C8"/>
    <pageSetUpPr fitToPage="1"/>
  </sheetPr>
  <dimension ref="A1:K30"/>
  <sheetViews>
    <sheetView topLeftCell="D1" workbookViewId="0">
      <selection activeCell="I15" sqref="I15:I23"/>
    </sheetView>
  </sheetViews>
  <sheetFormatPr defaultColWidth="8.88671875" defaultRowHeight="14.4" x14ac:dyDescent="0.3"/>
  <cols>
    <col min="1" max="1" width="8.88671875" style="6" bestFit="1" customWidth="1"/>
    <col min="2" max="2" width="12.109375" style="6" customWidth="1"/>
    <col min="3" max="3" width="46.6640625" style="6" customWidth="1"/>
    <col min="4" max="4" width="20.886718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6220</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5015</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5016</v>
      </c>
      <c r="B14" s="1759"/>
      <c r="C14" s="1759"/>
      <c r="D14" s="1759"/>
      <c r="E14" s="1759"/>
      <c r="F14" s="1759"/>
      <c r="G14" s="1759"/>
      <c r="H14" s="1759"/>
      <c r="I14" s="1759"/>
      <c r="J14" s="1759"/>
      <c r="K14" s="6"/>
    </row>
    <row r="15" spans="1:11" customFormat="1" ht="15" customHeight="1" thickBot="1" x14ac:dyDescent="0.35">
      <c r="A15" s="20">
        <v>1</v>
      </c>
      <c r="B15" s="1830" t="s">
        <v>6221</v>
      </c>
      <c r="C15" s="213" t="s">
        <v>6222</v>
      </c>
      <c r="D15" s="213" t="s">
        <v>6223</v>
      </c>
      <c r="E15" s="213" t="s">
        <v>6224</v>
      </c>
      <c r="F15" s="899"/>
      <c r="G15" s="899"/>
      <c r="H15" s="24">
        <v>1</v>
      </c>
      <c r="I15" s="904"/>
      <c r="J15" s="209">
        <f t="shared" ref="J15:J23" si="0">ROUND(I15,2)*H15</f>
        <v>0</v>
      </c>
      <c r="K15" s="6"/>
    </row>
    <row r="16" spans="1:11" customFormat="1" ht="15" customHeight="1" thickBot="1" x14ac:dyDescent="0.35">
      <c r="A16" s="30">
        <v>2</v>
      </c>
      <c r="B16" s="1830"/>
      <c r="C16" s="281" t="s">
        <v>6225</v>
      </c>
      <c r="D16" s="281" t="s">
        <v>6223</v>
      </c>
      <c r="E16" s="281" t="s">
        <v>6226</v>
      </c>
      <c r="F16" s="1037"/>
      <c r="G16" s="1037"/>
      <c r="H16" s="33">
        <v>1</v>
      </c>
      <c r="I16" s="905"/>
      <c r="J16" s="210">
        <f t="shared" si="0"/>
        <v>0</v>
      </c>
      <c r="K16" s="6"/>
    </row>
    <row r="17" spans="1:11" customFormat="1" ht="15" customHeight="1" thickBot="1" x14ac:dyDescent="0.35">
      <c r="A17" s="30">
        <v>3</v>
      </c>
      <c r="B17" s="1830"/>
      <c r="C17" s="281" t="s">
        <v>6227</v>
      </c>
      <c r="D17" s="281" t="s">
        <v>6223</v>
      </c>
      <c r="E17" s="281" t="s">
        <v>6228</v>
      </c>
      <c r="F17" s="901"/>
      <c r="G17" s="901"/>
      <c r="H17" s="33">
        <v>1</v>
      </c>
      <c r="I17" s="905"/>
      <c r="J17" s="210">
        <f t="shared" si="0"/>
        <v>0</v>
      </c>
      <c r="K17" s="6"/>
    </row>
    <row r="18" spans="1:11" customFormat="1" ht="15" customHeight="1" thickBot="1" x14ac:dyDescent="0.35">
      <c r="A18" s="30">
        <v>4</v>
      </c>
      <c r="B18" s="1830"/>
      <c r="C18" s="281" t="s">
        <v>6229</v>
      </c>
      <c r="D18" s="281" t="s">
        <v>6223</v>
      </c>
      <c r="E18" s="281" t="s">
        <v>6230</v>
      </c>
      <c r="F18" s="901"/>
      <c r="G18" s="901"/>
      <c r="H18" s="33">
        <v>1</v>
      </c>
      <c r="I18" s="905"/>
      <c r="J18" s="210">
        <f t="shared" si="0"/>
        <v>0</v>
      </c>
      <c r="K18" s="6"/>
    </row>
    <row r="19" spans="1:11" customFormat="1" ht="30" customHeight="1" thickBot="1" x14ac:dyDescent="0.35">
      <c r="A19" s="30">
        <v>5</v>
      </c>
      <c r="B19" s="1830"/>
      <c r="C19" s="281" t="s">
        <v>6231</v>
      </c>
      <c r="D19" s="281" t="s">
        <v>2382</v>
      </c>
      <c r="E19" s="281" t="s">
        <v>6232</v>
      </c>
      <c r="F19" s="1037"/>
      <c r="G19" s="1037"/>
      <c r="H19" s="33">
        <v>2</v>
      </c>
      <c r="I19" s="905"/>
      <c r="J19" s="210">
        <f t="shared" si="0"/>
        <v>0</v>
      </c>
      <c r="K19" s="6"/>
    </row>
    <row r="20" spans="1:11" customFormat="1" ht="30" customHeight="1" thickBot="1" x14ac:dyDescent="0.35">
      <c r="A20" s="30">
        <v>6</v>
      </c>
      <c r="B20" s="1830"/>
      <c r="C20" s="281" t="s">
        <v>6233</v>
      </c>
      <c r="D20" s="281" t="s">
        <v>2382</v>
      </c>
      <c r="E20" s="281" t="s">
        <v>6234</v>
      </c>
      <c r="F20" s="901"/>
      <c r="G20" s="901"/>
      <c r="H20" s="33">
        <v>1</v>
      </c>
      <c r="I20" s="905"/>
      <c r="J20" s="210">
        <f t="shared" si="0"/>
        <v>0</v>
      </c>
      <c r="K20" s="6"/>
    </row>
    <row r="21" spans="1:11" customFormat="1" ht="15" customHeight="1" thickBot="1" x14ac:dyDescent="0.35">
      <c r="A21" s="30">
        <v>7</v>
      </c>
      <c r="B21" s="1830"/>
      <c r="C21" s="149" t="s">
        <v>6235</v>
      </c>
      <c r="D21" s="149" t="s">
        <v>6236</v>
      </c>
      <c r="E21" s="149" t="s">
        <v>6237</v>
      </c>
      <c r="F21" s="1037"/>
      <c r="G21" s="1037"/>
      <c r="H21" s="33">
        <v>350</v>
      </c>
      <c r="I21" s="905"/>
      <c r="J21" s="210">
        <f t="shared" si="0"/>
        <v>0</v>
      </c>
      <c r="K21" s="6"/>
    </row>
    <row r="22" spans="1:11" customFormat="1" ht="15" customHeight="1" thickBot="1" x14ac:dyDescent="0.35">
      <c r="A22" s="30">
        <v>8</v>
      </c>
      <c r="B22" s="1830"/>
      <c r="C22" s="149" t="s">
        <v>6235</v>
      </c>
      <c r="D22" s="149" t="s">
        <v>6236</v>
      </c>
      <c r="E22" s="149" t="s">
        <v>6238</v>
      </c>
      <c r="F22" s="901"/>
      <c r="G22" s="901"/>
      <c r="H22" s="33">
        <v>350</v>
      </c>
      <c r="I22" s="905"/>
      <c r="J22" s="210">
        <f t="shared" si="0"/>
        <v>0</v>
      </c>
      <c r="K22" s="6"/>
    </row>
    <row r="23" spans="1:11" customFormat="1" ht="15" customHeight="1" thickBot="1" x14ac:dyDescent="0.35">
      <c r="A23" s="41">
        <v>9</v>
      </c>
      <c r="B23" s="1830"/>
      <c r="C23" s="151" t="s">
        <v>6235</v>
      </c>
      <c r="D23" s="151" t="s">
        <v>6236</v>
      </c>
      <c r="E23" s="151" t="s">
        <v>6239</v>
      </c>
      <c r="F23" s="1039"/>
      <c r="G23" s="1039"/>
      <c r="H23" s="44">
        <v>350</v>
      </c>
      <c r="I23" s="906"/>
      <c r="J23" s="493">
        <f t="shared" si="0"/>
        <v>0</v>
      </c>
      <c r="K23" s="6"/>
    </row>
    <row r="24" spans="1:11" customFormat="1" ht="15" thickBot="1" x14ac:dyDescent="0.35">
      <c r="A24" s="1747" t="s">
        <v>5327</v>
      </c>
      <c r="B24" s="1747"/>
      <c r="C24" s="1747"/>
      <c r="D24" s="1747"/>
      <c r="E24" s="1747"/>
      <c r="F24" s="1747"/>
      <c r="G24" s="1747"/>
      <c r="H24" s="1747"/>
      <c r="I24" s="1747"/>
      <c r="J24" s="58">
        <f>SUM(J15:J23)</f>
        <v>0</v>
      </c>
      <c r="K24" s="6"/>
    </row>
    <row r="25" spans="1:11" customFormat="1" x14ac:dyDescent="0.3">
      <c r="A25" s="142"/>
      <c r="B25" s="142"/>
      <c r="C25" s="142"/>
      <c r="D25" s="142"/>
      <c r="E25" s="142"/>
      <c r="F25" s="142"/>
      <c r="G25" s="142"/>
      <c r="H25" s="143"/>
      <c r="I25" s="142"/>
      <c r="J25" s="142"/>
      <c r="K25" s="6"/>
    </row>
    <row r="26" spans="1:11" customFormat="1" ht="63.9" customHeight="1" x14ac:dyDescent="0.3">
      <c r="A26" s="1884" t="s">
        <v>1572</v>
      </c>
      <c r="B26" s="1884"/>
      <c r="C26" s="1884"/>
      <c r="D26" s="1884"/>
      <c r="E26" s="1884"/>
      <c r="F26" s="1884"/>
      <c r="G26" s="1884"/>
      <c r="H26" s="1884"/>
      <c r="I26" s="1884"/>
      <c r="J26" s="1884"/>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sheetData>
  <sheetProtection algorithmName="SHA-512" hashValue="aMQ2qyQ9g7nvsQKUyTg39iTNHalm39aZnUMbiw3cdTt5ErAJVF+oRBkizM3TatNxkFZVvxWHjEx3ezzc+KMXgg==" saltValue="0EIR4eQ6p5URpHUwK0vJn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3"/>
    <mergeCell ref="A24:I24"/>
    <mergeCell ref="A26:J26"/>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CB66-0453-473F-92B9-2C425258959C}">
  <sheetPr>
    <tabColor rgb="FFC1F0C8"/>
    <pageSetUpPr fitToPage="1"/>
  </sheetPr>
  <dimension ref="A1:K25"/>
  <sheetViews>
    <sheetView topLeftCell="D1" workbookViewId="0">
      <selection activeCell="I15" sqref="I15:I18"/>
    </sheetView>
  </sheetViews>
  <sheetFormatPr defaultColWidth="8.88671875" defaultRowHeight="14.4" x14ac:dyDescent="0.3"/>
  <cols>
    <col min="1" max="1" width="8.88671875" style="6" bestFit="1" customWidth="1"/>
    <col min="2" max="2" width="12.109375" style="6" customWidth="1"/>
    <col min="3" max="3" width="46.6640625" style="6" customWidth="1"/>
    <col min="4" max="4" width="20.886718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6240</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5037</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5038</v>
      </c>
      <c r="B14" s="1759"/>
      <c r="C14" s="1759"/>
      <c r="D14" s="1759"/>
      <c r="E14" s="1759"/>
      <c r="F14" s="1759"/>
      <c r="G14" s="1759"/>
      <c r="H14" s="1759"/>
      <c r="I14" s="1759"/>
      <c r="J14" s="1759"/>
      <c r="K14" s="6"/>
    </row>
    <row r="15" spans="1:11" customFormat="1" ht="15" customHeight="1" thickBot="1" x14ac:dyDescent="0.35">
      <c r="A15" s="20">
        <v>1</v>
      </c>
      <c r="B15" s="1830" t="s">
        <v>6241</v>
      </c>
      <c r="C15" s="213" t="s">
        <v>6242</v>
      </c>
      <c r="D15" s="213" t="s">
        <v>2048</v>
      </c>
      <c r="E15" s="213" t="s">
        <v>6243</v>
      </c>
      <c r="F15" s="899"/>
      <c r="G15" s="899"/>
      <c r="H15" s="24">
        <v>1</v>
      </c>
      <c r="I15" s="1049"/>
      <c r="J15" s="209">
        <f>ROUND(I15,2)*H15</f>
        <v>0</v>
      </c>
      <c r="K15" s="6"/>
    </row>
    <row r="16" spans="1:11" customFormat="1" ht="15" customHeight="1" thickBot="1" x14ac:dyDescent="0.35">
      <c r="A16" s="30">
        <v>2</v>
      </c>
      <c r="B16" s="1830"/>
      <c r="C16" s="281" t="s">
        <v>6244</v>
      </c>
      <c r="D16" s="281" t="s">
        <v>2048</v>
      </c>
      <c r="E16" s="281" t="s">
        <v>6245</v>
      </c>
      <c r="F16" s="1037"/>
      <c r="G16" s="1037"/>
      <c r="H16" s="33">
        <v>1</v>
      </c>
      <c r="I16" s="1050"/>
      <c r="J16" s="210">
        <f>ROUND(I16,2)*H16</f>
        <v>0</v>
      </c>
      <c r="K16" s="6"/>
    </row>
    <row r="17" spans="1:11" customFormat="1" ht="15" customHeight="1" thickBot="1" x14ac:dyDescent="0.35">
      <c r="A17" s="30">
        <v>3</v>
      </c>
      <c r="B17" s="1830"/>
      <c r="C17" s="281" t="s">
        <v>6246</v>
      </c>
      <c r="D17" s="281" t="s">
        <v>2048</v>
      </c>
      <c r="E17" s="281" t="s">
        <v>6247</v>
      </c>
      <c r="F17" s="901"/>
      <c r="G17" s="901"/>
      <c r="H17" s="33">
        <v>1</v>
      </c>
      <c r="I17" s="1050"/>
      <c r="J17" s="210">
        <f>ROUND(I17,2)*H17</f>
        <v>0</v>
      </c>
      <c r="K17" s="6"/>
    </row>
    <row r="18" spans="1:11" customFormat="1" ht="15" customHeight="1" thickBot="1" x14ac:dyDescent="0.35">
      <c r="A18" s="41">
        <v>4</v>
      </c>
      <c r="B18" s="1830"/>
      <c r="C18" s="151" t="s">
        <v>5886</v>
      </c>
      <c r="D18" s="151" t="s">
        <v>6248</v>
      </c>
      <c r="E18" s="151" t="s">
        <v>6249</v>
      </c>
      <c r="F18" s="903"/>
      <c r="G18" s="903"/>
      <c r="H18" s="44">
        <v>350</v>
      </c>
      <c r="I18" s="1051"/>
      <c r="J18" s="212">
        <f>ROUND(I18,2)*H18</f>
        <v>0</v>
      </c>
      <c r="K18" s="6"/>
    </row>
    <row r="19" spans="1:11" customFormat="1" ht="15" thickBot="1" x14ac:dyDescent="0.35">
      <c r="A19" s="1747" t="s">
        <v>5327</v>
      </c>
      <c r="B19" s="1747"/>
      <c r="C19" s="1747"/>
      <c r="D19" s="1747"/>
      <c r="E19" s="1747"/>
      <c r="F19" s="1747"/>
      <c r="G19" s="1747"/>
      <c r="H19" s="1747"/>
      <c r="I19" s="1747"/>
      <c r="J19" s="495">
        <f>SUM(J15:J18)</f>
        <v>0</v>
      </c>
      <c r="K19" s="6"/>
    </row>
    <row r="20" spans="1:11" customFormat="1" x14ac:dyDescent="0.3">
      <c r="A20" s="142"/>
      <c r="B20" s="142"/>
      <c r="C20" s="142"/>
      <c r="D20" s="142"/>
      <c r="E20" s="142"/>
      <c r="F20" s="142"/>
      <c r="G20" s="142"/>
      <c r="H20" s="143"/>
      <c r="I20" s="142"/>
      <c r="J20" s="142"/>
      <c r="K20" s="6"/>
    </row>
    <row r="21" spans="1:11" customFormat="1" ht="63.9" customHeight="1" x14ac:dyDescent="0.3">
      <c r="A21" s="1884" t="s">
        <v>1572</v>
      </c>
      <c r="B21" s="1884"/>
      <c r="C21" s="1884"/>
      <c r="D21" s="1884"/>
      <c r="E21" s="1884"/>
      <c r="F21" s="1884"/>
      <c r="G21" s="1884"/>
      <c r="H21" s="1884"/>
      <c r="I21" s="1884"/>
      <c r="J21" s="1884"/>
      <c r="K21" s="6"/>
    </row>
    <row r="22" spans="1:11" customFormat="1" x14ac:dyDescent="0.3">
      <c r="A22" s="496"/>
      <c r="B22" s="496"/>
      <c r="C22" s="496"/>
      <c r="D22" s="496"/>
      <c r="E22" s="496"/>
      <c r="F22" s="496"/>
      <c r="G22" s="496"/>
      <c r="H22" s="497"/>
      <c r="I22" s="496"/>
      <c r="J22" s="496"/>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sheetData>
  <sheetProtection algorithmName="SHA-512" hashValue="l3mD1lT94I6iHRTiPA4G+wgcL3fGdosyUITjm/OxJGThB1rRedotfWQHnwGj+HJI8R1xQ6sBuNPSi6mFZ/aKxw==" saltValue="1SQifCsv1oPz0yrZ6JrI7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18"/>
    <mergeCell ref="A19:I19"/>
    <mergeCell ref="A21:J21"/>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65F61-D152-4179-B764-8698FCC42EAA}">
  <sheetPr>
    <tabColor rgb="FFC1F0C8"/>
    <pageSetUpPr fitToPage="1"/>
  </sheetPr>
  <dimension ref="A1:K59"/>
  <sheetViews>
    <sheetView topLeftCell="D46" workbookViewId="0">
      <selection activeCell="N56" sqref="N56"/>
    </sheetView>
  </sheetViews>
  <sheetFormatPr defaultColWidth="8.88671875" defaultRowHeight="14.4" x14ac:dyDescent="0.3"/>
  <cols>
    <col min="1" max="1" width="8.88671875" style="6" bestFit="1" customWidth="1"/>
    <col min="2" max="2" width="12.109375" style="6" customWidth="1"/>
    <col min="3" max="3" width="32.109375" style="6" customWidth="1"/>
    <col min="4" max="4" width="25.109375" style="6" customWidth="1"/>
    <col min="5" max="5" width="36.88671875" style="6" customWidth="1"/>
    <col min="6" max="6" width="28.109375" style="6" customWidth="1"/>
    <col min="7" max="7" width="26"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6250</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5044</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6251</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5045</v>
      </c>
      <c r="B14" s="1759"/>
      <c r="C14" s="1759"/>
      <c r="D14" s="1759"/>
      <c r="E14" s="1759"/>
      <c r="F14" s="1759"/>
      <c r="G14" s="1759"/>
      <c r="H14" s="1759"/>
      <c r="I14" s="1759"/>
      <c r="J14" s="1759"/>
      <c r="K14" s="6"/>
    </row>
    <row r="15" spans="1:11" customFormat="1" ht="15" thickBot="1" x14ac:dyDescent="0.35">
      <c r="A15" s="1759" t="s">
        <v>6252</v>
      </c>
      <c r="B15" s="1759"/>
      <c r="C15" s="1759"/>
      <c r="D15" s="1759"/>
      <c r="E15" s="1759"/>
      <c r="F15" s="1759"/>
      <c r="G15" s="1759"/>
      <c r="H15" s="1759"/>
      <c r="I15" s="1759"/>
      <c r="J15" s="1759"/>
      <c r="K15" s="6"/>
    </row>
    <row r="16" spans="1:11" customFormat="1" ht="15" customHeight="1" thickBot="1" x14ac:dyDescent="0.35">
      <c r="A16" s="20">
        <v>1</v>
      </c>
      <c r="B16" s="1830" t="s">
        <v>6253</v>
      </c>
      <c r="C16" s="331" t="s">
        <v>6254</v>
      </c>
      <c r="D16" s="331" t="s">
        <v>6255</v>
      </c>
      <c r="E16" s="331" t="s">
        <v>6256</v>
      </c>
      <c r="F16" s="899"/>
      <c r="G16" s="899"/>
      <c r="H16" s="24">
        <v>1</v>
      </c>
      <c r="I16" s="904"/>
      <c r="J16" s="209">
        <f t="shared" ref="J16:J38" si="0">ROUND(I16,2)*H16</f>
        <v>0</v>
      </c>
      <c r="K16" s="6"/>
    </row>
    <row r="17" spans="1:10" customFormat="1" ht="15" customHeight="1" thickBot="1" x14ac:dyDescent="0.35">
      <c r="A17" s="30">
        <v>2</v>
      </c>
      <c r="B17" s="1830"/>
      <c r="C17" s="548" t="s">
        <v>6257</v>
      </c>
      <c r="D17" s="299" t="s">
        <v>6258</v>
      </c>
      <c r="E17" s="281" t="s">
        <v>6259</v>
      </c>
      <c r="F17" s="1037"/>
      <c r="G17" s="1037"/>
      <c r="H17" s="33">
        <v>1</v>
      </c>
      <c r="I17" s="905"/>
      <c r="J17" s="210">
        <f t="shared" si="0"/>
        <v>0</v>
      </c>
    </row>
    <row r="18" spans="1:10" customFormat="1" ht="39.75" customHeight="1" thickBot="1" x14ac:dyDescent="0.35">
      <c r="A18" s="30">
        <v>3</v>
      </c>
      <c r="B18" s="1830"/>
      <c r="C18" s="332" t="s">
        <v>6260</v>
      </c>
      <c r="D18" s="332" t="s">
        <v>6261</v>
      </c>
      <c r="E18" s="281" t="s">
        <v>6262</v>
      </c>
      <c r="F18" s="901"/>
      <c r="G18" s="901"/>
      <c r="H18" s="33">
        <v>2</v>
      </c>
      <c r="I18" s="905"/>
      <c r="J18" s="210">
        <f t="shared" si="0"/>
        <v>0</v>
      </c>
    </row>
    <row r="19" spans="1:10" customFormat="1" ht="30" customHeight="1" thickBot="1" x14ac:dyDescent="0.35">
      <c r="A19" s="30">
        <v>4</v>
      </c>
      <c r="B19" s="1830"/>
      <c r="C19" s="332" t="s">
        <v>6263</v>
      </c>
      <c r="D19" s="332" t="s">
        <v>6264</v>
      </c>
      <c r="E19" s="281" t="s">
        <v>6265</v>
      </c>
      <c r="F19" s="901"/>
      <c r="G19" s="901"/>
      <c r="H19" s="33">
        <v>2</v>
      </c>
      <c r="I19" s="905"/>
      <c r="J19" s="210">
        <f t="shared" si="0"/>
        <v>0</v>
      </c>
    </row>
    <row r="20" spans="1:10" customFormat="1" ht="30" customHeight="1" thickBot="1" x14ac:dyDescent="0.35">
      <c r="A20" s="30">
        <v>5</v>
      </c>
      <c r="B20" s="1830"/>
      <c r="C20" s="548" t="s">
        <v>6260</v>
      </c>
      <c r="D20" s="281" t="s">
        <v>6261</v>
      </c>
      <c r="E20" s="281" t="s">
        <v>6266</v>
      </c>
      <c r="F20" s="1037"/>
      <c r="G20" s="1037"/>
      <c r="H20" s="33">
        <v>2</v>
      </c>
      <c r="I20" s="905"/>
      <c r="J20" s="210">
        <f t="shared" si="0"/>
        <v>0</v>
      </c>
    </row>
    <row r="21" spans="1:10" customFormat="1" ht="30" customHeight="1" thickBot="1" x14ac:dyDescent="0.35">
      <c r="A21" s="30">
        <v>6</v>
      </c>
      <c r="B21" s="1830"/>
      <c r="C21" s="332" t="s">
        <v>6263</v>
      </c>
      <c r="D21" s="332" t="s">
        <v>6264</v>
      </c>
      <c r="E21" s="281" t="s">
        <v>6267</v>
      </c>
      <c r="F21" s="901"/>
      <c r="G21" s="901"/>
      <c r="H21" s="33">
        <v>2</v>
      </c>
      <c r="I21" s="905"/>
      <c r="J21" s="210">
        <f t="shared" si="0"/>
        <v>0</v>
      </c>
    </row>
    <row r="22" spans="1:10" customFormat="1" ht="15" customHeight="1" thickBot="1" x14ac:dyDescent="0.35">
      <c r="A22" s="30">
        <v>7</v>
      </c>
      <c r="B22" s="1830"/>
      <c r="C22" s="332" t="s">
        <v>6268</v>
      </c>
      <c r="D22" s="332" t="s">
        <v>6269</v>
      </c>
      <c r="E22" s="332" t="s">
        <v>6270</v>
      </c>
      <c r="F22" s="1037"/>
      <c r="G22" s="1037"/>
      <c r="H22" s="33">
        <v>1</v>
      </c>
      <c r="I22" s="905"/>
      <c r="J22" s="210">
        <f t="shared" si="0"/>
        <v>0</v>
      </c>
    </row>
    <row r="23" spans="1:10" customFormat="1" ht="15" customHeight="1" thickBot="1" x14ac:dyDescent="0.35">
      <c r="A23" s="30">
        <v>8</v>
      </c>
      <c r="B23" s="1830"/>
      <c r="C23" s="548" t="s">
        <v>6271</v>
      </c>
      <c r="D23" s="548" t="s">
        <v>6272</v>
      </c>
      <c r="E23" s="548" t="s">
        <v>6273</v>
      </c>
      <c r="F23" s="901"/>
      <c r="G23" s="901"/>
      <c r="H23" s="33">
        <v>1</v>
      </c>
      <c r="I23" s="905"/>
      <c r="J23" s="210">
        <f t="shared" si="0"/>
        <v>0</v>
      </c>
    </row>
    <row r="24" spans="1:10" customFormat="1" ht="15" customHeight="1" thickBot="1" x14ac:dyDescent="0.35">
      <c r="A24" s="30">
        <v>9</v>
      </c>
      <c r="B24" s="1830"/>
      <c r="C24" s="729" t="s">
        <v>6274</v>
      </c>
      <c r="D24" s="729" t="s">
        <v>6275</v>
      </c>
      <c r="E24" s="729" t="s">
        <v>6276</v>
      </c>
      <c r="F24" s="901"/>
      <c r="G24" s="901"/>
      <c r="H24" s="33">
        <v>30</v>
      </c>
      <c r="I24" s="905"/>
      <c r="J24" s="210">
        <f t="shared" si="0"/>
        <v>0</v>
      </c>
    </row>
    <row r="25" spans="1:10" customFormat="1" ht="15" customHeight="1" thickBot="1" x14ac:dyDescent="0.35">
      <c r="A25" s="30">
        <v>10</v>
      </c>
      <c r="B25" s="1830"/>
      <c r="C25" s="233" t="s">
        <v>6277</v>
      </c>
      <c r="D25" s="233" t="s">
        <v>6278</v>
      </c>
      <c r="E25" s="233" t="s">
        <v>6279</v>
      </c>
      <c r="F25" s="1037"/>
      <c r="G25" s="1037"/>
      <c r="H25" s="33">
        <v>30</v>
      </c>
      <c r="I25" s="905"/>
      <c r="J25" s="210">
        <f t="shared" si="0"/>
        <v>0</v>
      </c>
    </row>
    <row r="26" spans="1:10" customFormat="1" ht="15" customHeight="1" thickBot="1" x14ac:dyDescent="0.35">
      <c r="A26" s="30">
        <v>11</v>
      </c>
      <c r="B26" s="1830"/>
      <c r="C26" s="729" t="s">
        <v>6280</v>
      </c>
      <c r="D26" s="729" t="s">
        <v>6281</v>
      </c>
      <c r="E26" s="729" t="s">
        <v>6282</v>
      </c>
      <c r="F26" s="1037"/>
      <c r="G26" s="901"/>
      <c r="H26" s="33">
        <v>30</v>
      </c>
      <c r="I26" s="905"/>
      <c r="J26" s="210">
        <f t="shared" si="0"/>
        <v>0</v>
      </c>
    </row>
    <row r="27" spans="1:10" customFormat="1" ht="15" customHeight="1" thickBot="1" x14ac:dyDescent="0.35">
      <c r="A27" s="30">
        <v>12</v>
      </c>
      <c r="B27" s="1830"/>
      <c r="C27" s="233" t="s">
        <v>6283</v>
      </c>
      <c r="D27" s="233" t="s">
        <v>6281</v>
      </c>
      <c r="E27" s="149" t="s">
        <v>6284</v>
      </c>
      <c r="F27" s="1037"/>
      <c r="G27" s="901"/>
      <c r="H27" s="33">
        <v>30</v>
      </c>
      <c r="I27" s="905"/>
      <c r="J27" s="210">
        <f t="shared" si="0"/>
        <v>0</v>
      </c>
    </row>
    <row r="28" spans="1:10" customFormat="1" ht="15" customHeight="1" thickBot="1" x14ac:dyDescent="0.35">
      <c r="A28" s="30">
        <v>13</v>
      </c>
      <c r="B28" s="1830"/>
      <c r="C28" s="281" t="s">
        <v>6285</v>
      </c>
      <c r="D28" s="281" t="s">
        <v>6281</v>
      </c>
      <c r="E28" s="332" t="s">
        <v>6286</v>
      </c>
      <c r="F28" s="1037"/>
      <c r="G28" s="1037"/>
      <c r="H28" s="33">
        <v>5</v>
      </c>
      <c r="I28" s="905"/>
      <c r="J28" s="210">
        <f t="shared" si="0"/>
        <v>0</v>
      </c>
    </row>
    <row r="29" spans="1:10" customFormat="1" ht="15" customHeight="1" thickBot="1" x14ac:dyDescent="0.35">
      <c r="A29" s="30">
        <v>14</v>
      </c>
      <c r="B29" s="1830"/>
      <c r="C29" s="548" t="s">
        <v>6287</v>
      </c>
      <c r="D29" s="281" t="s">
        <v>6281</v>
      </c>
      <c r="E29" s="548" t="s">
        <v>6288</v>
      </c>
      <c r="F29" s="1037"/>
      <c r="G29" s="1037"/>
      <c r="H29" s="33">
        <v>5</v>
      </c>
      <c r="I29" s="905"/>
      <c r="J29" s="210">
        <f t="shared" si="0"/>
        <v>0</v>
      </c>
    </row>
    <row r="30" spans="1:10" customFormat="1" ht="15" customHeight="1" thickBot="1" x14ac:dyDescent="0.35">
      <c r="A30" s="30">
        <v>15</v>
      </c>
      <c r="B30" s="1830"/>
      <c r="C30" s="233" t="s">
        <v>6289</v>
      </c>
      <c r="D30" s="233" t="s">
        <v>6290</v>
      </c>
      <c r="E30" s="233" t="s">
        <v>6289</v>
      </c>
      <c r="F30" s="1037"/>
      <c r="G30" s="1037"/>
      <c r="H30" s="33">
        <v>3</v>
      </c>
      <c r="I30" s="905"/>
      <c r="J30" s="210">
        <f t="shared" si="0"/>
        <v>0</v>
      </c>
    </row>
    <row r="31" spans="1:10" customFormat="1" ht="15" customHeight="1" thickBot="1" x14ac:dyDescent="0.35">
      <c r="A31" s="30">
        <v>16</v>
      </c>
      <c r="B31" s="1830"/>
      <c r="C31" s="233" t="s">
        <v>6291</v>
      </c>
      <c r="D31" s="233" t="s">
        <v>6290</v>
      </c>
      <c r="E31" s="233" t="s">
        <v>6291</v>
      </c>
      <c r="F31" s="1037"/>
      <c r="G31" s="1037"/>
      <c r="H31" s="33">
        <v>3</v>
      </c>
      <c r="I31" s="905"/>
      <c r="J31" s="210">
        <f t="shared" si="0"/>
        <v>0</v>
      </c>
    </row>
    <row r="32" spans="1:10" customFormat="1" ht="15" customHeight="1" thickBot="1" x14ac:dyDescent="0.35">
      <c r="A32" s="30">
        <v>17</v>
      </c>
      <c r="B32" s="1830"/>
      <c r="C32" s="729" t="s">
        <v>6292</v>
      </c>
      <c r="D32" s="729" t="s">
        <v>6290</v>
      </c>
      <c r="E32" s="729" t="s">
        <v>6292</v>
      </c>
      <c r="F32" s="1037"/>
      <c r="G32" s="1037"/>
      <c r="H32" s="33">
        <v>3</v>
      </c>
      <c r="I32" s="905"/>
      <c r="J32" s="210">
        <f t="shared" si="0"/>
        <v>0</v>
      </c>
    </row>
    <row r="33" spans="1:10" customFormat="1" ht="15" customHeight="1" thickBot="1" x14ac:dyDescent="0.35">
      <c r="A33" s="30">
        <v>18</v>
      </c>
      <c r="B33" s="1830"/>
      <c r="C33" s="233" t="s">
        <v>6293</v>
      </c>
      <c r="D33" s="149" t="s">
        <v>6290</v>
      </c>
      <c r="E33" s="233" t="s">
        <v>6293</v>
      </c>
      <c r="F33" s="1037"/>
      <c r="G33" s="1037"/>
      <c r="H33" s="33">
        <v>3</v>
      </c>
      <c r="I33" s="905"/>
      <c r="J33" s="210">
        <f t="shared" si="0"/>
        <v>0</v>
      </c>
    </row>
    <row r="34" spans="1:10" customFormat="1" ht="15" customHeight="1" thickBot="1" x14ac:dyDescent="0.35">
      <c r="A34" s="30">
        <v>19</v>
      </c>
      <c r="B34" s="1830"/>
      <c r="C34" s="233" t="s">
        <v>6294</v>
      </c>
      <c r="D34" s="149" t="s">
        <v>6290</v>
      </c>
      <c r="E34" s="233" t="s">
        <v>6294</v>
      </c>
      <c r="F34" s="1037"/>
      <c r="G34" s="1037"/>
      <c r="H34" s="33">
        <v>3</v>
      </c>
      <c r="I34" s="905"/>
      <c r="J34" s="210">
        <f t="shared" si="0"/>
        <v>0</v>
      </c>
    </row>
    <row r="35" spans="1:10" customFormat="1" ht="15" customHeight="1" thickBot="1" x14ac:dyDescent="0.35">
      <c r="A35" s="30">
        <v>20</v>
      </c>
      <c r="B35" s="1830"/>
      <c r="C35" s="729" t="s">
        <v>6295</v>
      </c>
      <c r="D35" s="149" t="s">
        <v>6290</v>
      </c>
      <c r="E35" s="729" t="s">
        <v>6295</v>
      </c>
      <c r="F35" s="1037"/>
      <c r="G35" s="1037"/>
      <c r="H35" s="33">
        <v>3</v>
      </c>
      <c r="I35" s="905"/>
      <c r="J35" s="210">
        <f t="shared" si="0"/>
        <v>0</v>
      </c>
    </row>
    <row r="36" spans="1:10" customFormat="1" ht="15" customHeight="1" thickBot="1" x14ac:dyDescent="0.35">
      <c r="A36" s="30">
        <v>21</v>
      </c>
      <c r="B36" s="1830"/>
      <c r="C36" s="233" t="s">
        <v>6296</v>
      </c>
      <c r="D36" s="233" t="s">
        <v>6290</v>
      </c>
      <c r="E36" s="86" t="s">
        <v>6296</v>
      </c>
      <c r="F36" s="1037"/>
      <c r="G36" s="1037"/>
      <c r="H36" s="33">
        <v>3</v>
      </c>
      <c r="I36" s="905"/>
      <c r="J36" s="210">
        <f t="shared" si="0"/>
        <v>0</v>
      </c>
    </row>
    <row r="37" spans="1:10" customFormat="1" ht="15" customHeight="1" thickBot="1" x14ac:dyDescent="0.35">
      <c r="A37" s="30">
        <v>22</v>
      </c>
      <c r="B37" s="1830"/>
      <c r="C37" s="149" t="s">
        <v>6297</v>
      </c>
      <c r="D37" s="233" t="s">
        <v>6290</v>
      </c>
      <c r="E37" s="86" t="s">
        <v>6297</v>
      </c>
      <c r="F37" s="1037"/>
      <c r="G37" s="1037"/>
      <c r="H37" s="33">
        <v>3</v>
      </c>
      <c r="I37" s="905"/>
      <c r="J37" s="210">
        <f t="shared" si="0"/>
        <v>0</v>
      </c>
    </row>
    <row r="38" spans="1:10" customFormat="1" ht="15" customHeight="1" thickBot="1" x14ac:dyDescent="0.35">
      <c r="A38" s="30">
        <v>23</v>
      </c>
      <c r="B38" s="1830"/>
      <c r="C38" s="151" t="s">
        <v>6298</v>
      </c>
      <c r="D38" s="731" t="s">
        <v>6299</v>
      </c>
      <c r="E38" s="142" t="s">
        <v>6298</v>
      </c>
      <c r="F38" s="1037"/>
      <c r="G38" s="1037"/>
      <c r="H38" s="44">
        <v>3</v>
      </c>
      <c r="I38" s="905"/>
      <c r="J38" s="210">
        <f t="shared" si="0"/>
        <v>0</v>
      </c>
    </row>
    <row r="39" spans="1:10" customFormat="1" ht="15" customHeight="1" thickBot="1" x14ac:dyDescent="0.35">
      <c r="A39" s="2131" t="s">
        <v>6300</v>
      </c>
      <c r="B39" s="2131"/>
      <c r="C39" s="2131"/>
      <c r="D39" s="2131"/>
      <c r="E39" s="2131"/>
      <c r="F39" s="2131"/>
      <c r="G39" s="2131"/>
      <c r="H39" s="2131"/>
      <c r="I39" s="2131"/>
      <c r="J39" s="2131"/>
    </row>
    <row r="40" spans="1:10" customFormat="1" ht="57" customHeight="1" thickBot="1" x14ac:dyDescent="0.35">
      <c r="A40" s="20">
        <v>24</v>
      </c>
      <c r="B40" s="1830" t="s">
        <v>6253</v>
      </c>
      <c r="C40" s="331" t="s">
        <v>6301</v>
      </c>
      <c r="D40" s="331" t="s">
        <v>6302</v>
      </c>
      <c r="E40" s="213" t="s">
        <v>6303</v>
      </c>
      <c r="F40" s="899"/>
      <c r="G40" s="899"/>
      <c r="H40" s="24">
        <v>1</v>
      </c>
      <c r="I40" s="904"/>
      <c r="J40" s="209">
        <f t="shared" ref="J40:J52" si="1">ROUND(I40,2)*H40</f>
        <v>0</v>
      </c>
    </row>
    <row r="41" spans="1:10" customFormat="1" ht="79.5" customHeight="1" thickBot="1" x14ac:dyDescent="0.35">
      <c r="A41" s="30">
        <v>25</v>
      </c>
      <c r="B41" s="1830"/>
      <c r="C41" s="332" t="s">
        <v>6304</v>
      </c>
      <c r="D41" s="332" t="s">
        <v>1564</v>
      </c>
      <c r="E41" s="281" t="s">
        <v>6305</v>
      </c>
      <c r="F41" s="1037"/>
      <c r="G41" s="1037"/>
      <c r="H41" s="33">
        <v>1</v>
      </c>
      <c r="I41" s="905"/>
      <c r="J41" s="210">
        <f t="shared" si="1"/>
        <v>0</v>
      </c>
    </row>
    <row r="42" spans="1:10" customFormat="1" ht="100.5" customHeight="1" thickBot="1" x14ac:dyDescent="0.35">
      <c r="A42" s="30">
        <v>26</v>
      </c>
      <c r="B42" s="1830"/>
      <c r="C42" s="281" t="s">
        <v>6304</v>
      </c>
      <c r="D42" s="332" t="s">
        <v>6306</v>
      </c>
      <c r="E42" s="281" t="s">
        <v>6307</v>
      </c>
      <c r="F42" s="901"/>
      <c r="G42" s="901"/>
      <c r="H42" s="33">
        <v>1</v>
      </c>
      <c r="I42" s="905"/>
      <c r="J42" s="210">
        <f t="shared" si="1"/>
        <v>0</v>
      </c>
    </row>
    <row r="43" spans="1:10" customFormat="1" ht="66.75" customHeight="1" thickBot="1" x14ac:dyDescent="0.35">
      <c r="A43" s="30">
        <v>27</v>
      </c>
      <c r="B43" s="1830"/>
      <c r="C43" s="281" t="s">
        <v>6304</v>
      </c>
      <c r="D43" s="332" t="s">
        <v>5369</v>
      </c>
      <c r="E43" s="281" t="s">
        <v>6308</v>
      </c>
      <c r="F43" s="901"/>
      <c r="G43" s="901"/>
      <c r="H43" s="33">
        <v>1</v>
      </c>
      <c r="I43" s="905"/>
      <c r="J43" s="210">
        <f t="shared" si="1"/>
        <v>0</v>
      </c>
    </row>
    <row r="44" spans="1:10" customFormat="1" ht="81" customHeight="1" thickBot="1" x14ac:dyDescent="0.35">
      <c r="A44" s="30">
        <v>28</v>
      </c>
      <c r="B44" s="1830"/>
      <c r="C44" s="281" t="s">
        <v>6304</v>
      </c>
      <c r="D44" s="332" t="s">
        <v>1564</v>
      </c>
      <c r="E44" s="281" t="s">
        <v>6309</v>
      </c>
      <c r="F44" s="1037"/>
      <c r="G44" s="1037"/>
      <c r="H44" s="33">
        <v>1</v>
      </c>
      <c r="I44" s="905"/>
      <c r="J44" s="210">
        <f t="shared" si="1"/>
        <v>0</v>
      </c>
    </row>
    <row r="45" spans="1:10" customFormat="1" ht="51.75" customHeight="1" thickBot="1" x14ac:dyDescent="0.35">
      <c r="A45" s="30">
        <v>29</v>
      </c>
      <c r="B45" s="1830"/>
      <c r="C45" s="281" t="s">
        <v>6304</v>
      </c>
      <c r="D45" s="332" t="s">
        <v>6264</v>
      </c>
      <c r="E45" s="281" t="s">
        <v>6310</v>
      </c>
      <c r="F45" s="901"/>
      <c r="G45" s="901"/>
      <c r="H45" s="33">
        <v>1</v>
      </c>
      <c r="I45" s="905"/>
      <c r="J45" s="210">
        <f t="shared" si="1"/>
        <v>0</v>
      </c>
    </row>
    <row r="46" spans="1:10" customFormat="1" ht="80.25" customHeight="1" thickBot="1" x14ac:dyDescent="0.35">
      <c r="A46" s="30">
        <v>30</v>
      </c>
      <c r="B46" s="1830"/>
      <c r="C46" s="281" t="s">
        <v>6304</v>
      </c>
      <c r="D46" s="332" t="s">
        <v>1564</v>
      </c>
      <c r="E46" s="281" t="s">
        <v>6311</v>
      </c>
      <c r="F46" s="1037"/>
      <c r="G46" s="1037"/>
      <c r="H46" s="33">
        <v>1</v>
      </c>
      <c r="I46" s="905"/>
      <c r="J46" s="210">
        <f t="shared" si="1"/>
        <v>0</v>
      </c>
    </row>
    <row r="47" spans="1:10" customFormat="1" ht="57" customHeight="1" thickBot="1" x14ac:dyDescent="0.35">
      <c r="A47" s="30">
        <v>31</v>
      </c>
      <c r="B47" s="1830"/>
      <c r="C47" s="281" t="s">
        <v>6304</v>
      </c>
      <c r="D47" s="332" t="s">
        <v>5574</v>
      </c>
      <c r="E47" s="281" t="s">
        <v>6312</v>
      </c>
      <c r="F47" s="901"/>
      <c r="G47" s="901"/>
      <c r="H47" s="33">
        <v>1</v>
      </c>
      <c r="I47" s="905"/>
      <c r="J47" s="210">
        <f t="shared" si="1"/>
        <v>0</v>
      </c>
    </row>
    <row r="48" spans="1:10" customFormat="1" ht="45" customHeight="1" thickBot="1" x14ac:dyDescent="0.35">
      <c r="A48" s="30">
        <v>32</v>
      </c>
      <c r="B48" s="1830"/>
      <c r="C48" s="281" t="s">
        <v>6304</v>
      </c>
      <c r="D48" s="332" t="s">
        <v>6313</v>
      </c>
      <c r="E48" s="281" t="s">
        <v>6314</v>
      </c>
      <c r="F48" s="901"/>
      <c r="G48" s="901"/>
      <c r="H48" s="33">
        <v>1</v>
      </c>
      <c r="I48" s="905"/>
      <c r="J48" s="210">
        <f t="shared" si="1"/>
        <v>0</v>
      </c>
    </row>
    <row r="49" spans="1:11" customFormat="1" ht="69.75" customHeight="1" thickBot="1" x14ac:dyDescent="0.35">
      <c r="A49" s="30">
        <v>33</v>
      </c>
      <c r="B49" s="1830"/>
      <c r="C49" s="281" t="s">
        <v>6304</v>
      </c>
      <c r="D49" s="332" t="s">
        <v>3333</v>
      </c>
      <c r="E49" s="281" t="s">
        <v>6315</v>
      </c>
      <c r="F49" s="1037"/>
      <c r="G49" s="1037"/>
      <c r="H49" s="33">
        <v>1</v>
      </c>
      <c r="I49" s="905"/>
      <c r="J49" s="210">
        <f t="shared" si="1"/>
        <v>0</v>
      </c>
      <c r="K49" s="6"/>
    </row>
    <row r="50" spans="1:11" customFormat="1" ht="30" customHeight="1" thickBot="1" x14ac:dyDescent="0.35">
      <c r="A50" s="30">
        <v>34</v>
      </c>
      <c r="B50" s="1830"/>
      <c r="C50" s="149" t="s">
        <v>6301</v>
      </c>
      <c r="D50" s="332" t="s">
        <v>6316</v>
      </c>
      <c r="E50" s="281" t="s">
        <v>6317</v>
      </c>
      <c r="F50" s="901"/>
      <c r="G50" s="901"/>
      <c r="H50" s="33">
        <v>1</v>
      </c>
      <c r="I50" s="905"/>
      <c r="J50" s="210">
        <f t="shared" si="1"/>
        <v>0</v>
      </c>
      <c r="K50" s="6"/>
    </row>
    <row r="51" spans="1:11" customFormat="1" ht="30" customHeight="1" thickBot="1" x14ac:dyDescent="0.35">
      <c r="A51" s="30">
        <v>35</v>
      </c>
      <c r="B51" s="1830"/>
      <c r="C51" s="149" t="s">
        <v>6318</v>
      </c>
      <c r="D51" s="332" t="s">
        <v>6319</v>
      </c>
      <c r="E51" s="281" t="s">
        <v>6320</v>
      </c>
      <c r="F51" s="901"/>
      <c r="G51" s="901"/>
      <c r="H51" s="33">
        <v>1</v>
      </c>
      <c r="I51" s="905"/>
      <c r="J51" s="210">
        <f t="shared" si="1"/>
        <v>0</v>
      </c>
      <c r="K51" s="6"/>
    </row>
    <row r="52" spans="1:11" customFormat="1" ht="45" customHeight="1" thickBot="1" x14ac:dyDescent="0.35">
      <c r="A52" s="41">
        <v>36</v>
      </c>
      <c r="B52" s="1830"/>
      <c r="C52" s="151" t="s">
        <v>6321</v>
      </c>
      <c r="D52" s="490" t="s">
        <v>6322</v>
      </c>
      <c r="E52" s="150" t="s">
        <v>6323</v>
      </c>
      <c r="F52" s="903"/>
      <c r="G52" s="903"/>
      <c r="H52" s="44">
        <v>1</v>
      </c>
      <c r="I52" s="906"/>
      <c r="J52" s="493">
        <f t="shared" si="1"/>
        <v>0</v>
      </c>
      <c r="K52" s="6"/>
    </row>
    <row r="53" spans="1:11" customFormat="1" ht="15" thickBot="1" x14ac:dyDescent="0.35">
      <c r="A53" s="1747" t="s">
        <v>5327</v>
      </c>
      <c r="B53" s="1747"/>
      <c r="C53" s="1747"/>
      <c r="D53" s="1747"/>
      <c r="E53" s="1747"/>
      <c r="F53" s="1747"/>
      <c r="G53" s="1747"/>
      <c r="H53" s="1747"/>
      <c r="I53" s="1747"/>
      <c r="J53" s="58">
        <f>SUM(J16:J52)</f>
        <v>0</v>
      </c>
      <c r="K53" s="6"/>
    </row>
    <row r="54" spans="1:11" customFormat="1" x14ac:dyDescent="0.3">
      <c r="A54" s="142"/>
      <c r="B54" s="142"/>
      <c r="C54" s="142"/>
      <c r="D54" s="142"/>
      <c r="E54" s="142"/>
      <c r="F54" s="142"/>
      <c r="G54" s="142"/>
      <c r="H54" s="143"/>
      <c r="I54" s="142"/>
      <c r="J54" s="142"/>
      <c r="K54" s="6"/>
    </row>
    <row r="55" spans="1:11" customFormat="1" ht="63.9" customHeight="1" x14ac:dyDescent="0.3">
      <c r="A55" s="1884" t="s">
        <v>1572</v>
      </c>
      <c r="B55" s="1884"/>
      <c r="C55" s="1884"/>
      <c r="D55" s="1884"/>
      <c r="E55" s="1884"/>
      <c r="F55" s="1884"/>
      <c r="G55" s="1884"/>
      <c r="H55" s="1884"/>
      <c r="I55" s="1884"/>
      <c r="J55" s="1884"/>
      <c r="K55" s="6"/>
    </row>
    <row r="56" spans="1:11" customFormat="1" x14ac:dyDescent="0.3">
      <c r="A56" s="496"/>
      <c r="B56" s="496"/>
      <c r="C56" s="496"/>
      <c r="D56" s="496"/>
      <c r="E56" s="496"/>
      <c r="F56" s="496"/>
      <c r="G56" s="496"/>
      <c r="H56" s="497"/>
      <c r="I56" s="496"/>
      <c r="J56" s="496"/>
      <c r="K56" s="6"/>
    </row>
    <row r="57" spans="1:11" customFormat="1" x14ac:dyDescent="0.3">
      <c r="A57" s="496"/>
      <c r="B57" s="496"/>
      <c r="C57" s="496"/>
      <c r="D57" s="496"/>
      <c r="E57" s="496"/>
      <c r="F57" s="496"/>
      <c r="G57" s="496"/>
      <c r="H57" s="497"/>
      <c r="I57" s="496"/>
      <c r="J57" s="496"/>
      <c r="K57" s="6"/>
    </row>
    <row r="58" spans="1:11" customFormat="1" x14ac:dyDescent="0.3">
      <c r="A58" s="496"/>
      <c r="B58" s="496"/>
      <c r="C58" s="496"/>
      <c r="D58" s="496"/>
      <c r="E58" s="496"/>
      <c r="F58" s="496"/>
      <c r="G58" s="496"/>
      <c r="H58" s="497"/>
      <c r="I58" s="496"/>
      <c r="J58" s="496"/>
      <c r="K58" s="6"/>
    </row>
    <row r="59" spans="1:11" customFormat="1" x14ac:dyDescent="0.3">
      <c r="A59" s="496"/>
      <c r="B59" s="496"/>
      <c r="C59" s="496"/>
      <c r="D59" s="496"/>
      <c r="E59" s="496"/>
      <c r="F59" s="496"/>
      <c r="G59" s="496"/>
      <c r="H59" s="497"/>
      <c r="I59" s="496"/>
      <c r="J59" s="496"/>
      <c r="K59" s="6"/>
    </row>
  </sheetData>
  <sheetProtection algorithmName="SHA-512" hashValue="qVuGQ3VXh1rwXizi6xuEWosI4ZylJsbplV4fTrVMNiRfNc396thbyIYjj8JSokY0vimTOJ1nrQi9ouqT4lBFZQ==" saltValue="2mdVTJOsAtLwUF1kk3HbKw==" spinCount="100000" sheet="1" objects="1" scenarios="1"/>
  <mergeCells count="23">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 ref="A55:J55"/>
    <mergeCell ref="A14:J14"/>
    <mergeCell ref="A15:J15"/>
    <mergeCell ref="B16:B38"/>
    <mergeCell ref="A39:J39"/>
    <mergeCell ref="B40:B52"/>
    <mergeCell ref="A53:I5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BF35-2170-4C89-B8FA-99B901730D70}">
  <sheetPr>
    <tabColor theme="6" tint="0.79998168889431442"/>
    <pageSetUpPr fitToPage="1"/>
  </sheetPr>
  <dimension ref="A1:K149"/>
  <sheetViews>
    <sheetView topLeftCell="F121" workbookViewId="0">
      <selection activeCell="M142" sqref="M142"/>
    </sheetView>
  </sheetViews>
  <sheetFormatPr defaultColWidth="8.88671875" defaultRowHeight="14.4" x14ac:dyDescent="0.3"/>
  <cols>
    <col min="1" max="1" width="8.88671875" style="6" bestFit="1" customWidth="1"/>
    <col min="2" max="2" width="12.109375" style="6" customWidth="1"/>
    <col min="3" max="3" width="46.6640625" style="6" customWidth="1"/>
    <col min="4" max="4" width="18.6640625" style="6" customWidth="1"/>
    <col min="5" max="5" width="28.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6324</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5065</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906" t="s">
        <v>1554</v>
      </c>
      <c r="E11" s="1906"/>
      <c r="F11" s="1906" t="s">
        <v>1555</v>
      </c>
      <c r="G11" s="1906"/>
      <c r="H11" s="1893" t="s">
        <v>5308</v>
      </c>
      <c r="I11" s="1766" t="s">
        <v>1557</v>
      </c>
      <c r="J11" s="1766" t="s">
        <v>5309</v>
      </c>
    </row>
    <row r="12" spans="1:11" s="15" customFormat="1" ht="35.25" customHeight="1" thickBot="1" x14ac:dyDescent="0.35">
      <c r="A12" s="1888"/>
      <c r="B12" s="1889"/>
      <c r="C12" s="1889"/>
      <c r="D12" s="1905" t="s">
        <v>1559</v>
      </c>
      <c r="E12" s="1905" t="s">
        <v>1560</v>
      </c>
      <c r="F12" s="1905" t="s">
        <v>1559</v>
      </c>
      <c r="G12" s="1905" t="s">
        <v>1560</v>
      </c>
      <c r="H12" s="1893"/>
      <c r="I12" s="1766"/>
      <c r="J12" s="1766"/>
    </row>
    <row r="13" spans="1:11" s="15" customFormat="1" ht="25.5" customHeight="1" thickBot="1" x14ac:dyDescent="0.35">
      <c r="A13" s="1888"/>
      <c r="B13" s="1889"/>
      <c r="C13" s="1889"/>
      <c r="D13" s="1905"/>
      <c r="E13" s="1905"/>
      <c r="F13" s="1905"/>
      <c r="G13" s="1905"/>
      <c r="H13" s="1893"/>
      <c r="I13" s="1766"/>
      <c r="J13" s="1766"/>
    </row>
    <row r="14" spans="1:11" customFormat="1" ht="15" thickBot="1" x14ac:dyDescent="0.35">
      <c r="A14" s="1759" t="s">
        <v>5066</v>
      </c>
      <c r="B14" s="1759"/>
      <c r="C14" s="1759"/>
      <c r="D14" s="1759"/>
      <c r="E14" s="1759"/>
      <c r="F14" s="1759"/>
      <c r="G14" s="1759"/>
      <c r="H14" s="1759"/>
      <c r="I14" s="1759"/>
      <c r="J14" s="1759"/>
      <c r="K14" s="6"/>
    </row>
    <row r="15" spans="1:11" customFormat="1" ht="15" thickBot="1" x14ac:dyDescent="0.35">
      <c r="A15" s="1759" t="s">
        <v>1745</v>
      </c>
      <c r="B15" s="1759"/>
      <c r="C15" s="1759"/>
      <c r="D15" s="1759"/>
      <c r="E15" s="1759"/>
      <c r="F15" s="1759"/>
      <c r="G15" s="1759"/>
      <c r="H15" s="1759"/>
      <c r="I15" s="1759"/>
      <c r="J15" s="1759"/>
      <c r="K15" s="6"/>
    </row>
    <row r="16" spans="1:11" customFormat="1" ht="30" customHeight="1" thickBot="1" x14ac:dyDescent="0.35">
      <c r="A16" s="30">
        <v>1</v>
      </c>
      <c r="B16" s="1871"/>
      <c r="C16" s="149" t="s">
        <v>5401</v>
      </c>
      <c r="D16" s="149" t="s">
        <v>5402</v>
      </c>
      <c r="E16" s="149" t="s">
        <v>6325</v>
      </c>
      <c r="F16" s="1037"/>
      <c r="G16" s="1037"/>
      <c r="H16" s="33">
        <v>350</v>
      </c>
      <c r="I16" s="905"/>
      <c r="J16" s="210">
        <f>ROUND(I16,2)*H16</f>
        <v>0</v>
      </c>
      <c r="K16" s="6"/>
    </row>
    <row r="17" spans="1:11" customFormat="1" ht="30" customHeight="1" thickBot="1" x14ac:dyDescent="0.35">
      <c r="A17" s="41">
        <v>2</v>
      </c>
      <c r="B17" s="1871"/>
      <c r="C17" s="151" t="s">
        <v>5401</v>
      </c>
      <c r="D17" s="151" t="s">
        <v>5404</v>
      </c>
      <c r="E17" s="151" t="s">
        <v>5405</v>
      </c>
      <c r="F17" s="1039"/>
      <c r="G17" s="1039"/>
      <c r="H17" s="44">
        <v>350</v>
      </c>
      <c r="I17" s="906"/>
      <c r="J17" s="212">
        <f>ROUND(I17,2)*H17</f>
        <v>0</v>
      </c>
      <c r="K17" s="6"/>
    </row>
    <row r="18" spans="1:11" customFormat="1" ht="15" customHeight="1" thickBot="1" x14ac:dyDescent="0.35">
      <c r="A18" s="2131" t="s">
        <v>6326</v>
      </c>
      <c r="B18" s="2131"/>
      <c r="C18" s="2131"/>
      <c r="D18" s="2131"/>
      <c r="E18" s="2131"/>
      <c r="F18" s="2131"/>
      <c r="G18" s="2131"/>
      <c r="H18" s="2131"/>
      <c r="I18" s="2131"/>
      <c r="J18" s="2131"/>
      <c r="K18" s="6"/>
    </row>
    <row r="19" spans="1:11" customFormat="1" ht="15" customHeight="1" thickBot="1" x14ac:dyDescent="0.35">
      <c r="A19" s="201">
        <v>3</v>
      </c>
      <c r="B19" s="1830" t="s">
        <v>6327</v>
      </c>
      <c r="C19" s="545" t="s">
        <v>1739</v>
      </c>
      <c r="D19" s="545" t="s">
        <v>6328</v>
      </c>
      <c r="E19" s="545" t="s">
        <v>6329</v>
      </c>
      <c r="F19" s="1041"/>
      <c r="G19" s="1041"/>
      <c r="H19" s="561">
        <v>1</v>
      </c>
      <c r="I19" s="1043"/>
      <c r="J19" s="733">
        <f t="shared" ref="J19:J50" si="0">ROUND(I19,2)*H19</f>
        <v>0</v>
      </c>
      <c r="K19" s="6"/>
    </row>
    <row r="20" spans="1:11" customFormat="1" ht="30" customHeight="1" thickBot="1" x14ac:dyDescent="0.35">
      <c r="A20" s="30">
        <v>4</v>
      </c>
      <c r="B20" s="1830"/>
      <c r="C20" s="281" t="s">
        <v>6330</v>
      </c>
      <c r="D20" s="281" t="s">
        <v>4119</v>
      </c>
      <c r="E20" s="281" t="s">
        <v>6331</v>
      </c>
      <c r="F20" s="1037"/>
      <c r="G20" s="1037"/>
      <c r="H20" s="40">
        <v>1</v>
      </c>
      <c r="I20" s="905"/>
      <c r="J20" s="210">
        <f t="shared" si="0"/>
        <v>0</v>
      </c>
      <c r="K20" s="6"/>
    </row>
    <row r="21" spans="1:11" customFormat="1" ht="15" customHeight="1" thickBot="1" x14ac:dyDescent="0.35">
      <c r="A21" s="201">
        <v>5</v>
      </c>
      <c r="B21" s="1830"/>
      <c r="C21" s="281" t="s">
        <v>6332</v>
      </c>
      <c r="D21" s="281" t="s">
        <v>4119</v>
      </c>
      <c r="E21" s="281" t="s">
        <v>6333</v>
      </c>
      <c r="F21" s="1037"/>
      <c r="G21" s="1037"/>
      <c r="H21" s="40">
        <v>2</v>
      </c>
      <c r="I21" s="905"/>
      <c r="J21" s="210">
        <f t="shared" si="0"/>
        <v>0</v>
      </c>
      <c r="K21" s="6"/>
    </row>
    <row r="22" spans="1:11" customFormat="1" ht="15" customHeight="1" thickBot="1" x14ac:dyDescent="0.35">
      <c r="A22" s="30">
        <v>6</v>
      </c>
      <c r="B22" s="1830"/>
      <c r="C22" s="281" t="s">
        <v>6334</v>
      </c>
      <c r="D22" s="281" t="s">
        <v>4119</v>
      </c>
      <c r="E22" s="281" t="s">
        <v>6335</v>
      </c>
      <c r="F22" s="901"/>
      <c r="G22" s="901"/>
      <c r="H22" s="40">
        <v>2</v>
      </c>
      <c r="I22" s="905"/>
      <c r="J22" s="210">
        <f t="shared" si="0"/>
        <v>0</v>
      </c>
      <c r="K22" s="6"/>
    </row>
    <row r="23" spans="1:11" customFormat="1" ht="15" customHeight="1" thickBot="1" x14ac:dyDescent="0.35">
      <c r="A23" s="201">
        <v>7</v>
      </c>
      <c r="B23" s="1830"/>
      <c r="C23" s="281" t="s">
        <v>6336</v>
      </c>
      <c r="D23" s="281" t="s">
        <v>4119</v>
      </c>
      <c r="E23" s="281" t="s">
        <v>6337</v>
      </c>
      <c r="F23" s="901"/>
      <c r="G23" s="901"/>
      <c r="H23" s="40">
        <v>2</v>
      </c>
      <c r="I23" s="905"/>
      <c r="J23" s="210">
        <f t="shared" si="0"/>
        <v>0</v>
      </c>
      <c r="K23" s="6"/>
    </row>
    <row r="24" spans="1:11" customFormat="1" ht="15" customHeight="1" thickBot="1" x14ac:dyDescent="0.35">
      <c r="A24" s="30">
        <v>8</v>
      </c>
      <c r="B24" s="1830"/>
      <c r="C24" s="281" t="s">
        <v>6338</v>
      </c>
      <c r="D24" s="281" t="s">
        <v>5415</v>
      </c>
      <c r="E24" s="281" t="s">
        <v>6339</v>
      </c>
      <c r="F24" s="901"/>
      <c r="G24" s="901"/>
      <c r="H24" s="40">
        <v>2</v>
      </c>
      <c r="I24" s="905"/>
      <c r="J24" s="210">
        <f t="shared" si="0"/>
        <v>0</v>
      </c>
      <c r="K24" s="6"/>
    </row>
    <row r="25" spans="1:11" customFormat="1" ht="15" customHeight="1" thickBot="1" x14ac:dyDescent="0.35">
      <c r="A25" s="201">
        <v>9</v>
      </c>
      <c r="B25" s="1830"/>
      <c r="C25" s="281" t="s">
        <v>6338</v>
      </c>
      <c r="D25" s="281" t="s">
        <v>1895</v>
      </c>
      <c r="E25" s="281" t="s">
        <v>6340</v>
      </c>
      <c r="F25" s="1037"/>
      <c r="G25" s="1037"/>
      <c r="H25" s="40">
        <v>2</v>
      </c>
      <c r="I25" s="905"/>
      <c r="J25" s="210">
        <f t="shared" si="0"/>
        <v>0</v>
      </c>
      <c r="K25" s="6"/>
    </row>
    <row r="26" spans="1:11" customFormat="1" ht="15" customHeight="1" thickBot="1" x14ac:dyDescent="0.35">
      <c r="A26" s="30">
        <v>10</v>
      </c>
      <c r="B26" s="1830"/>
      <c r="C26" s="281" t="s">
        <v>5417</v>
      </c>
      <c r="D26" s="281" t="s">
        <v>3284</v>
      </c>
      <c r="E26" s="281" t="s">
        <v>6341</v>
      </c>
      <c r="F26" s="1037"/>
      <c r="G26" s="1037"/>
      <c r="H26" s="40">
        <v>1</v>
      </c>
      <c r="I26" s="905"/>
      <c r="J26" s="210">
        <f t="shared" si="0"/>
        <v>0</v>
      </c>
      <c r="K26" s="6"/>
    </row>
    <row r="27" spans="1:11" customFormat="1" ht="15" customHeight="1" thickBot="1" x14ac:dyDescent="0.35">
      <c r="A27" s="201">
        <v>11</v>
      </c>
      <c r="B27" s="1830"/>
      <c r="C27" s="281" t="s">
        <v>5420</v>
      </c>
      <c r="D27" s="281" t="s">
        <v>3090</v>
      </c>
      <c r="E27" s="281" t="s">
        <v>6342</v>
      </c>
      <c r="F27" s="901"/>
      <c r="G27" s="901"/>
      <c r="H27" s="40">
        <v>1</v>
      </c>
      <c r="I27" s="905"/>
      <c r="J27" s="210">
        <f t="shared" si="0"/>
        <v>0</v>
      </c>
      <c r="K27" s="6"/>
    </row>
    <row r="28" spans="1:11" customFormat="1" ht="15" customHeight="1" thickBot="1" x14ac:dyDescent="0.35">
      <c r="A28" s="30">
        <v>12</v>
      </c>
      <c r="B28" s="1830"/>
      <c r="C28" s="281" t="s">
        <v>5417</v>
      </c>
      <c r="D28" s="281" t="s">
        <v>3090</v>
      </c>
      <c r="E28" s="281" t="s">
        <v>6343</v>
      </c>
      <c r="F28" s="901"/>
      <c r="G28" s="901"/>
      <c r="H28" s="40">
        <v>2</v>
      </c>
      <c r="I28" s="905"/>
      <c r="J28" s="210">
        <f t="shared" si="0"/>
        <v>0</v>
      </c>
      <c r="K28" s="6"/>
    </row>
    <row r="29" spans="1:11" customFormat="1" ht="15" customHeight="1" thickBot="1" x14ac:dyDescent="0.35">
      <c r="A29" s="201">
        <v>13</v>
      </c>
      <c r="B29" s="1830"/>
      <c r="C29" s="281" t="s">
        <v>5433</v>
      </c>
      <c r="D29" s="281" t="s">
        <v>3090</v>
      </c>
      <c r="E29" s="281" t="s">
        <v>6344</v>
      </c>
      <c r="F29" s="1037"/>
      <c r="G29" s="1037"/>
      <c r="H29" s="40">
        <v>1</v>
      </c>
      <c r="I29" s="905"/>
      <c r="J29" s="210">
        <f t="shared" si="0"/>
        <v>0</v>
      </c>
      <c r="K29" s="6"/>
    </row>
    <row r="30" spans="1:11" customFormat="1" ht="15" customHeight="1" thickBot="1" x14ac:dyDescent="0.35">
      <c r="A30" s="30">
        <v>14</v>
      </c>
      <c r="B30" s="1830"/>
      <c r="C30" s="281" t="s">
        <v>6345</v>
      </c>
      <c r="D30" s="281"/>
      <c r="E30" s="281" t="s">
        <v>6346</v>
      </c>
      <c r="F30" s="1037"/>
      <c r="G30" s="1037"/>
      <c r="H30" s="40">
        <v>2</v>
      </c>
      <c r="I30" s="905"/>
      <c r="J30" s="210">
        <f t="shared" si="0"/>
        <v>0</v>
      </c>
      <c r="K30" s="6"/>
    </row>
    <row r="31" spans="1:11" customFormat="1" ht="15" customHeight="1" thickBot="1" x14ac:dyDescent="0.35">
      <c r="A31" s="201">
        <v>15</v>
      </c>
      <c r="B31" s="1830"/>
      <c r="C31" s="281" t="s">
        <v>6347</v>
      </c>
      <c r="D31" s="281" t="s">
        <v>3090</v>
      </c>
      <c r="E31" s="281" t="s">
        <v>6348</v>
      </c>
      <c r="F31" s="901"/>
      <c r="G31" s="901"/>
      <c r="H31" s="40">
        <v>2</v>
      </c>
      <c r="I31" s="905"/>
      <c r="J31" s="210">
        <f t="shared" si="0"/>
        <v>0</v>
      </c>
      <c r="K31" s="6"/>
    </row>
    <row r="32" spans="1:11" customFormat="1" ht="15" customHeight="1" thickBot="1" x14ac:dyDescent="0.35">
      <c r="A32" s="30">
        <v>16</v>
      </c>
      <c r="B32" s="1830"/>
      <c r="C32" s="281" t="s">
        <v>5438</v>
      </c>
      <c r="D32" s="281" t="s">
        <v>4119</v>
      </c>
      <c r="E32" s="281" t="s">
        <v>6349</v>
      </c>
      <c r="F32" s="1037"/>
      <c r="G32" s="1037"/>
      <c r="H32" s="40">
        <v>1</v>
      </c>
      <c r="I32" s="905"/>
      <c r="J32" s="210">
        <f t="shared" si="0"/>
        <v>0</v>
      </c>
      <c r="K32" s="6"/>
    </row>
    <row r="33" spans="1:11" customFormat="1" ht="15" customHeight="1" thickBot="1" x14ac:dyDescent="0.35">
      <c r="A33" s="201">
        <v>17</v>
      </c>
      <c r="B33" s="1830"/>
      <c r="C33" s="281" t="s">
        <v>5438</v>
      </c>
      <c r="D33" s="281" t="s">
        <v>4119</v>
      </c>
      <c r="E33" s="281" t="s">
        <v>6350</v>
      </c>
      <c r="F33" s="901"/>
      <c r="G33" s="901"/>
      <c r="H33" s="40">
        <v>1</v>
      </c>
      <c r="I33" s="905"/>
      <c r="J33" s="210">
        <f t="shared" si="0"/>
        <v>0</v>
      </c>
      <c r="K33" s="6"/>
    </row>
    <row r="34" spans="1:11" customFormat="1" ht="15" customHeight="1" thickBot="1" x14ac:dyDescent="0.35">
      <c r="A34" s="30">
        <v>18</v>
      </c>
      <c r="B34" s="1830"/>
      <c r="C34" s="281" t="s">
        <v>5438</v>
      </c>
      <c r="D34" s="281" t="s">
        <v>4119</v>
      </c>
      <c r="E34" s="281" t="s">
        <v>6351</v>
      </c>
      <c r="F34" s="901"/>
      <c r="G34" s="901"/>
      <c r="H34" s="40">
        <v>1</v>
      </c>
      <c r="I34" s="905"/>
      <c r="J34" s="210">
        <f t="shared" si="0"/>
        <v>0</v>
      </c>
      <c r="K34" s="6"/>
    </row>
    <row r="35" spans="1:11" customFormat="1" ht="15" customHeight="1" thickBot="1" x14ac:dyDescent="0.35">
      <c r="A35" s="201">
        <v>19</v>
      </c>
      <c r="B35" s="1830"/>
      <c r="C35" s="281" t="s">
        <v>5438</v>
      </c>
      <c r="D35" s="281" t="s">
        <v>4119</v>
      </c>
      <c r="E35" s="281" t="s">
        <v>6352</v>
      </c>
      <c r="F35" s="1037"/>
      <c r="G35" s="1037"/>
      <c r="H35" s="40">
        <v>1</v>
      </c>
      <c r="I35" s="905"/>
      <c r="J35" s="210">
        <f t="shared" si="0"/>
        <v>0</v>
      </c>
      <c r="K35" s="6"/>
    </row>
    <row r="36" spans="1:11" customFormat="1" ht="15" customHeight="1" thickBot="1" x14ac:dyDescent="0.35">
      <c r="A36" s="30">
        <v>20</v>
      </c>
      <c r="B36" s="1830"/>
      <c r="C36" s="281" t="s">
        <v>5438</v>
      </c>
      <c r="D36" s="281" t="s">
        <v>4119</v>
      </c>
      <c r="E36" s="281" t="s">
        <v>6353</v>
      </c>
      <c r="F36" s="901"/>
      <c r="G36" s="901"/>
      <c r="H36" s="40">
        <v>1</v>
      </c>
      <c r="I36" s="905"/>
      <c r="J36" s="210">
        <f t="shared" si="0"/>
        <v>0</v>
      </c>
      <c r="K36" s="6"/>
    </row>
    <row r="37" spans="1:11" customFormat="1" ht="15" customHeight="1" thickBot="1" x14ac:dyDescent="0.35">
      <c r="A37" s="201">
        <v>21</v>
      </c>
      <c r="B37" s="1830"/>
      <c r="C37" s="281" t="s">
        <v>5460</v>
      </c>
      <c r="D37" s="281" t="s">
        <v>4119</v>
      </c>
      <c r="E37" s="281" t="s">
        <v>6354</v>
      </c>
      <c r="F37" s="1037"/>
      <c r="G37" s="1037"/>
      <c r="H37" s="40">
        <v>1</v>
      </c>
      <c r="I37" s="905"/>
      <c r="J37" s="210">
        <f t="shared" si="0"/>
        <v>0</v>
      </c>
      <c r="K37" s="6"/>
    </row>
    <row r="38" spans="1:11" customFormat="1" ht="15" customHeight="1" thickBot="1" x14ac:dyDescent="0.35">
      <c r="A38" s="30">
        <v>22</v>
      </c>
      <c r="B38" s="1830"/>
      <c r="C38" s="281" t="s">
        <v>5436</v>
      </c>
      <c r="D38" s="281" t="s">
        <v>4119</v>
      </c>
      <c r="E38" s="281" t="s">
        <v>6355</v>
      </c>
      <c r="F38" s="901"/>
      <c r="G38" s="901"/>
      <c r="H38" s="40">
        <v>3</v>
      </c>
      <c r="I38" s="905"/>
      <c r="J38" s="210">
        <f t="shared" si="0"/>
        <v>0</v>
      </c>
      <c r="K38" s="6"/>
    </row>
    <row r="39" spans="1:11" customFormat="1" ht="15" customHeight="1" thickBot="1" x14ac:dyDescent="0.35">
      <c r="A39" s="201">
        <v>23</v>
      </c>
      <c r="B39" s="1830"/>
      <c r="C39" s="281" t="s">
        <v>6356</v>
      </c>
      <c r="D39" s="281" t="s">
        <v>4119</v>
      </c>
      <c r="E39" s="281" t="s">
        <v>6357</v>
      </c>
      <c r="F39" s="901"/>
      <c r="G39" s="901"/>
      <c r="H39" s="40">
        <v>2</v>
      </c>
      <c r="I39" s="905"/>
      <c r="J39" s="210">
        <f t="shared" si="0"/>
        <v>0</v>
      </c>
      <c r="K39" s="6"/>
    </row>
    <row r="40" spans="1:11" customFormat="1" ht="15" customHeight="1" thickBot="1" x14ac:dyDescent="0.35">
      <c r="A40" s="30">
        <v>24</v>
      </c>
      <c r="B40" s="1830"/>
      <c r="C40" s="281" t="s">
        <v>5466</v>
      </c>
      <c r="D40" s="281" t="s">
        <v>4119</v>
      </c>
      <c r="E40" s="281" t="s">
        <v>6358</v>
      </c>
      <c r="F40" s="1037"/>
      <c r="G40" s="1037"/>
      <c r="H40" s="40">
        <v>1</v>
      </c>
      <c r="I40" s="905"/>
      <c r="J40" s="210">
        <f t="shared" si="0"/>
        <v>0</v>
      </c>
      <c r="K40" s="6"/>
    </row>
    <row r="41" spans="1:11" customFormat="1" ht="15" customHeight="1" thickBot="1" x14ac:dyDescent="0.35">
      <c r="A41" s="201">
        <v>25</v>
      </c>
      <c r="B41" s="1830"/>
      <c r="C41" s="281" t="s">
        <v>6359</v>
      </c>
      <c r="D41" s="281" t="s">
        <v>6328</v>
      </c>
      <c r="E41" s="281" t="s">
        <v>6360</v>
      </c>
      <c r="F41" s="1037"/>
      <c r="G41" s="1037"/>
      <c r="H41" s="40">
        <v>2</v>
      </c>
      <c r="I41" s="905"/>
      <c r="J41" s="210">
        <f t="shared" si="0"/>
        <v>0</v>
      </c>
      <c r="K41" s="6"/>
    </row>
    <row r="42" spans="1:11" customFormat="1" ht="15" customHeight="1" thickBot="1" x14ac:dyDescent="0.35">
      <c r="A42" s="30">
        <v>26</v>
      </c>
      <c r="B42" s="1830"/>
      <c r="C42" s="281" t="s">
        <v>6361</v>
      </c>
      <c r="D42" s="281" t="s">
        <v>6328</v>
      </c>
      <c r="E42" s="281" t="s">
        <v>6362</v>
      </c>
      <c r="F42" s="901"/>
      <c r="G42" s="901"/>
      <c r="H42" s="40">
        <v>2</v>
      </c>
      <c r="I42" s="905"/>
      <c r="J42" s="210">
        <f t="shared" si="0"/>
        <v>0</v>
      </c>
      <c r="K42" s="6"/>
    </row>
    <row r="43" spans="1:11" customFormat="1" ht="15" customHeight="1" thickBot="1" x14ac:dyDescent="0.35">
      <c r="A43" s="201">
        <v>27</v>
      </c>
      <c r="B43" s="1830"/>
      <c r="C43" s="281" t="s">
        <v>6363</v>
      </c>
      <c r="D43" s="281"/>
      <c r="E43" s="281" t="s">
        <v>6364</v>
      </c>
      <c r="F43" s="901"/>
      <c r="G43" s="901"/>
      <c r="H43" s="40">
        <v>2</v>
      </c>
      <c r="I43" s="905"/>
      <c r="J43" s="210">
        <f t="shared" si="0"/>
        <v>0</v>
      </c>
      <c r="K43" s="6"/>
    </row>
    <row r="44" spans="1:11" customFormat="1" ht="15" customHeight="1" thickBot="1" x14ac:dyDescent="0.35">
      <c r="A44" s="30">
        <v>28</v>
      </c>
      <c r="B44" s="1830"/>
      <c r="C44" s="281" t="s">
        <v>6365</v>
      </c>
      <c r="D44" s="281" t="s">
        <v>4119</v>
      </c>
      <c r="E44" s="281" t="s">
        <v>6366</v>
      </c>
      <c r="F44" s="1037"/>
      <c r="G44" s="1037"/>
      <c r="H44" s="40">
        <v>2</v>
      </c>
      <c r="I44" s="905"/>
      <c r="J44" s="210">
        <f t="shared" si="0"/>
        <v>0</v>
      </c>
      <c r="K44" s="6"/>
    </row>
    <row r="45" spans="1:11" customFormat="1" ht="15" customHeight="1" thickBot="1" x14ac:dyDescent="0.35">
      <c r="A45" s="201">
        <v>29</v>
      </c>
      <c r="B45" s="1830"/>
      <c r="C45" s="281" t="s">
        <v>5595</v>
      </c>
      <c r="D45" s="281" t="s">
        <v>4119</v>
      </c>
      <c r="E45" s="281" t="s">
        <v>6367</v>
      </c>
      <c r="F45" s="1037"/>
      <c r="G45" s="1037"/>
      <c r="H45" s="40">
        <v>2</v>
      </c>
      <c r="I45" s="905"/>
      <c r="J45" s="210">
        <f t="shared" si="0"/>
        <v>0</v>
      </c>
      <c r="K45" s="6"/>
    </row>
    <row r="46" spans="1:11" customFormat="1" ht="30" customHeight="1" thickBot="1" x14ac:dyDescent="0.35">
      <c r="A46" s="30">
        <v>30</v>
      </c>
      <c r="B46" s="1830"/>
      <c r="C46" s="281" t="s">
        <v>1581</v>
      </c>
      <c r="D46" s="281" t="s">
        <v>4119</v>
      </c>
      <c r="E46" s="281" t="s">
        <v>6368</v>
      </c>
      <c r="F46" s="1037"/>
      <c r="G46" s="1037"/>
      <c r="H46" s="40">
        <v>1</v>
      </c>
      <c r="I46" s="905"/>
      <c r="J46" s="210">
        <f t="shared" si="0"/>
        <v>0</v>
      </c>
      <c r="K46" s="6"/>
    </row>
    <row r="47" spans="1:11" customFormat="1" ht="30" customHeight="1" thickBot="1" x14ac:dyDescent="0.35">
      <c r="A47" s="201">
        <v>31</v>
      </c>
      <c r="B47" s="1830"/>
      <c r="C47" s="281" t="s">
        <v>6369</v>
      </c>
      <c r="D47" s="281"/>
      <c r="E47" s="281" t="s">
        <v>6370</v>
      </c>
      <c r="F47" s="901"/>
      <c r="G47" s="901"/>
      <c r="H47" s="40">
        <v>1</v>
      </c>
      <c r="I47" s="905"/>
      <c r="J47" s="210">
        <f t="shared" si="0"/>
        <v>0</v>
      </c>
      <c r="K47" s="6"/>
    </row>
    <row r="48" spans="1:11" customFormat="1" ht="15" customHeight="1" thickBot="1" x14ac:dyDescent="0.35">
      <c r="A48" s="30">
        <v>32</v>
      </c>
      <c r="B48" s="1830"/>
      <c r="C48" s="281" t="s">
        <v>6371</v>
      </c>
      <c r="D48" s="281" t="s">
        <v>6328</v>
      </c>
      <c r="E48" s="281" t="s">
        <v>6372</v>
      </c>
      <c r="F48" s="1037"/>
      <c r="G48" s="1037"/>
      <c r="H48" s="40">
        <v>2</v>
      </c>
      <c r="I48" s="905"/>
      <c r="J48" s="210">
        <f t="shared" si="0"/>
        <v>0</v>
      </c>
      <c r="K48" s="6"/>
    </row>
    <row r="49" spans="1:11" customFormat="1" ht="15" customHeight="1" thickBot="1" x14ac:dyDescent="0.35">
      <c r="A49" s="201">
        <v>33</v>
      </c>
      <c r="B49" s="1830"/>
      <c r="C49" s="281" t="s">
        <v>5604</v>
      </c>
      <c r="D49" s="281" t="s">
        <v>4119</v>
      </c>
      <c r="E49" s="281" t="s">
        <v>6373</v>
      </c>
      <c r="F49" s="1037"/>
      <c r="G49" s="1037"/>
      <c r="H49" s="40">
        <v>3</v>
      </c>
      <c r="I49" s="905"/>
      <c r="J49" s="210">
        <f t="shared" si="0"/>
        <v>0</v>
      </c>
      <c r="K49" s="6"/>
    </row>
    <row r="50" spans="1:11" customFormat="1" ht="30" customHeight="1" thickBot="1" x14ac:dyDescent="0.35">
      <c r="A50" s="30">
        <v>34</v>
      </c>
      <c r="B50" s="1830"/>
      <c r="C50" s="281" t="s">
        <v>6374</v>
      </c>
      <c r="D50" s="281" t="s">
        <v>6375</v>
      </c>
      <c r="E50" s="281" t="s">
        <v>6376</v>
      </c>
      <c r="F50" s="901"/>
      <c r="G50" s="901"/>
      <c r="H50" s="40">
        <v>2</v>
      </c>
      <c r="I50" s="905"/>
      <c r="J50" s="210">
        <f t="shared" si="0"/>
        <v>0</v>
      </c>
      <c r="K50" s="6"/>
    </row>
    <row r="51" spans="1:11" customFormat="1" ht="15" customHeight="1" thickBot="1" x14ac:dyDescent="0.35">
      <c r="A51" s="201">
        <v>35</v>
      </c>
      <c r="B51" s="1830"/>
      <c r="C51" s="281" t="s">
        <v>6377</v>
      </c>
      <c r="D51" s="281" t="s">
        <v>3090</v>
      </c>
      <c r="E51" s="281" t="s">
        <v>3963</v>
      </c>
      <c r="F51" s="1037"/>
      <c r="G51" s="1037"/>
      <c r="H51" s="40">
        <v>2</v>
      </c>
      <c r="I51" s="905"/>
      <c r="J51" s="210">
        <f t="shared" ref="J51:J67" si="1">ROUND(I51,2)*H51</f>
        <v>0</v>
      </c>
      <c r="K51" s="6"/>
    </row>
    <row r="52" spans="1:11" customFormat="1" ht="15" customHeight="1" thickBot="1" x14ac:dyDescent="0.35">
      <c r="A52" s="30">
        <v>36</v>
      </c>
      <c r="B52" s="1830"/>
      <c r="C52" s="281" t="s">
        <v>6378</v>
      </c>
      <c r="D52" s="281" t="s">
        <v>6328</v>
      </c>
      <c r="E52" s="281" t="s">
        <v>6379</v>
      </c>
      <c r="F52" s="901"/>
      <c r="G52" s="901"/>
      <c r="H52" s="40">
        <v>3</v>
      </c>
      <c r="I52" s="905"/>
      <c r="J52" s="210">
        <f t="shared" si="1"/>
        <v>0</v>
      </c>
      <c r="K52" s="6"/>
    </row>
    <row r="53" spans="1:11" customFormat="1" ht="15" customHeight="1" thickBot="1" x14ac:dyDescent="0.35">
      <c r="A53" s="201">
        <v>37</v>
      </c>
      <c r="B53" s="1830"/>
      <c r="C53" s="281" t="s">
        <v>6380</v>
      </c>
      <c r="D53" s="281" t="s">
        <v>6328</v>
      </c>
      <c r="E53" s="281" t="s">
        <v>6381</v>
      </c>
      <c r="F53" s="901"/>
      <c r="G53" s="901"/>
      <c r="H53" s="40">
        <v>1</v>
      </c>
      <c r="I53" s="905"/>
      <c r="J53" s="210">
        <f t="shared" si="1"/>
        <v>0</v>
      </c>
      <c r="K53" s="6"/>
    </row>
    <row r="54" spans="1:11" customFormat="1" ht="15" customHeight="1" thickBot="1" x14ac:dyDescent="0.35">
      <c r="A54" s="30">
        <v>38</v>
      </c>
      <c r="B54" s="1830"/>
      <c r="C54" s="281" t="s">
        <v>6380</v>
      </c>
      <c r="D54" s="281" t="s">
        <v>4119</v>
      </c>
      <c r="E54" s="281" t="s">
        <v>6382</v>
      </c>
      <c r="F54" s="1037"/>
      <c r="G54" s="1037"/>
      <c r="H54" s="40">
        <v>1</v>
      </c>
      <c r="I54" s="905"/>
      <c r="J54" s="210">
        <f t="shared" si="1"/>
        <v>0</v>
      </c>
      <c r="K54" s="6"/>
    </row>
    <row r="55" spans="1:11" customFormat="1" ht="15" customHeight="1" thickBot="1" x14ac:dyDescent="0.35">
      <c r="A55" s="201">
        <v>39</v>
      </c>
      <c r="B55" s="1830"/>
      <c r="C55" s="281" t="s">
        <v>5579</v>
      </c>
      <c r="D55" s="281" t="s">
        <v>4119</v>
      </c>
      <c r="E55" s="281" t="s">
        <v>6383</v>
      </c>
      <c r="F55" s="1037"/>
      <c r="G55" s="1037"/>
      <c r="H55" s="40">
        <v>2</v>
      </c>
      <c r="I55" s="905"/>
      <c r="J55" s="210">
        <f t="shared" si="1"/>
        <v>0</v>
      </c>
      <c r="K55" s="6"/>
    </row>
    <row r="56" spans="1:11" customFormat="1" ht="15" customHeight="1" thickBot="1" x14ac:dyDescent="0.35">
      <c r="A56" s="30">
        <v>40</v>
      </c>
      <c r="B56" s="1830"/>
      <c r="C56" s="281" t="s">
        <v>5526</v>
      </c>
      <c r="D56" s="281" t="s">
        <v>4119</v>
      </c>
      <c r="E56" s="281" t="s">
        <v>6384</v>
      </c>
      <c r="F56" s="901"/>
      <c r="G56" s="901"/>
      <c r="H56" s="40">
        <v>2</v>
      </c>
      <c r="I56" s="905"/>
      <c r="J56" s="210">
        <f t="shared" si="1"/>
        <v>0</v>
      </c>
      <c r="K56" s="6"/>
    </row>
    <row r="57" spans="1:11" customFormat="1" ht="15" customHeight="1" thickBot="1" x14ac:dyDescent="0.35">
      <c r="A57" s="201">
        <v>41</v>
      </c>
      <c r="B57" s="1830"/>
      <c r="C57" s="281" t="s">
        <v>5526</v>
      </c>
      <c r="D57" s="281" t="s">
        <v>4119</v>
      </c>
      <c r="E57" s="281" t="s">
        <v>6385</v>
      </c>
      <c r="F57" s="901"/>
      <c r="G57" s="901"/>
      <c r="H57" s="40">
        <v>1</v>
      </c>
      <c r="I57" s="905"/>
      <c r="J57" s="210">
        <f t="shared" si="1"/>
        <v>0</v>
      </c>
      <c r="K57" s="6"/>
    </row>
    <row r="58" spans="1:11" customFormat="1" ht="15" customHeight="1" thickBot="1" x14ac:dyDescent="0.35">
      <c r="A58" s="30">
        <v>42</v>
      </c>
      <c r="B58" s="1830"/>
      <c r="C58" s="281" t="s">
        <v>6386</v>
      </c>
      <c r="D58" s="281" t="s">
        <v>4119</v>
      </c>
      <c r="E58" s="281" t="s">
        <v>6387</v>
      </c>
      <c r="F58" s="901"/>
      <c r="G58" s="901"/>
      <c r="H58" s="40">
        <v>2</v>
      </c>
      <c r="I58" s="905"/>
      <c r="J58" s="210">
        <f t="shared" si="1"/>
        <v>0</v>
      </c>
      <c r="K58" s="6"/>
    </row>
    <row r="59" spans="1:11" customFormat="1" ht="15" customHeight="1" thickBot="1" x14ac:dyDescent="0.35">
      <c r="A59" s="201">
        <v>43</v>
      </c>
      <c r="B59" s="1830"/>
      <c r="C59" s="281" t="s">
        <v>5533</v>
      </c>
      <c r="D59" s="281" t="s">
        <v>5534</v>
      </c>
      <c r="E59" s="281" t="s">
        <v>6388</v>
      </c>
      <c r="F59" s="1037"/>
      <c r="G59" s="1037"/>
      <c r="H59" s="40">
        <v>1</v>
      </c>
      <c r="I59" s="905"/>
      <c r="J59" s="210">
        <f t="shared" si="1"/>
        <v>0</v>
      </c>
      <c r="K59" s="6"/>
    </row>
    <row r="60" spans="1:11" customFormat="1" ht="15" customHeight="1" thickBot="1" x14ac:dyDescent="0.35">
      <c r="A60" s="30">
        <v>44</v>
      </c>
      <c r="B60" s="1830"/>
      <c r="C60" s="281" t="s">
        <v>5533</v>
      </c>
      <c r="D60" s="281" t="s">
        <v>5534</v>
      </c>
      <c r="E60" s="281" t="s">
        <v>6389</v>
      </c>
      <c r="F60" s="1037"/>
      <c r="G60" s="1037"/>
      <c r="H60" s="40">
        <v>1</v>
      </c>
      <c r="I60" s="905"/>
      <c r="J60" s="210">
        <f t="shared" si="1"/>
        <v>0</v>
      </c>
      <c r="K60" s="6"/>
    </row>
    <row r="61" spans="1:11" customFormat="1" ht="15" customHeight="1" thickBot="1" x14ac:dyDescent="0.35">
      <c r="A61" s="201">
        <v>45</v>
      </c>
      <c r="B61" s="1830"/>
      <c r="C61" s="281" t="s">
        <v>5533</v>
      </c>
      <c r="D61" s="281" t="s">
        <v>5534</v>
      </c>
      <c r="E61" s="281" t="s">
        <v>6390</v>
      </c>
      <c r="F61" s="901"/>
      <c r="G61" s="901"/>
      <c r="H61" s="40">
        <v>1</v>
      </c>
      <c r="I61" s="905"/>
      <c r="J61" s="210">
        <f t="shared" si="1"/>
        <v>0</v>
      </c>
      <c r="K61" s="6"/>
    </row>
    <row r="62" spans="1:11" customFormat="1" ht="15" customHeight="1" thickBot="1" x14ac:dyDescent="0.35">
      <c r="A62" s="30">
        <v>46</v>
      </c>
      <c r="B62" s="1830"/>
      <c r="C62" s="281" t="s">
        <v>6391</v>
      </c>
      <c r="D62" s="281" t="s">
        <v>4119</v>
      </c>
      <c r="E62" s="281" t="s">
        <v>6392</v>
      </c>
      <c r="F62" s="901"/>
      <c r="G62" s="901"/>
      <c r="H62" s="40">
        <v>1</v>
      </c>
      <c r="I62" s="905"/>
      <c r="J62" s="210">
        <f t="shared" si="1"/>
        <v>0</v>
      </c>
      <c r="K62" s="6"/>
    </row>
    <row r="63" spans="1:11" customFormat="1" ht="15" customHeight="1" thickBot="1" x14ac:dyDescent="0.35">
      <c r="A63" s="201">
        <v>47</v>
      </c>
      <c r="B63" s="1830"/>
      <c r="C63" s="281" t="s">
        <v>6393</v>
      </c>
      <c r="D63" s="281" t="s">
        <v>4119</v>
      </c>
      <c r="E63" s="281" t="s">
        <v>6394</v>
      </c>
      <c r="F63" s="901"/>
      <c r="G63" s="901"/>
      <c r="H63" s="40">
        <v>1</v>
      </c>
      <c r="I63" s="905"/>
      <c r="J63" s="210">
        <f t="shared" si="1"/>
        <v>0</v>
      </c>
      <c r="K63" s="6"/>
    </row>
    <row r="64" spans="1:11" customFormat="1" ht="15" customHeight="1" thickBot="1" x14ac:dyDescent="0.35">
      <c r="A64" s="30">
        <v>48</v>
      </c>
      <c r="B64" s="1830"/>
      <c r="C64" s="281" t="s">
        <v>6395</v>
      </c>
      <c r="D64" s="281" t="s">
        <v>4119</v>
      </c>
      <c r="E64" s="281" t="s">
        <v>6396</v>
      </c>
      <c r="F64" s="1037"/>
      <c r="G64" s="1037"/>
      <c r="H64" s="40">
        <v>1</v>
      </c>
      <c r="I64" s="905"/>
      <c r="J64" s="210">
        <f t="shared" si="1"/>
        <v>0</v>
      </c>
      <c r="K64" s="6"/>
    </row>
    <row r="65" spans="1:11" customFormat="1" ht="15" customHeight="1" thickBot="1" x14ac:dyDescent="0.35">
      <c r="A65" s="201">
        <v>49</v>
      </c>
      <c r="B65" s="1830"/>
      <c r="C65" s="281" t="s">
        <v>6397</v>
      </c>
      <c r="D65" s="281" t="s">
        <v>4119</v>
      </c>
      <c r="E65" s="281" t="s">
        <v>6398</v>
      </c>
      <c r="F65" s="1037"/>
      <c r="G65" s="1037"/>
      <c r="H65" s="40">
        <v>2</v>
      </c>
      <c r="I65" s="905"/>
      <c r="J65" s="210">
        <f t="shared" si="1"/>
        <v>0</v>
      </c>
      <c r="K65" s="6"/>
    </row>
    <row r="66" spans="1:11" customFormat="1" ht="15" customHeight="1" thickBot="1" x14ac:dyDescent="0.35">
      <c r="A66" s="30">
        <v>50</v>
      </c>
      <c r="B66" s="1830"/>
      <c r="C66" s="281" t="s">
        <v>6399</v>
      </c>
      <c r="D66" s="281" t="s">
        <v>6400</v>
      </c>
      <c r="E66" s="281" t="s">
        <v>6401</v>
      </c>
      <c r="F66" s="901"/>
      <c r="G66" s="901"/>
      <c r="H66" s="40">
        <v>2</v>
      </c>
      <c r="I66" s="905"/>
      <c r="J66" s="210">
        <f t="shared" si="1"/>
        <v>0</v>
      </c>
      <c r="K66" s="6"/>
    </row>
    <row r="67" spans="1:11" customFormat="1" ht="30" customHeight="1" thickBot="1" x14ac:dyDescent="0.35">
      <c r="A67" s="201">
        <v>51</v>
      </c>
      <c r="B67" s="1830"/>
      <c r="C67" s="281" t="s">
        <v>5480</v>
      </c>
      <c r="D67" s="281" t="s">
        <v>4119</v>
      </c>
      <c r="E67" s="281" t="s">
        <v>6402</v>
      </c>
      <c r="F67" s="901"/>
      <c r="G67" s="901"/>
      <c r="H67" s="40">
        <v>1</v>
      </c>
      <c r="I67" s="905"/>
      <c r="J67" s="210">
        <f t="shared" si="1"/>
        <v>0</v>
      </c>
      <c r="K67" s="6"/>
    </row>
    <row r="68" spans="1:11" customFormat="1" ht="15" customHeight="1" thickBot="1" x14ac:dyDescent="0.35">
      <c r="A68" s="2131" t="s">
        <v>6403</v>
      </c>
      <c r="B68" s="2131"/>
      <c r="C68" s="2131"/>
      <c r="D68" s="2131"/>
      <c r="E68" s="2131"/>
      <c r="F68" s="2131"/>
      <c r="G68" s="2131"/>
      <c r="H68" s="2131"/>
      <c r="I68" s="2131"/>
      <c r="J68" s="2131"/>
      <c r="K68" s="6"/>
    </row>
    <row r="69" spans="1:11" customFormat="1" ht="15" customHeight="1" thickBot="1" x14ac:dyDescent="0.35">
      <c r="A69" s="201">
        <v>52</v>
      </c>
      <c r="B69" s="1830" t="s">
        <v>6327</v>
      </c>
      <c r="C69" s="545" t="s">
        <v>6404</v>
      </c>
      <c r="D69" s="545" t="s">
        <v>4119</v>
      </c>
      <c r="E69" s="545" t="s">
        <v>6405</v>
      </c>
      <c r="F69" s="1053"/>
      <c r="G69" s="1053"/>
      <c r="H69" s="561">
        <v>1</v>
      </c>
      <c r="I69" s="1043"/>
      <c r="J69" s="733">
        <f t="shared" ref="J69:J88" si="2">ROUND(I69,2)*H69</f>
        <v>0</v>
      </c>
      <c r="K69" s="6"/>
    </row>
    <row r="70" spans="1:11" customFormat="1" ht="30" customHeight="1" thickBot="1" x14ac:dyDescent="0.35">
      <c r="A70" s="30">
        <v>53</v>
      </c>
      <c r="B70" s="1830"/>
      <c r="C70" s="281" t="s">
        <v>6406</v>
      </c>
      <c r="D70" s="281" t="s">
        <v>4119</v>
      </c>
      <c r="E70" s="281" t="s">
        <v>6407</v>
      </c>
      <c r="F70" s="1037"/>
      <c r="G70" s="1037"/>
      <c r="H70" s="40">
        <v>1</v>
      </c>
      <c r="I70" s="905"/>
      <c r="J70" s="210">
        <f t="shared" si="2"/>
        <v>0</v>
      </c>
      <c r="K70" s="6"/>
    </row>
    <row r="71" spans="1:11" customFormat="1" ht="15" customHeight="1" thickBot="1" x14ac:dyDescent="0.35">
      <c r="A71" s="201">
        <v>54</v>
      </c>
      <c r="B71" s="1830"/>
      <c r="C71" s="281" t="s">
        <v>6408</v>
      </c>
      <c r="D71" s="281" t="s">
        <v>4119</v>
      </c>
      <c r="E71" s="281" t="s">
        <v>6409</v>
      </c>
      <c r="F71" s="901"/>
      <c r="G71" s="901"/>
      <c r="H71" s="40">
        <v>1</v>
      </c>
      <c r="I71" s="905"/>
      <c r="J71" s="210">
        <f t="shared" si="2"/>
        <v>0</v>
      </c>
      <c r="K71" s="6"/>
    </row>
    <row r="72" spans="1:11" customFormat="1" ht="30" customHeight="1" thickBot="1" x14ac:dyDescent="0.35">
      <c r="A72" s="30">
        <v>55</v>
      </c>
      <c r="B72" s="1830"/>
      <c r="C72" s="281" t="s">
        <v>6410</v>
      </c>
      <c r="D72" s="281" t="s">
        <v>4119</v>
      </c>
      <c r="E72" s="281" t="s">
        <v>6411</v>
      </c>
      <c r="F72" s="901"/>
      <c r="G72" s="901"/>
      <c r="H72" s="40">
        <v>1</v>
      </c>
      <c r="I72" s="905"/>
      <c r="J72" s="210">
        <f t="shared" si="2"/>
        <v>0</v>
      </c>
      <c r="K72" s="6"/>
    </row>
    <row r="73" spans="1:11" customFormat="1" ht="30" customHeight="1" thickBot="1" x14ac:dyDescent="0.35">
      <c r="A73" s="201">
        <v>56</v>
      </c>
      <c r="B73" s="1830"/>
      <c r="C73" s="281" t="s">
        <v>6406</v>
      </c>
      <c r="D73" s="281" t="s">
        <v>4119</v>
      </c>
      <c r="E73" s="281" t="s">
        <v>6412</v>
      </c>
      <c r="F73" s="1037"/>
      <c r="G73" s="1037"/>
      <c r="H73" s="40">
        <v>1</v>
      </c>
      <c r="I73" s="905"/>
      <c r="J73" s="210">
        <f t="shared" si="2"/>
        <v>0</v>
      </c>
      <c r="K73" s="6"/>
    </row>
    <row r="74" spans="1:11" customFormat="1" ht="15" customHeight="1" thickBot="1" x14ac:dyDescent="0.35">
      <c r="A74" s="30">
        <v>57</v>
      </c>
      <c r="B74" s="1830"/>
      <c r="C74" s="281" t="s">
        <v>6413</v>
      </c>
      <c r="D74" s="281" t="s">
        <v>5415</v>
      </c>
      <c r="E74" s="281" t="s">
        <v>6414</v>
      </c>
      <c r="F74" s="1037"/>
      <c r="G74" s="1037"/>
      <c r="H74" s="40">
        <v>1</v>
      </c>
      <c r="I74" s="905"/>
      <c r="J74" s="210">
        <f t="shared" si="2"/>
        <v>0</v>
      </c>
      <c r="K74" s="6"/>
    </row>
    <row r="75" spans="1:11" customFormat="1" ht="15" customHeight="1" thickBot="1" x14ac:dyDescent="0.35">
      <c r="A75" s="201">
        <v>58</v>
      </c>
      <c r="B75" s="1830"/>
      <c r="C75" s="281" t="s">
        <v>6356</v>
      </c>
      <c r="D75" s="281" t="s">
        <v>4119</v>
      </c>
      <c r="E75" s="281" t="s">
        <v>6415</v>
      </c>
      <c r="F75" s="1037"/>
      <c r="G75" s="1037"/>
      <c r="H75" s="40">
        <v>1</v>
      </c>
      <c r="I75" s="905"/>
      <c r="J75" s="210">
        <f t="shared" si="2"/>
        <v>0</v>
      </c>
      <c r="K75" s="6"/>
    </row>
    <row r="76" spans="1:11" customFormat="1" ht="15" customHeight="1" thickBot="1" x14ac:dyDescent="0.35">
      <c r="A76" s="30">
        <v>59</v>
      </c>
      <c r="B76" s="1830"/>
      <c r="C76" s="281" t="s">
        <v>5466</v>
      </c>
      <c r="D76" s="281" t="s">
        <v>4119</v>
      </c>
      <c r="E76" s="281" t="s">
        <v>6416</v>
      </c>
      <c r="F76" s="901"/>
      <c r="G76" s="901"/>
      <c r="H76" s="40">
        <v>1</v>
      </c>
      <c r="I76" s="905"/>
      <c r="J76" s="210">
        <f t="shared" si="2"/>
        <v>0</v>
      </c>
      <c r="K76" s="6"/>
    </row>
    <row r="77" spans="1:11" customFormat="1" ht="15" customHeight="1" thickBot="1" x14ac:dyDescent="0.35">
      <c r="A77" s="201">
        <v>60</v>
      </c>
      <c r="B77" s="1830"/>
      <c r="C77" s="281" t="s">
        <v>6417</v>
      </c>
      <c r="D77" s="281"/>
      <c r="E77" s="281" t="s">
        <v>6418</v>
      </c>
      <c r="F77" s="901"/>
      <c r="G77" s="901"/>
      <c r="H77" s="40">
        <v>1</v>
      </c>
      <c r="I77" s="905"/>
      <c r="J77" s="210">
        <f t="shared" si="2"/>
        <v>0</v>
      </c>
      <c r="K77" s="6"/>
    </row>
    <row r="78" spans="1:11" customFormat="1" ht="15" customHeight="1" thickBot="1" x14ac:dyDescent="0.35">
      <c r="A78" s="30">
        <v>61</v>
      </c>
      <c r="B78" s="1830"/>
      <c r="C78" s="281" t="s">
        <v>6419</v>
      </c>
      <c r="D78" s="281" t="s">
        <v>6420</v>
      </c>
      <c r="E78" s="281" t="s">
        <v>6421</v>
      </c>
      <c r="F78" s="901"/>
      <c r="G78" s="901"/>
      <c r="H78" s="40">
        <v>1</v>
      </c>
      <c r="I78" s="905"/>
      <c r="J78" s="210">
        <f t="shared" si="2"/>
        <v>0</v>
      </c>
      <c r="K78" s="6"/>
    </row>
    <row r="79" spans="1:11" customFormat="1" ht="15" customHeight="1" thickBot="1" x14ac:dyDescent="0.35">
      <c r="A79" s="201">
        <v>62</v>
      </c>
      <c r="B79" s="1830"/>
      <c r="C79" s="281" t="s">
        <v>6422</v>
      </c>
      <c r="D79" s="281" t="s">
        <v>6420</v>
      </c>
      <c r="E79" s="281" t="s">
        <v>6423</v>
      </c>
      <c r="F79" s="1037"/>
      <c r="G79" s="1037"/>
      <c r="H79" s="40">
        <v>1</v>
      </c>
      <c r="I79" s="905"/>
      <c r="J79" s="210">
        <f t="shared" si="2"/>
        <v>0</v>
      </c>
      <c r="K79" s="6"/>
    </row>
    <row r="80" spans="1:11" customFormat="1" ht="15" customHeight="1" thickBot="1" x14ac:dyDescent="0.35">
      <c r="A80" s="30">
        <v>63</v>
      </c>
      <c r="B80" s="1830"/>
      <c r="C80" s="281" t="s">
        <v>6424</v>
      </c>
      <c r="D80" s="281" t="s">
        <v>4119</v>
      </c>
      <c r="E80" s="281" t="s">
        <v>6425</v>
      </c>
      <c r="F80" s="901"/>
      <c r="G80" s="901"/>
      <c r="H80" s="40">
        <v>3</v>
      </c>
      <c r="I80" s="905"/>
      <c r="J80" s="210">
        <f t="shared" si="2"/>
        <v>0</v>
      </c>
      <c r="K80" s="6"/>
    </row>
    <row r="81" spans="1:11" customFormat="1" ht="15" customHeight="1" thickBot="1" x14ac:dyDescent="0.35">
      <c r="A81" s="201">
        <v>64</v>
      </c>
      <c r="B81" s="1830"/>
      <c r="C81" s="281" t="s">
        <v>6424</v>
      </c>
      <c r="D81" s="281" t="s">
        <v>4119</v>
      </c>
      <c r="E81" s="281" t="s">
        <v>6426</v>
      </c>
      <c r="F81" s="1037"/>
      <c r="G81" s="1037"/>
      <c r="H81" s="40">
        <v>3</v>
      </c>
      <c r="I81" s="905"/>
      <c r="J81" s="210">
        <f t="shared" si="2"/>
        <v>0</v>
      </c>
      <c r="K81" s="6"/>
    </row>
    <row r="82" spans="1:11" customFormat="1" ht="15" customHeight="1" thickBot="1" x14ac:dyDescent="0.35">
      <c r="A82" s="30">
        <v>65</v>
      </c>
      <c r="B82" s="1830"/>
      <c r="C82" s="281" t="s">
        <v>6424</v>
      </c>
      <c r="D82" s="281" t="s">
        <v>4119</v>
      </c>
      <c r="E82" s="281" t="s">
        <v>6427</v>
      </c>
      <c r="F82" s="1037"/>
      <c r="G82" s="1037"/>
      <c r="H82" s="40">
        <v>3</v>
      </c>
      <c r="I82" s="905"/>
      <c r="J82" s="210">
        <f t="shared" si="2"/>
        <v>0</v>
      </c>
      <c r="K82" s="6"/>
    </row>
    <row r="83" spans="1:11" customFormat="1" ht="30" customHeight="1" thickBot="1" x14ac:dyDescent="0.35">
      <c r="A83" s="201">
        <v>66</v>
      </c>
      <c r="B83" s="1830"/>
      <c r="C83" s="281" t="s">
        <v>6428</v>
      </c>
      <c r="D83" s="281" t="s">
        <v>4119</v>
      </c>
      <c r="E83" s="281" t="s">
        <v>6429</v>
      </c>
      <c r="F83" s="901"/>
      <c r="G83" s="901"/>
      <c r="H83" s="40">
        <v>2</v>
      </c>
      <c r="I83" s="905"/>
      <c r="J83" s="210">
        <f t="shared" si="2"/>
        <v>0</v>
      </c>
      <c r="K83" s="6"/>
    </row>
    <row r="84" spans="1:11" customFormat="1" ht="15" customHeight="1" thickBot="1" x14ac:dyDescent="0.35">
      <c r="A84" s="30">
        <v>67</v>
      </c>
      <c r="B84" s="1830"/>
      <c r="C84" s="281" t="s">
        <v>5510</v>
      </c>
      <c r="D84" s="281" t="s">
        <v>4119</v>
      </c>
      <c r="E84" s="281" t="s">
        <v>6430</v>
      </c>
      <c r="F84" s="1037"/>
      <c r="G84" s="1037"/>
      <c r="H84" s="40">
        <v>1</v>
      </c>
      <c r="I84" s="905"/>
      <c r="J84" s="210">
        <f t="shared" si="2"/>
        <v>0</v>
      </c>
      <c r="K84" s="6"/>
    </row>
    <row r="85" spans="1:11" customFormat="1" ht="15" customHeight="1" thickBot="1" x14ac:dyDescent="0.35">
      <c r="A85" s="201">
        <v>68</v>
      </c>
      <c r="B85" s="1830"/>
      <c r="C85" s="281" t="s">
        <v>6431</v>
      </c>
      <c r="D85" s="281" t="s">
        <v>4119</v>
      </c>
      <c r="E85" s="281" t="s">
        <v>6432</v>
      </c>
      <c r="F85" s="901"/>
      <c r="G85" s="901"/>
      <c r="H85" s="40">
        <v>2</v>
      </c>
      <c r="I85" s="905"/>
      <c r="J85" s="210">
        <f t="shared" si="2"/>
        <v>0</v>
      </c>
      <c r="K85" s="6"/>
    </row>
    <row r="86" spans="1:11" customFormat="1" ht="15" customHeight="1" thickBot="1" x14ac:dyDescent="0.35">
      <c r="A86" s="30">
        <v>69</v>
      </c>
      <c r="B86" s="1830"/>
      <c r="C86" s="281" t="s">
        <v>6399</v>
      </c>
      <c r="D86" s="281" t="s">
        <v>6400</v>
      </c>
      <c r="E86" s="281" t="s">
        <v>6433</v>
      </c>
      <c r="F86" s="901"/>
      <c r="G86" s="901"/>
      <c r="H86" s="40">
        <v>1</v>
      </c>
      <c r="I86" s="905"/>
      <c r="J86" s="210">
        <f t="shared" si="2"/>
        <v>0</v>
      </c>
      <c r="K86" s="6"/>
    </row>
    <row r="87" spans="1:11" customFormat="1" ht="15" customHeight="1" thickBot="1" x14ac:dyDescent="0.35">
      <c r="A87" s="201">
        <v>70</v>
      </c>
      <c r="B87" s="1830"/>
      <c r="C87" s="281" t="s">
        <v>5543</v>
      </c>
      <c r="D87" s="281" t="s">
        <v>4119</v>
      </c>
      <c r="E87" s="281" t="s">
        <v>6434</v>
      </c>
      <c r="F87" s="901"/>
      <c r="G87" s="901"/>
      <c r="H87" s="40">
        <v>1</v>
      </c>
      <c r="I87" s="905"/>
      <c r="J87" s="210">
        <f t="shared" si="2"/>
        <v>0</v>
      </c>
      <c r="K87" s="6"/>
    </row>
    <row r="88" spans="1:11" customFormat="1" ht="15" customHeight="1" thickBot="1" x14ac:dyDescent="0.35">
      <c r="A88" s="30">
        <v>71</v>
      </c>
      <c r="B88" s="1830"/>
      <c r="C88" s="492" t="s">
        <v>6435</v>
      </c>
      <c r="D88" s="492" t="s">
        <v>4119</v>
      </c>
      <c r="E88" s="492" t="s">
        <v>6436</v>
      </c>
      <c r="F88" s="1056"/>
      <c r="G88" s="1056"/>
      <c r="H88" s="570">
        <v>1</v>
      </c>
      <c r="I88" s="908"/>
      <c r="J88" s="210">
        <f t="shared" si="2"/>
        <v>0</v>
      </c>
      <c r="K88" s="6"/>
    </row>
    <row r="89" spans="1:11" customFormat="1" ht="15" customHeight="1" thickBot="1" x14ac:dyDescent="0.35">
      <c r="A89" s="2131" t="s">
        <v>6437</v>
      </c>
      <c r="B89" s="2131"/>
      <c r="C89" s="2131"/>
      <c r="D89" s="2131"/>
      <c r="E89" s="2131"/>
      <c r="F89" s="2131"/>
      <c r="G89" s="2131"/>
      <c r="H89" s="2131"/>
      <c r="I89" s="2131"/>
      <c r="J89" s="2131"/>
      <c r="K89" s="6"/>
    </row>
    <row r="90" spans="1:11" customFormat="1" ht="15" customHeight="1" thickBot="1" x14ac:dyDescent="0.35">
      <c r="A90" s="30">
        <v>72</v>
      </c>
      <c r="B90" s="1871"/>
      <c r="C90" s="281" t="s">
        <v>6438</v>
      </c>
      <c r="D90" s="281" t="s">
        <v>4119</v>
      </c>
      <c r="E90" s="281" t="s">
        <v>6439</v>
      </c>
      <c r="F90" s="901"/>
      <c r="G90" s="901"/>
      <c r="H90" s="40">
        <v>1</v>
      </c>
      <c r="I90" s="905"/>
      <c r="J90" s="210">
        <f>ROUND(I90,2)*H90</f>
        <v>0</v>
      </c>
      <c r="K90" s="6"/>
    </row>
    <row r="91" spans="1:11" customFormat="1" ht="15" customHeight="1" thickBot="1" x14ac:dyDescent="0.35">
      <c r="A91" s="30">
        <v>73</v>
      </c>
      <c r="B91" s="1871"/>
      <c r="C91" s="281" t="s">
        <v>6386</v>
      </c>
      <c r="D91" s="281" t="s">
        <v>4119</v>
      </c>
      <c r="E91" s="281" t="s">
        <v>6440</v>
      </c>
      <c r="F91" s="1037"/>
      <c r="G91" s="1037"/>
      <c r="H91" s="40">
        <v>1</v>
      </c>
      <c r="I91" s="905"/>
      <c r="J91" s="210">
        <f>ROUND(I91,2)*H91</f>
        <v>0</v>
      </c>
      <c r="K91" s="6"/>
    </row>
    <row r="92" spans="1:11" customFormat="1" ht="15" customHeight="1" thickBot="1" x14ac:dyDescent="0.35">
      <c r="A92" s="2131" t="s">
        <v>6441</v>
      </c>
      <c r="B92" s="2131"/>
      <c r="C92" s="2131"/>
      <c r="D92" s="2131"/>
      <c r="E92" s="2131"/>
      <c r="F92" s="2131"/>
      <c r="G92" s="2131"/>
      <c r="H92" s="2131"/>
      <c r="I92" s="2131"/>
      <c r="J92" s="2131"/>
      <c r="K92" s="6"/>
    </row>
    <row r="93" spans="1:11" customFormat="1" ht="15" customHeight="1" thickBot="1" x14ac:dyDescent="0.35">
      <c r="A93" s="201">
        <v>74</v>
      </c>
      <c r="B93" s="1830" t="s">
        <v>6327</v>
      </c>
      <c r="C93" s="545" t="s">
        <v>6442</v>
      </c>
      <c r="D93" s="545" t="s">
        <v>6443</v>
      </c>
      <c r="E93" s="545" t="s">
        <v>6444</v>
      </c>
      <c r="F93" s="1053"/>
      <c r="G93" s="1053"/>
      <c r="H93" s="79">
        <v>1</v>
      </c>
      <c r="I93" s="1043"/>
      <c r="J93" s="733">
        <f>ROUND(I93,2)*H93</f>
        <v>0</v>
      </c>
      <c r="K93" s="6"/>
    </row>
    <row r="94" spans="1:11" customFormat="1" ht="15" customHeight="1" thickBot="1" x14ac:dyDescent="0.35">
      <c r="A94" s="30">
        <v>75</v>
      </c>
      <c r="B94" s="1830"/>
      <c r="C94" s="281" t="s">
        <v>6445</v>
      </c>
      <c r="D94" s="281" t="s">
        <v>6443</v>
      </c>
      <c r="E94" s="281" t="s">
        <v>6446</v>
      </c>
      <c r="F94" s="1037"/>
      <c r="G94" s="1037"/>
      <c r="H94" s="33">
        <v>1</v>
      </c>
      <c r="I94" s="905"/>
      <c r="J94" s="210">
        <f>ROUND(I94,2)*H94</f>
        <v>0</v>
      </c>
      <c r="K94" s="6"/>
    </row>
    <row r="95" spans="1:11" customFormat="1" ht="15" customHeight="1" thickBot="1" x14ac:dyDescent="0.35">
      <c r="A95" s="152">
        <v>76</v>
      </c>
      <c r="B95" s="1830"/>
      <c r="C95" s="492" t="s">
        <v>5420</v>
      </c>
      <c r="D95" s="492" t="s">
        <v>6443</v>
      </c>
      <c r="E95" s="492" t="s">
        <v>6447</v>
      </c>
      <c r="F95" s="907"/>
      <c r="G95" s="907"/>
      <c r="H95" s="134">
        <v>1</v>
      </c>
      <c r="I95" s="908"/>
      <c r="J95" s="493">
        <f>ROUND(I95,2)*H95</f>
        <v>0</v>
      </c>
      <c r="K95" s="6"/>
    </row>
    <row r="96" spans="1:11" customFormat="1" ht="15" customHeight="1" thickBot="1" x14ac:dyDescent="0.35">
      <c r="A96" s="2131" t="s">
        <v>6448</v>
      </c>
      <c r="B96" s="2131"/>
      <c r="C96" s="2131"/>
      <c r="D96" s="2131"/>
      <c r="E96" s="2131"/>
      <c r="F96" s="2131"/>
      <c r="G96" s="2131"/>
      <c r="H96" s="2131"/>
      <c r="I96" s="2131"/>
      <c r="J96" s="2131"/>
      <c r="K96" s="6"/>
    </row>
    <row r="97" spans="1:11" customFormat="1" ht="15" customHeight="1" thickBot="1" x14ac:dyDescent="0.35">
      <c r="A97" s="201">
        <v>77</v>
      </c>
      <c r="B97" s="1830" t="s">
        <v>6327</v>
      </c>
      <c r="C97" s="545" t="s">
        <v>5420</v>
      </c>
      <c r="D97" s="545" t="s">
        <v>3758</v>
      </c>
      <c r="E97" s="545" t="s">
        <v>6449</v>
      </c>
      <c r="F97" s="1053"/>
      <c r="G97" s="1053"/>
      <c r="H97" s="561">
        <v>1</v>
      </c>
      <c r="I97" s="1043"/>
      <c r="J97" s="733">
        <f t="shared" ref="J97:J115" si="3">ROUND(I97,2)*H97</f>
        <v>0</v>
      </c>
      <c r="K97" s="6"/>
    </row>
    <row r="98" spans="1:11" customFormat="1" ht="15" customHeight="1" thickBot="1" x14ac:dyDescent="0.35">
      <c r="A98" s="30">
        <v>78</v>
      </c>
      <c r="B98" s="1830"/>
      <c r="C98" s="281" t="s">
        <v>5420</v>
      </c>
      <c r="D98" s="281" t="s">
        <v>3758</v>
      </c>
      <c r="E98" s="281" t="s">
        <v>6450</v>
      </c>
      <c r="F98" s="1037"/>
      <c r="G98" s="1037"/>
      <c r="H98" s="40">
        <v>1</v>
      </c>
      <c r="I98" s="905"/>
      <c r="J98" s="210">
        <f t="shared" si="3"/>
        <v>0</v>
      </c>
      <c r="K98" s="6"/>
    </row>
    <row r="99" spans="1:11" customFormat="1" ht="15" customHeight="1" thickBot="1" x14ac:dyDescent="0.35">
      <c r="A99" s="201">
        <v>79</v>
      </c>
      <c r="B99" s="1830"/>
      <c r="C99" s="281" t="s">
        <v>5420</v>
      </c>
      <c r="D99" s="281" t="s">
        <v>3758</v>
      </c>
      <c r="E99" s="281" t="s">
        <v>6451</v>
      </c>
      <c r="F99" s="901"/>
      <c r="G99" s="901"/>
      <c r="H99" s="40">
        <v>1</v>
      </c>
      <c r="I99" s="905"/>
      <c r="J99" s="210">
        <f t="shared" si="3"/>
        <v>0</v>
      </c>
      <c r="K99" s="6"/>
    </row>
    <row r="100" spans="1:11" customFormat="1" ht="15" customHeight="1" thickBot="1" x14ac:dyDescent="0.35">
      <c r="A100" s="30">
        <v>80</v>
      </c>
      <c r="B100" s="1830"/>
      <c r="C100" s="281" t="s">
        <v>5420</v>
      </c>
      <c r="D100" s="281" t="s">
        <v>3758</v>
      </c>
      <c r="E100" s="281" t="s">
        <v>6452</v>
      </c>
      <c r="F100" s="901"/>
      <c r="G100" s="901"/>
      <c r="H100" s="40">
        <v>1</v>
      </c>
      <c r="I100" s="905"/>
      <c r="J100" s="210">
        <f t="shared" si="3"/>
        <v>0</v>
      </c>
      <c r="K100" s="6"/>
    </row>
    <row r="101" spans="1:11" customFormat="1" ht="15" customHeight="1" thickBot="1" x14ac:dyDescent="0.35">
      <c r="A101" s="201">
        <v>81</v>
      </c>
      <c r="B101" s="1830"/>
      <c r="C101" s="281" t="s">
        <v>5420</v>
      </c>
      <c r="D101" s="281" t="s">
        <v>3758</v>
      </c>
      <c r="E101" s="281" t="s">
        <v>6453</v>
      </c>
      <c r="F101" s="1037"/>
      <c r="G101" s="1037"/>
      <c r="H101" s="40">
        <v>1</v>
      </c>
      <c r="I101" s="905"/>
      <c r="J101" s="210">
        <f t="shared" si="3"/>
        <v>0</v>
      </c>
      <c r="K101" s="6"/>
    </row>
    <row r="102" spans="1:11" customFormat="1" ht="15" customHeight="1" thickBot="1" x14ac:dyDescent="0.35">
      <c r="A102" s="30">
        <v>82</v>
      </c>
      <c r="B102" s="1830"/>
      <c r="C102" s="281" t="s">
        <v>5466</v>
      </c>
      <c r="D102" s="281" t="s">
        <v>6454</v>
      </c>
      <c r="E102" s="281" t="s">
        <v>6455</v>
      </c>
      <c r="F102" s="1037"/>
      <c r="G102" s="1037"/>
      <c r="H102" s="40">
        <v>1</v>
      </c>
      <c r="I102" s="905"/>
      <c r="J102" s="210">
        <f t="shared" si="3"/>
        <v>0</v>
      </c>
      <c r="K102" s="6"/>
    </row>
    <row r="103" spans="1:11" customFormat="1" ht="15" customHeight="1" thickBot="1" x14ac:dyDescent="0.35">
      <c r="A103" s="201">
        <v>83</v>
      </c>
      <c r="B103" s="1830"/>
      <c r="C103" s="281" t="s">
        <v>5466</v>
      </c>
      <c r="D103" s="281" t="s">
        <v>6454</v>
      </c>
      <c r="E103" s="281" t="s">
        <v>6456</v>
      </c>
      <c r="F103" s="901"/>
      <c r="G103" s="901"/>
      <c r="H103" s="40">
        <v>1</v>
      </c>
      <c r="I103" s="905"/>
      <c r="J103" s="210">
        <f t="shared" si="3"/>
        <v>0</v>
      </c>
      <c r="K103" s="6"/>
    </row>
    <row r="104" spans="1:11" customFormat="1" ht="15" customHeight="1" thickBot="1" x14ac:dyDescent="0.35">
      <c r="A104" s="30">
        <v>84</v>
      </c>
      <c r="B104" s="1830"/>
      <c r="C104" s="281" t="s">
        <v>5466</v>
      </c>
      <c r="D104" s="281" t="s">
        <v>6454</v>
      </c>
      <c r="E104" s="281" t="s">
        <v>6457</v>
      </c>
      <c r="F104" s="901"/>
      <c r="G104" s="901"/>
      <c r="H104" s="40">
        <v>1</v>
      </c>
      <c r="I104" s="905"/>
      <c r="J104" s="210">
        <f t="shared" si="3"/>
        <v>0</v>
      </c>
      <c r="K104" s="6"/>
    </row>
    <row r="105" spans="1:11" customFormat="1" ht="15" customHeight="1" thickBot="1" x14ac:dyDescent="0.35">
      <c r="A105" s="201">
        <v>85</v>
      </c>
      <c r="B105" s="1830"/>
      <c r="C105" s="281" t="s">
        <v>6458</v>
      </c>
      <c r="D105" s="281" t="s">
        <v>6459</v>
      </c>
      <c r="E105" s="281" t="s">
        <v>6460</v>
      </c>
      <c r="F105" s="1037"/>
      <c r="G105" s="1037"/>
      <c r="H105" s="40">
        <v>1</v>
      </c>
      <c r="I105" s="905"/>
      <c r="J105" s="210">
        <f t="shared" si="3"/>
        <v>0</v>
      </c>
      <c r="K105" s="6"/>
    </row>
    <row r="106" spans="1:11" customFormat="1" ht="15" customHeight="1" thickBot="1" x14ac:dyDescent="0.35">
      <c r="A106" s="30">
        <v>86</v>
      </c>
      <c r="B106" s="1830"/>
      <c r="C106" s="281" t="s">
        <v>6458</v>
      </c>
      <c r="D106" s="281" t="s">
        <v>4328</v>
      </c>
      <c r="E106" s="281" t="s">
        <v>6461</v>
      </c>
      <c r="F106" s="1037"/>
      <c r="G106" s="1037"/>
      <c r="H106" s="40">
        <v>1</v>
      </c>
      <c r="I106" s="905"/>
      <c r="J106" s="210">
        <f t="shared" si="3"/>
        <v>0</v>
      </c>
      <c r="K106" s="6"/>
    </row>
    <row r="107" spans="1:11" customFormat="1" ht="15" customHeight="1" thickBot="1" x14ac:dyDescent="0.35">
      <c r="A107" s="201">
        <v>87</v>
      </c>
      <c r="B107" s="1830"/>
      <c r="C107" s="281" t="s">
        <v>6458</v>
      </c>
      <c r="D107" s="281" t="s">
        <v>4328</v>
      </c>
      <c r="E107" s="281" t="s">
        <v>6462</v>
      </c>
      <c r="F107" s="901"/>
      <c r="G107" s="901"/>
      <c r="H107" s="40">
        <v>1</v>
      </c>
      <c r="I107" s="905"/>
      <c r="J107" s="210">
        <f t="shared" si="3"/>
        <v>0</v>
      </c>
      <c r="K107" s="6"/>
    </row>
    <row r="108" spans="1:11" customFormat="1" ht="15" customHeight="1" thickBot="1" x14ac:dyDescent="0.35">
      <c r="A108" s="30">
        <v>88</v>
      </c>
      <c r="B108" s="1830"/>
      <c r="C108" s="281" t="s">
        <v>6463</v>
      </c>
      <c r="D108" s="281" t="s">
        <v>6464</v>
      </c>
      <c r="E108" s="281" t="s">
        <v>6465</v>
      </c>
      <c r="F108" s="901"/>
      <c r="G108" s="901"/>
      <c r="H108" s="40">
        <v>1</v>
      </c>
      <c r="I108" s="905"/>
      <c r="J108" s="210">
        <f t="shared" si="3"/>
        <v>0</v>
      </c>
      <c r="K108" s="6"/>
    </row>
    <row r="109" spans="1:11" customFormat="1" ht="15" customHeight="1" thickBot="1" x14ac:dyDescent="0.35">
      <c r="A109" s="201">
        <v>89</v>
      </c>
      <c r="B109" s="1830"/>
      <c r="C109" s="281" t="s">
        <v>6463</v>
      </c>
      <c r="D109" s="281" t="s">
        <v>6464</v>
      </c>
      <c r="E109" s="281" t="s">
        <v>6466</v>
      </c>
      <c r="F109" s="1037"/>
      <c r="G109" s="1037"/>
      <c r="H109" s="40">
        <v>1</v>
      </c>
      <c r="I109" s="905"/>
      <c r="J109" s="210">
        <f t="shared" si="3"/>
        <v>0</v>
      </c>
      <c r="K109" s="6"/>
    </row>
    <row r="110" spans="1:11" customFormat="1" ht="15" customHeight="1" thickBot="1" x14ac:dyDescent="0.35">
      <c r="A110" s="30">
        <v>90</v>
      </c>
      <c r="B110" s="1830"/>
      <c r="C110" s="281" t="s">
        <v>6463</v>
      </c>
      <c r="D110" s="281" t="s">
        <v>6464</v>
      </c>
      <c r="E110" s="281" t="s">
        <v>6467</v>
      </c>
      <c r="F110" s="1037"/>
      <c r="G110" s="1037"/>
      <c r="H110" s="40">
        <v>1</v>
      </c>
      <c r="I110" s="905"/>
      <c r="J110" s="210">
        <f t="shared" si="3"/>
        <v>0</v>
      </c>
      <c r="K110" s="6"/>
    </row>
    <row r="111" spans="1:11" customFormat="1" ht="15" customHeight="1" thickBot="1" x14ac:dyDescent="0.35">
      <c r="A111" s="201">
        <v>91</v>
      </c>
      <c r="B111" s="1830"/>
      <c r="C111" s="281" t="s">
        <v>5502</v>
      </c>
      <c r="D111" s="281" t="s">
        <v>6468</v>
      </c>
      <c r="E111" s="281" t="s">
        <v>6469</v>
      </c>
      <c r="F111" s="901"/>
      <c r="G111" s="901"/>
      <c r="H111" s="40">
        <v>1</v>
      </c>
      <c r="I111" s="905"/>
      <c r="J111" s="210">
        <f t="shared" si="3"/>
        <v>0</v>
      </c>
      <c r="K111" s="6"/>
    </row>
    <row r="112" spans="1:11" customFormat="1" ht="15" customHeight="1" thickBot="1" x14ac:dyDescent="0.35">
      <c r="A112" s="30">
        <v>92</v>
      </c>
      <c r="B112" s="1830"/>
      <c r="C112" s="281" t="s">
        <v>5502</v>
      </c>
      <c r="D112" s="281" t="s">
        <v>6470</v>
      </c>
      <c r="E112" s="281" t="s">
        <v>6471</v>
      </c>
      <c r="F112" s="901"/>
      <c r="G112" s="901"/>
      <c r="H112" s="40">
        <v>1</v>
      </c>
      <c r="I112" s="905"/>
      <c r="J112" s="210">
        <f t="shared" si="3"/>
        <v>0</v>
      </c>
      <c r="K112" s="6"/>
    </row>
    <row r="113" spans="1:11" customFormat="1" ht="15" customHeight="1" thickBot="1" x14ac:dyDescent="0.35">
      <c r="A113" s="201">
        <v>93</v>
      </c>
      <c r="B113" s="1830"/>
      <c r="C113" s="281" t="s">
        <v>6472</v>
      </c>
      <c r="D113" s="281" t="s">
        <v>6473</v>
      </c>
      <c r="E113" s="281" t="s">
        <v>6474</v>
      </c>
      <c r="F113" s="1037"/>
      <c r="G113" s="1037"/>
      <c r="H113" s="40">
        <v>1</v>
      </c>
      <c r="I113" s="905"/>
      <c r="J113" s="210">
        <f t="shared" si="3"/>
        <v>0</v>
      </c>
      <c r="K113" s="6"/>
    </row>
    <row r="114" spans="1:11" customFormat="1" ht="15" customHeight="1" thickBot="1" x14ac:dyDescent="0.35">
      <c r="A114" s="30">
        <v>94</v>
      </c>
      <c r="B114" s="1830"/>
      <c r="C114" s="281" t="s">
        <v>5606</v>
      </c>
      <c r="D114" s="281" t="s">
        <v>6475</v>
      </c>
      <c r="E114" s="281" t="s">
        <v>6476</v>
      </c>
      <c r="F114" s="1037"/>
      <c r="G114" s="1037"/>
      <c r="H114" s="40">
        <v>2</v>
      </c>
      <c r="I114" s="905"/>
      <c r="J114" s="210">
        <f t="shared" si="3"/>
        <v>0</v>
      </c>
      <c r="K114" s="6"/>
    </row>
    <row r="115" spans="1:11" customFormat="1" ht="15" customHeight="1" thickBot="1" x14ac:dyDescent="0.35">
      <c r="A115" s="201">
        <v>95</v>
      </c>
      <c r="B115" s="1830"/>
      <c r="C115" s="492" t="s">
        <v>5604</v>
      </c>
      <c r="D115" s="492" t="s">
        <v>3136</v>
      </c>
      <c r="E115" s="492" t="s">
        <v>6477</v>
      </c>
      <c r="F115" s="907"/>
      <c r="G115" s="907"/>
      <c r="H115" s="570">
        <v>1</v>
      </c>
      <c r="I115" s="908"/>
      <c r="J115" s="210">
        <f t="shared" si="3"/>
        <v>0</v>
      </c>
      <c r="K115" s="6"/>
    </row>
    <row r="116" spans="1:11" customFormat="1" ht="15" customHeight="1" thickBot="1" x14ac:dyDescent="0.35">
      <c r="A116" s="2131" t="s">
        <v>6478</v>
      </c>
      <c r="B116" s="2131"/>
      <c r="C116" s="2131"/>
      <c r="D116" s="2131"/>
      <c r="E116" s="2131"/>
      <c r="F116" s="2131"/>
      <c r="G116" s="2131"/>
      <c r="H116" s="2131"/>
      <c r="I116" s="2131"/>
      <c r="J116" s="2131"/>
      <c r="K116" s="6"/>
    </row>
    <row r="117" spans="1:11" customFormat="1" ht="15" customHeight="1" thickBot="1" x14ac:dyDescent="0.35">
      <c r="A117" s="201">
        <v>96</v>
      </c>
      <c r="B117" s="1830" t="s">
        <v>6327</v>
      </c>
      <c r="C117" s="545" t="s">
        <v>6479</v>
      </c>
      <c r="D117" s="545" t="s">
        <v>3094</v>
      </c>
      <c r="E117" s="545" t="s">
        <v>6480</v>
      </c>
      <c r="F117" s="1053"/>
      <c r="G117" s="1053"/>
      <c r="H117" s="561">
        <v>2</v>
      </c>
      <c r="I117" s="1043"/>
      <c r="J117" s="733">
        <f t="shared" ref="J117:J139" si="4">ROUND(I117,2)*H117</f>
        <v>0</v>
      </c>
      <c r="K117" s="6"/>
    </row>
    <row r="118" spans="1:11" customFormat="1" ht="15" customHeight="1" thickBot="1" x14ac:dyDescent="0.35">
      <c r="A118" s="30">
        <v>97</v>
      </c>
      <c r="B118" s="1830"/>
      <c r="C118" s="281" t="s">
        <v>5411</v>
      </c>
      <c r="D118" s="281" t="s">
        <v>3094</v>
      </c>
      <c r="E118" s="281" t="s">
        <v>6481</v>
      </c>
      <c r="F118" s="901"/>
      <c r="G118" s="901"/>
      <c r="H118" s="40">
        <v>2</v>
      </c>
      <c r="I118" s="905"/>
      <c r="J118" s="210">
        <f t="shared" si="4"/>
        <v>0</v>
      </c>
      <c r="K118" s="6"/>
    </row>
    <row r="119" spans="1:11" customFormat="1" ht="15" customHeight="1" thickBot="1" x14ac:dyDescent="0.35">
      <c r="A119" s="201">
        <v>98</v>
      </c>
      <c r="B119" s="1830"/>
      <c r="C119" s="281" t="s">
        <v>6482</v>
      </c>
      <c r="D119" s="281" t="s">
        <v>3094</v>
      </c>
      <c r="E119" s="281" t="s">
        <v>6483</v>
      </c>
      <c r="F119" s="901"/>
      <c r="G119" s="901"/>
      <c r="H119" s="40">
        <v>2</v>
      </c>
      <c r="I119" s="905"/>
      <c r="J119" s="210">
        <f t="shared" si="4"/>
        <v>0</v>
      </c>
      <c r="K119" s="6"/>
    </row>
    <row r="120" spans="1:11" customFormat="1" ht="15" customHeight="1" thickBot="1" x14ac:dyDescent="0.35">
      <c r="A120" s="30">
        <v>99</v>
      </c>
      <c r="B120" s="1830"/>
      <c r="C120" s="281" t="s">
        <v>6484</v>
      </c>
      <c r="D120" s="281" t="s">
        <v>3094</v>
      </c>
      <c r="E120" s="281" t="s">
        <v>6485</v>
      </c>
      <c r="F120" s="1037"/>
      <c r="G120" s="1037"/>
      <c r="H120" s="40">
        <v>1</v>
      </c>
      <c r="I120" s="905"/>
      <c r="J120" s="210">
        <f t="shared" si="4"/>
        <v>0</v>
      </c>
      <c r="K120" s="6"/>
    </row>
    <row r="121" spans="1:11" customFormat="1" ht="15" customHeight="1" thickBot="1" x14ac:dyDescent="0.35">
      <c r="A121" s="201">
        <v>100</v>
      </c>
      <c r="B121" s="1830"/>
      <c r="C121" s="281" t="s">
        <v>6486</v>
      </c>
      <c r="D121" s="281" t="s">
        <v>3094</v>
      </c>
      <c r="E121" s="281" t="s">
        <v>6487</v>
      </c>
      <c r="F121" s="1037"/>
      <c r="G121" s="1037"/>
      <c r="H121" s="40">
        <v>3</v>
      </c>
      <c r="I121" s="905"/>
      <c r="J121" s="210">
        <f t="shared" si="4"/>
        <v>0</v>
      </c>
      <c r="K121" s="6"/>
    </row>
    <row r="122" spans="1:11" customFormat="1" ht="15" customHeight="1" thickBot="1" x14ac:dyDescent="0.35">
      <c r="A122" s="30">
        <v>101</v>
      </c>
      <c r="B122" s="1830"/>
      <c r="C122" s="281" t="s">
        <v>6488</v>
      </c>
      <c r="D122" s="281" t="s">
        <v>3094</v>
      </c>
      <c r="E122" s="281" t="s">
        <v>6489</v>
      </c>
      <c r="F122" s="901"/>
      <c r="G122" s="901"/>
      <c r="H122" s="40">
        <v>1</v>
      </c>
      <c r="I122" s="905"/>
      <c r="J122" s="210">
        <f t="shared" si="4"/>
        <v>0</v>
      </c>
      <c r="K122" s="6"/>
    </row>
    <row r="123" spans="1:11" customFormat="1" ht="15" customHeight="1" thickBot="1" x14ac:dyDescent="0.35">
      <c r="A123" s="201">
        <v>102</v>
      </c>
      <c r="B123" s="1830"/>
      <c r="C123" s="281" t="s">
        <v>6490</v>
      </c>
      <c r="D123" s="281" t="s">
        <v>3094</v>
      </c>
      <c r="E123" s="281" t="s">
        <v>6491</v>
      </c>
      <c r="F123" s="901"/>
      <c r="G123" s="901"/>
      <c r="H123" s="40">
        <v>1</v>
      </c>
      <c r="I123" s="905"/>
      <c r="J123" s="210">
        <f t="shared" si="4"/>
        <v>0</v>
      </c>
      <c r="K123" s="6"/>
    </row>
    <row r="124" spans="1:11" customFormat="1" ht="15" customHeight="1" thickBot="1" x14ac:dyDescent="0.35">
      <c r="A124" s="30">
        <v>103</v>
      </c>
      <c r="B124" s="1830"/>
      <c r="C124" s="281" t="s">
        <v>6486</v>
      </c>
      <c r="D124" s="281" t="s">
        <v>3094</v>
      </c>
      <c r="E124" s="281" t="s">
        <v>6492</v>
      </c>
      <c r="F124" s="1037"/>
      <c r="G124" s="1037"/>
      <c r="H124" s="40">
        <v>1</v>
      </c>
      <c r="I124" s="905"/>
      <c r="J124" s="210">
        <f t="shared" si="4"/>
        <v>0</v>
      </c>
      <c r="K124" s="6"/>
    </row>
    <row r="125" spans="1:11" customFormat="1" ht="15" customHeight="1" thickBot="1" x14ac:dyDescent="0.35">
      <c r="A125" s="201">
        <v>104</v>
      </c>
      <c r="B125" s="1830"/>
      <c r="C125" s="281" t="s">
        <v>5417</v>
      </c>
      <c r="D125" s="281" t="s">
        <v>3094</v>
      </c>
      <c r="E125" s="281" t="s">
        <v>6493</v>
      </c>
      <c r="F125" s="1037"/>
      <c r="G125" s="1037"/>
      <c r="H125" s="40">
        <v>1</v>
      </c>
      <c r="I125" s="905"/>
      <c r="J125" s="210">
        <f t="shared" si="4"/>
        <v>0</v>
      </c>
      <c r="K125" s="6"/>
    </row>
    <row r="126" spans="1:11" customFormat="1" ht="15" customHeight="1" thickBot="1" x14ac:dyDescent="0.35">
      <c r="A126" s="30">
        <v>105</v>
      </c>
      <c r="B126" s="1830"/>
      <c r="C126" s="281" t="s">
        <v>6494</v>
      </c>
      <c r="D126" s="281" t="s">
        <v>3094</v>
      </c>
      <c r="E126" s="281" t="s">
        <v>6495</v>
      </c>
      <c r="F126" s="901"/>
      <c r="G126" s="901"/>
      <c r="H126" s="40">
        <v>2</v>
      </c>
      <c r="I126" s="905"/>
      <c r="J126" s="210">
        <f t="shared" si="4"/>
        <v>0</v>
      </c>
      <c r="K126" s="6"/>
    </row>
    <row r="127" spans="1:11" customFormat="1" ht="15" customHeight="1" thickBot="1" x14ac:dyDescent="0.35">
      <c r="A127" s="201">
        <v>106</v>
      </c>
      <c r="B127" s="1830"/>
      <c r="C127" s="281" t="s">
        <v>6486</v>
      </c>
      <c r="D127" s="281" t="s">
        <v>3094</v>
      </c>
      <c r="E127" s="281" t="s">
        <v>6496</v>
      </c>
      <c r="F127" s="901"/>
      <c r="G127" s="901"/>
      <c r="H127" s="40">
        <v>2</v>
      </c>
      <c r="I127" s="905"/>
      <c r="J127" s="210">
        <f t="shared" si="4"/>
        <v>0</v>
      </c>
      <c r="K127" s="6"/>
    </row>
    <row r="128" spans="1:11" customFormat="1" ht="15" customHeight="1" thickBot="1" x14ac:dyDescent="0.35">
      <c r="A128" s="30">
        <v>107</v>
      </c>
      <c r="B128" s="1830"/>
      <c r="C128" s="281" t="s">
        <v>6494</v>
      </c>
      <c r="D128" s="281" t="s">
        <v>3094</v>
      </c>
      <c r="E128" s="281" t="s">
        <v>6497</v>
      </c>
      <c r="F128" s="1037"/>
      <c r="G128" s="1037"/>
      <c r="H128" s="40">
        <v>2</v>
      </c>
      <c r="I128" s="905"/>
      <c r="J128" s="210">
        <f t="shared" si="4"/>
        <v>0</v>
      </c>
      <c r="K128" s="6"/>
    </row>
    <row r="129" spans="1:11" customFormat="1" ht="15" customHeight="1" thickBot="1" x14ac:dyDescent="0.35">
      <c r="A129" s="201">
        <v>108</v>
      </c>
      <c r="B129" s="1830"/>
      <c r="C129" s="281" t="s">
        <v>6486</v>
      </c>
      <c r="D129" s="281" t="s">
        <v>3094</v>
      </c>
      <c r="E129" s="281" t="s">
        <v>6498</v>
      </c>
      <c r="F129" s="1037"/>
      <c r="G129" s="1037"/>
      <c r="H129" s="40">
        <v>2</v>
      </c>
      <c r="I129" s="905"/>
      <c r="J129" s="210">
        <f t="shared" si="4"/>
        <v>0</v>
      </c>
      <c r="K129" s="6"/>
    </row>
    <row r="130" spans="1:11" customFormat="1" ht="15" customHeight="1" thickBot="1" x14ac:dyDescent="0.35">
      <c r="A130" s="30">
        <v>109</v>
      </c>
      <c r="B130" s="1830"/>
      <c r="C130" s="281" t="s">
        <v>5417</v>
      </c>
      <c r="D130" s="281" t="s">
        <v>3094</v>
      </c>
      <c r="E130" s="281" t="s">
        <v>6499</v>
      </c>
      <c r="F130" s="901"/>
      <c r="G130" s="901"/>
      <c r="H130" s="40">
        <v>8</v>
      </c>
      <c r="I130" s="905"/>
      <c r="J130" s="210">
        <f t="shared" si="4"/>
        <v>0</v>
      </c>
      <c r="K130" s="6"/>
    </row>
    <row r="131" spans="1:11" customFormat="1" ht="15" customHeight="1" thickBot="1" x14ac:dyDescent="0.35">
      <c r="A131" s="201">
        <v>110</v>
      </c>
      <c r="B131" s="1830"/>
      <c r="C131" s="281" t="s">
        <v>5417</v>
      </c>
      <c r="D131" s="281" t="s">
        <v>3094</v>
      </c>
      <c r="E131" s="281" t="s">
        <v>6500</v>
      </c>
      <c r="F131" s="901"/>
      <c r="G131" s="901"/>
      <c r="H131" s="40">
        <v>5</v>
      </c>
      <c r="I131" s="905"/>
      <c r="J131" s="210">
        <f t="shared" si="4"/>
        <v>0</v>
      </c>
      <c r="K131" s="6"/>
    </row>
    <row r="132" spans="1:11" customFormat="1" ht="15" customHeight="1" thickBot="1" x14ac:dyDescent="0.35">
      <c r="A132" s="30">
        <v>111</v>
      </c>
      <c r="B132" s="1830"/>
      <c r="C132" s="281" t="s">
        <v>5417</v>
      </c>
      <c r="D132" s="281" t="s">
        <v>3094</v>
      </c>
      <c r="E132" s="281" t="s">
        <v>6501</v>
      </c>
      <c r="F132" s="1037"/>
      <c r="G132" s="1037"/>
      <c r="H132" s="40">
        <v>2</v>
      </c>
      <c r="I132" s="905"/>
      <c r="J132" s="210">
        <f t="shared" si="4"/>
        <v>0</v>
      </c>
      <c r="K132" s="6"/>
    </row>
    <row r="133" spans="1:11" customFormat="1" ht="15" customHeight="1" thickBot="1" x14ac:dyDescent="0.35">
      <c r="A133" s="201">
        <v>112</v>
      </c>
      <c r="B133" s="1830"/>
      <c r="C133" s="281" t="s">
        <v>6502</v>
      </c>
      <c r="D133" s="281" t="s">
        <v>3094</v>
      </c>
      <c r="E133" s="281" t="s">
        <v>6503</v>
      </c>
      <c r="F133" s="1037"/>
      <c r="G133" s="1037"/>
      <c r="H133" s="40">
        <v>11</v>
      </c>
      <c r="I133" s="905"/>
      <c r="J133" s="210">
        <f t="shared" si="4"/>
        <v>0</v>
      </c>
      <c r="K133" s="6"/>
    </row>
    <row r="134" spans="1:11" customFormat="1" ht="15" customHeight="1" thickBot="1" x14ac:dyDescent="0.35">
      <c r="A134" s="30">
        <v>113</v>
      </c>
      <c r="B134" s="1830"/>
      <c r="C134" s="281" t="s">
        <v>6502</v>
      </c>
      <c r="D134" s="281" t="s">
        <v>3094</v>
      </c>
      <c r="E134" s="281" t="s">
        <v>6504</v>
      </c>
      <c r="F134" s="1037"/>
      <c r="G134" s="1037"/>
      <c r="H134" s="40">
        <v>4</v>
      </c>
      <c r="I134" s="905"/>
      <c r="J134" s="210">
        <f t="shared" si="4"/>
        <v>0</v>
      </c>
      <c r="K134" s="6"/>
    </row>
    <row r="135" spans="1:11" customFormat="1" ht="15" customHeight="1" thickBot="1" x14ac:dyDescent="0.35">
      <c r="A135" s="201">
        <v>114</v>
      </c>
      <c r="B135" s="1830"/>
      <c r="C135" s="281" t="s">
        <v>6505</v>
      </c>
      <c r="D135" s="281" t="s">
        <v>3094</v>
      </c>
      <c r="E135" s="281" t="s">
        <v>6506</v>
      </c>
      <c r="F135" s="901"/>
      <c r="G135" s="901"/>
      <c r="H135" s="40">
        <v>5</v>
      </c>
      <c r="I135" s="905"/>
      <c r="J135" s="210">
        <f t="shared" si="4"/>
        <v>0</v>
      </c>
      <c r="K135" s="6"/>
    </row>
    <row r="136" spans="1:11" customFormat="1" ht="15" customHeight="1" thickBot="1" x14ac:dyDescent="0.35">
      <c r="A136" s="30">
        <v>115</v>
      </c>
      <c r="B136" s="1830"/>
      <c r="C136" s="281" t="s">
        <v>6505</v>
      </c>
      <c r="D136" s="281" t="s">
        <v>3094</v>
      </c>
      <c r="E136" s="281" t="s">
        <v>6507</v>
      </c>
      <c r="F136" s="901"/>
      <c r="G136" s="901"/>
      <c r="H136" s="40">
        <v>6</v>
      </c>
      <c r="I136" s="905"/>
      <c r="J136" s="210">
        <f t="shared" si="4"/>
        <v>0</v>
      </c>
      <c r="K136" s="6"/>
    </row>
    <row r="137" spans="1:11" customFormat="1" ht="15" customHeight="1" thickBot="1" x14ac:dyDescent="0.35">
      <c r="A137" s="201">
        <v>116</v>
      </c>
      <c r="B137" s="1830"/>
      <c r="C137" s="281" t="s">
        <v>6508</v>
      </c>
      <c r="D137" s="281" t="s">
        <v>3094</v>
      </c>
      <c r="E137" s="281" t="s">
        <v>6509</v>
      </c>
      <c r="F137" s="1037"/>
      <c r="G137" s="1037"/>
      <c r="H137" s="40">
        <v>1</v>
      </c>
      <c r="I137" s="905"/>
      <c r="J137" s="210">
        <f t="shared" si="4"/>
        <v>0</v>
      </c>
      <c r="K137" s="6"/>
    </row>
    <row r="138" spans="1:11" customFormat="1" ht="15" customHeight="1" thickBot="1" x14ac:dyDescent="0.35">
      <c r="A138" s="30">
        <v>117</v>
      </c>
      <c r="B138" s="1830"/>
      <c r="C138" s="281" t="s">
        <v>6510</v>
      </c>
      <c r="D138" s="281" t="s">
        <v>3094</v>
      </c>
      <c r="E138" s="281" t="s">
        <v>6511</v>
      </c>
      <c r="F138" s="1037"/>
      <c r="G138" s="1037"/>
      <c r="H138" s="40">
        <v>1</v>
      </c>
      <c r="I138" s="905"/>
      <c r="J138" s="210">
        <f t="shared" si="4"/>
        <v>0</v>
      </c>
      <c r="K138" s="6"/>
    </row>
    <row r="139" spans="1:11" customFormat="1" ht="15" customHeight="1" thickBot="1" x14ac:dyDescent="0.35">
      <c r="A139" s="201">
        <v>118</v>
      </c>
      <c r="B139" s="1830"/>
      <c r="C139" s="492" t="s">
        <v>6512</v>
      </c>
      <c r="D139" s="492" t="s">
        <v>3094</v>
      </c>
      <c r="E139" s="492" t="s">
        <v>6513</v>
      </c>
      <c r="F139" s="907"/>
      <c r="G139" s="907"/>
      <c r="H139" s="570">
        <v>1</v>
      </c>
      <c r="I139" s="908"/>
      <c r="J139" s="210">
        <f t="shared" si="4"/>
        <v>0</v>
      </c>
      <c r="K139" s="6"/>
    </row>
    <row r="140" spans="1:11" customFormat="1" ht="15" customHeight="1" thickBot="1" x14ac:dyDescent="0.35">
      <c r="A140" s="2131" t="s">
        <v>1736</v>
      </c>
      <c r="B140" s="2131"/>
      <c r="C140" s="2131"/>
      <c r="D140" s="2131"/>
      <c r="E140" s="2131"/>
      <c r="F140" s="2131"/>
      <c r="G140" s="2131"/>
      <c r="H140" s="2131"/>
      <c r="I140" s="2131"/>
      <c r="J140" s="2131"/>
      <c r="K140" s="6"/>
    </row>
    <row r="141" spans="1:11" customFormat="1" ht="15" customHeight="1" thickBot="1" x14ac:dyDescent="0.35">
      <c r="A141" s="201">
        <v>119</v>
      </c>
      <c r="B141" s="1830" t="s">
        <v>6327</v>
      </c>
      <c r="C141" s="545" t="s">
        <v>1737</v>
      </c>
      <c r="D141" s="545" t="s">
        <v>6514</v>
      </c>
      <c r="E141" s="545" t="s">
        <v>6515</v>
      </c>
      <c r="F141" s="1053"/>
      <c r="G141" s="1053"/>
      <c r="H141" s="79">
        <v>1</v>
      </c>
      <c r="I141" s="1043"/>
      <c r="J141" s="733">
        <f>ROUND(I141,2)*H141</f>
        <v>0</v>
      </c>
      <c r="K141" s="6"/>
    </row>
    <row r="142" spans="1:11" customFormat="1" ht="69" customHeight="1" thickBot="1" x14ac:dyDescent="0.35">
      <c r="A142" s="152">
        <v>120</v>
      </c>
      <c r="B142" s="1830"/>
      <c r="C142" s="492" t="s">
        <v>6516</v>
      </c>
      <c r="D142" s="492" t="s">
        <v>6517</v>
      </c>
      <c r="E142" s="492" t="s">
        <v>6518</v>
      </c>
      <c r="F142" s="907"/>
      <c r="G142" s="907"/>
      <c r="H142" s="134">
        <v>1</v>
      </c>
      <c r="I142" s="908"/>
      <c r="J142" s="493">
        <f>ROUND(I142,2)*H142</f>
        <v>0</v>
      </c>
      <c r="K142" s="6"/>
    </row>
    <row r="143" spans="1:11" customFormat="1" ht="15" thickBot="1" x14ac:dyDescent="0.35">
      <c r="A143" s="2132" t="s">
        <v>5327</v>
      </c>
      <c r="B143" s="2132"/>
      <c r="C143" s="2132"/>
      <c r="D143" s="2132"/>
      <c r="E143" s="2132"/>
      <c r="F143" s="2132"/>
      <c r="G143" s="2132"/>
      <c r="H143" s="2132"/>
      <c r="I143" s="2132"/>
      <c r="J143" s="1365">
        <f>SUM(J16:J142)</f>
        <v>0</v>
      </c>
      <c r="K143" s="6"/>
    </row>
    <row r="144" spans="1:11" customFormat="1" x14ac:dyDescent="0.3">
      <c r="A144" s="142"/>
      <c r="B144" s="142"/>
      <c r="C144" s="142"/>
      <c r="D144" s="142"/>
      <c r="E144" s="142"/>
      <c r="F144" s="142"/>
      <c r="G144" s="142"/>
      <c r="H144" s="143"/>
      <c r="I144" s="142"/>
      <c r="J144" s="142"/>
      <c r="K144" s="6"/>
    </row>
    <row r="145" spans="1:11" customFormat="1" ht="63.9" customHeight="1" x14ac:dyDescent="0.3">
      <c r="A145" s="1884" t="s">
        <v>1572</v>
      </c>
      <c r="B145" s="1884"/>
      <c r="C145" s="1884"/>
      <c r="D145" s="1884"/>
      <c r="E145" s="1884"/>
      <c r="F145" s="1884"/>
      <c r="G145" s="1884"/>
      <c r="H145" s="1884"/>
      <c r="I145" s="1884"/>
      <c r="J145" s="1884"/>
      <c r="K145" s="6"/>
    </row>
    <row r="146" spans="1:11" customFormat="1" x14ac:dyDescent="0.3">
      <c r="A146" s="496"/>
      <c r="B146" s="496"/>
      <c r="C146" s="496"/>
      <c r="D146" s="496"/>
      <c r="E146" s="496"/>
      <c r="F146" s="496"/>
      <c r="G146" s="496"/>
      <c r="H146" s="497"/>
      <c r="I146" s="496"/>
      <c r="J146" s="496"/>
      <c r="K146" s="6"/>
    </row>
    <row r="147" spans="1:11" customFormat="1" x14ac:dyDescent="0.3">
      <c r="A147" s="496"/>
      <c r="B147" s="496"/>
      <c r="C147" s="496"/>
      <c r="D147" s="496"/>
      <c r="E147" s="496"/>
      <c r="F147" s="496"/>
      <c r="G147" s="496"/>
      <c r="H147" s="497"/>
      <c r="I147" s="496"/>
      <c r="J147" s="496"/>
      <c r="K147" s="6"/>
    </row>
    <row r="148" spans="1:11" customFormat="1" x14ac:dyDescent="0.3">
      <c r="A148" s="496"/>
      <c r="B148" s="496"/>
      <c r="C148" s="496"/>
      <c r="D148" s="496"/>
      <c r="E148" s="496"/>
      <c r="F148" s="496"/>
      <c r="G148" s="496"/>
      <c r="H148" s="497"/>
      <c r="I148" s="496"/>
      <c r="J148" s="496"/>
      <c r="K148" s="6"/>
    </row>
    <row r="149" spans="1:11" customFormat="1" x14ac:dyDescent="0.3">
      <c r="A149" s="496"/>
      <c r="B149" s="496"/>
      <c r="C149" s="496"/>
      <c r="D149" s="496"/>
      <c r="E149" s="496"/>
      <c r="F149" s="496"/>
      <c r="G149" s="496"/>
      <c r="H149" s="497"/>
      <c r="I149" s="496"/>
      <c r="J149" s="496"/>
      <c r="K149" s="6"/>
    </row>
  </sheetData>
  <sheetProtection algorithmName="SHA-512" hashValue="GMYCwkrjbkPIH1RX8cL+xgqeIbWVvEUKfdCswQWh5etjCOTplGxPD7nxPbZE0m16qjNZNdGJmouzqTIq/JbOuQ==" saltValue="QXixFLXQSiEWlyWzTsDG1w==" spinCount="100000" sheet="1" objects="1" scenarios="1"/>
  <mergeCells count="35">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 ref="A96:J96"/>
    <mergeCell ref="A14:J14"/>
    <mergeCell ref="A15:J15"/>
    <mergeCell ref="B16:B17"/>
    <mergeCell ref="A18:J18"/>
    <mergeCell ref="B19:B67"/>
    <mergeCell ref="A68:J68"/>
    <mergeCell ref="B69:B88"/>
    <mergeCell ref="A89:J89"/>
    <mergeCell ref="B90:B91"/>
    <mergeCell ref="A92:J92"/>
    <mergeCell ref="B93:B95"/>
    <mergeCell ref="A145:J145"/>
    <mergeCell ref="B97:B115"/>
    <mergeCell ref="A116:J116"/>
    <mergeCell ref="B117:B139"/>
    <mergeCell ref="A140:J140"/>
    <mergeCell ref="B141:B142"/>
    <mergeCell ref="A143:I14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F33B-ED78-4F4C-A8A2-9B3ACE4379CA}">
  <sheetPr>
    <tabColor rgb="FFC1F0C8"/>
    <pageSetUpPr fitToPage="1"/>
  </sheetPr>
  <dimension ref="A1:K51"/>
  <sheetViews>
    <sheetView topLeftCell="D35" workbookViewId="0">
      <selection activeCell="M26" sqref="M26"/>
    </sheetView>
  </sheetViews>
  <sheetFormatPr defaultColWidth="8.88671875" defaultRowHeight="14.4" x14ac:dyDescent="0.3"/>
  <cols>
    <col min="1" max="1" width="8.88671875" style="6" bestFit="1" customWidth="1"/>
    <col min="2" max="2" width="12.109375" style="6" customWidth="1"/>
    <col min="3" max="3" width="46.6640625" style="6" customWidth="1"/>
    <col min="4" max="4" width="20.886718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6519</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5102</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6520</v>
      </c>
      <c r="B14" s="1759"/>
      <c r="C14" s="1759"/>
      <c r="D14" s="1759"/>
      <c r="E14" s="1759"/>
      <c r="F14" s="1759"/>
      <c r="G14" s="1759"/>
      <c r="H14" s="1759"/>
      <c r="I14" s="1759"/>
      <c r="J14" s="1759"/>
      <c r="K14" s="6"/>
    </row>
    <row r="15" spans="1:11" customFormat="1" ht="15" thickBot="1" x14ac:dyDescent="0.35">
      <c r="A15" s="1759" t="s">
        <v>33</v>
      </c>
      <c r="B15" s="1759"/>
      <c r="C15" s="1759"/>
      <c r="D15" s="1759"/>
      <c r="E15" s="1759"/>
      <c r="F15" s="1759"/>
      <c r="G15" s="1759"/>
      <c r="H15" s="1759"/>
      <c r="I15" s="1759"/>
      <c r="J15" s="1759"/>
      <c r="K15" s="6"/>
    </row>
    <row r="16" spans="1:11" customFormat="1" ht="15" customHeight="1" thickBot="1" x14ac:dyDescent="0.35">
      <c r="A16" s="20">
        <v>1</v>
      </c>
      <c r="B16" s="1830" t="s">
        <v>6521</v>
      </c>
      <c r="C16" s="213" t="s">
        <v>6522</v>
      </c>
      <c r="D16" s="213" t="s">
        <v>3333</v>
      </c>
      <c r="E16" s="213" t="s">
        <v>6523</v>
      </c>
      <c r="F16" s="899"/>
      <c r="G16" s="899"/>
      <c r="H16" s="24">
        <v>1</v>
      </c>
      <c r="I16" s="923"/>
      <c r="J16" s="209">
        <f t="shared" ref="J16:J33" si="0">ROUND(I16,2)*H16</f>
        <v>0</v>
      </c>
      <c r="K16" s="6"/>
    </row>
    <row r="17" spans="1:10" customFormat="1" ht="15" customHeight="1" thickBot="1" x14ac:dyDescent="0.35">
      <c r="A17" s="30">
        <v>2</v>
      </c>
      <c r="B17" s="1830"/>
      <c r="C17" s="281" t="s">
        <v>6524</v>
      </c>
      <c r="D17" s="281" t="s">
        <v>3333</v>
      </c>
      <c r="E17" s="281" t="s">
        <v>6525</v>
      </c>
      <c r="F17" s="1037"/>
      <c r="G17" s="1037"/>
      <c r="H17" s="33">
        <v>1</v>
      </c>
      <c r="I17" s="924"/>
      <c r="J17" s="210">
        <f t="shared" si="0"/>
        <v>0</v>
      </c>
    </row>
    <row r="18" spans="1:10" customFormat="1" ht="15" customHeight="1" thickBot="1" x14ac:dyDescent="0.35">
      <c r="A18" s="30">
        <v>3</v>
      </c>
      <c r="B18" s="1830"/>
      <c r="C18" s="281" t="s">
        <v>6526</v>
      </c>
      <c r="D18" s="281" t="s">
        <v>3333</v>
      </c>
      <c r="E18" s="281" t="s">
        <v>6527</v>
      </c>
      <c r="F18" s="901"/>
      <c r="G18" s="901"/>
      <c r="H18" s="33">
        <v>2</v>
      </c>
      <c r="I18" s="924"/>
      <c r="J18" s="210">
        <f t="shared" si="0"/>
        <v>0</v>
      </c>
    </row>
    <row r="19" spans="1:10" customFormat="1" ht="15" customHeight="1" thickBot="1" x14ac:dyDescent="0.35">
      <c r="A19" s="30">
        <v>4</v>
      </c>
      <c r="B19" s="1830"/>
      <c r="C19" s="281" t="s">
        <v>6528</v>
      </c>
      <c r="D19" s="281" t="s">
        <v>3333</v>
      </c>
      <c r="E19" s="281" t="s">
        <v>6529</v>
      </c>
      <c r="F19" s="901"/>
      <c r="G19" s="901"/>
      <c r="H19" s="33">
        <v>1</v>
      </c>
      <c r="I19" s="924"/>
      <c r="J19" s="210">
        <f t="shared" si="0"/>
        <v>0</v>
      </c>
    </row>
    <row r="20" spans="1:10" customFormat="1" ht="15" customHeight="1" thickBot="1" x14ac:dyDescent="0.35">
      <c r="A20" s="30">
        <v>5</v>
      </c>
      <c r="B20" s="1830"/>
      <c r="C20" s="281" t="s">
        <v>6530</v>
      </c>
      <c r="D20" s="281" t="s">
        <v>3333</v>
      </c>
      <c r="E20" s="281" t="s">
        <v>6531</v>
      </c>
      <c r="F20" s="1037"/>
      <c r="G20" s="1037"/>
      <c r="H20" s="33">
        <v>1</v>
      </c>
      <c r="I20" s="924"/>
      <c r="J20" s="210">
        <f t="shared" si="0"/>
        <v>0</v>
      </c>
    </row>
    <row r="21" spans="1:10" customFormat="1" ht="15" customHeight="1" thickBot="1" x14ac:dyDescent="0.35">
      <c r="A21" s="30">
        <v>6</v>
      </c>
      <c r="B21" s="1830"/>
      <c r="C21" s="281" t="s">
        <v>6532</v>
      </c>
      <c r="D21" s="281" t="s">
        <v>3333</v>
      </c>
      <c r="E21" s="281" t="s">
        <v>6533</v>
      </c>
      <c r="F21" s="901"/>
      <c r="G21" s="901"/>
      <c r="H21" s="33">
        <v>1</v>
      </c>
      <c r="I21" s="924"/>
      <c r="J21" s="210">
        <f t="shared" si="0"/>
        <v>0</v>
      </c>
    </row>
    <row r="22" spans="1:10" customFormat="1" ht="30" customHeight="1" thickBot="1" x14ac:dyDescent="0.35">
      <c r="A22" s="30">
        <v>7</v>
      </c>
      <c r="B22" s="1830"/>
      <c r="C22" s="281" t="s">
        <v>5468</v>
      </c>
      <c r="D22" s="281" t="s">
        <v>3333</v>
      </c>
      <c r="E22" s="281" t="s">
        <v>6534</v>
      </c>
      <c r="F22" s="1037"/>
      <c r="G22" s="1037"/>
      <c r="H22" s="33">
        <v>1</v>
      </c>
      <c r="I22" s="924"/>
      <c r="J22" s="210">
        <f t="shared" si="0"/>
        <v>0</v>
      </c>
    </row>
    <row r="23" spans="1:10" customFormat="1" ht="15" customHeight="1" thickBot="1" x14ac:dyDescent="0.35">
      <c r="A23" s="30">
        <v>8</v>
      </c>
      <c r="B23" s="1830"/>
      <c r="C23" s="281" t="s">
        <v>6535</v>
      </c>
      <c r="D23" s="281" t="s">
        <v>3333</v>
      </c>
      <c r="E23" s="281" t="s">
        <v>6536</v>
      </c>
      <c r="F23" s="901"/>
      <c r="G23" s="901"/>
      <c r="H23" s="33">
        <v>1</v>
      </c>
      <c r="I23" s="924"/>
      <c r="J23" s="210">
        <f t="shared" si="0"/>
        <v>0</v>
      </c>
    </row>
    <row r="24" spans="1:10" customFormat="1" ht="15" customHeight="1" thickBot="1" x14ac:dyDescent="0.35">
      <c r="A24" s="30">
        <v>9</v>
      </c>
      <c r="B24" s="1830"/>
      <c r="C24" s="281" t="s">
        <v>6537</v>
      </c>
      <c r="D24" s="281" t="s">
        <v>3333</v>
      </c>
      <c r="E24" s="281" t="s">
        <v>6538</v>
      </c>
      <c r="F24" s="1037"/>
      <c r="G24" s="1037"/>
      <c r="H24" s="33">
        <v>1</v>
      </c>
      <c r="I24" s="924"/>
      <c r="J24" s="210">
        <f t="shared" si="0"/>
        <v>0</v>
      </c>
    </row>
    <row r="25" spans="1:10" customFormat="1" ht="15" customHeight="1" thickBot="1" x14ac:dyDescent="0.35">
      <c r="A25" s="30">
        <v>10</v>
      </c>
      <c r="B25" s="1830"/>
      <c r="C25" s="281" t="s">
        <v>6539</v>
      </c>
      <c r="D25" s="281" t="s">
        <v>3333</v>
      </c>
      <c r="E25" s="281" t="s">
        <v>6540</v>
      </c>
      <c r="F25" s="901"/>
      <c r="G25" s="901"/>
      <c r="H25" s="33">
        <v>1</v>
      </c>
      <c r="I25" s="924"/>
      <c r="J25" s="210">
        <f t="shared" si="0"/>
        <v>0</v>
      </c>
    </row>
    <row r="26" spans="1:10" customFormat="1" ht="30" customHeight="1" thickBot="1" x14ac:dyDescent="0.35">
      <c r="A26" s="30">
        <v>11</v>
      </c>
      <c r="B26" s="1830"/>
      <c r="C26" s="113" t="s">
        <v>6541</v>
      </c>
      <c r="D26" s="113" t="s">
        <v>3944</v>
      </c>
      <c r="E26" s="281" t="s">
        <v>6542</v>
      </c>
      <c r="F26" s="901"/>
      <c r="G26" s="901"/>
      <c r="H26" s="33">
        <v>1</v>
      </c>
      <c r="I26" s="924"/>
      <c r="J26" s="210">
        <f t="shared" si="0"/>
        <v>0</v>
      </c>
    </row>
    <row r="27" spans="1:10" customFormat="1" ht="15" customHeight="1" thickBot="1" x14ac:dyDescent="0.35">
      <c r="A27" s="30">
        <v>12</v>
      </c>
      <c r="B27" s="1830"/>
      <c r="C27" s="149" t="s">
        <v>6543</v>
      </c>
      <c r="D27" s="149" t="s">
        <v>3333</v>
      </c>
      <c r="E27" s="149" t="s">
        <v>6544</v>
      </c>
      <c r="F27" s="901"/>
      <c r="G27" s="901"/>
      <c r="H27" s="33">
        <v>1</v>
      </c>
      <c r="I27" s="924"/>
      <c r="J27" s="210">
        <f t="shared" si="0"/>
        <v>0</v>
      </c>
    </row>
    <row r="28" spans="1:10" customFormat="1" ht="15" customHeight="1" thickBot="1" x14ac:dyDescent="0.35">
      <c r="A28" s="30">
        <v>13</v>
      </c>
      <c r="B28" s="1830"/>
      <c r="C28" s="149" t="s">
        <v>6545</v>
      </c>
      <c r="D28" s="149" t="s">
        <v>3333</v>
      </c>
      <c r="E28" s="149" t="s">
        <v>6546</v>
      </c>
      <c r="F28" s="1037"/>
      <c r="G28" s="1037"/>
      <c r="H28" s="33">
        <v>350</v>
      </c>
      <c r="I28" s="924"/>
      <c r="J28" s="210">
        <f t="shared" si="0"/>
        <v>0</v>
      </c>
    </row>
    <row r="29" spans="1:10" customFormat="1" ht="15" customHeight="1" thickBot="1" x14ac:dyDescent="0.35">
      <c r="A29" s="30">
        <v>14</v>
      </c>
      <c r="B29" s="1830"/>
      <c r="C29" s="281" t="s">
        <v>6547</v>
      </c>
      <c r="D29" s="281" t="s">
        <v>6548</v>
      </c>
      <c r="E29" s="281" t="s">
        <v>6549</v>
      </c>
      <c r="F29" s="901"/>
      <c r="G29" s="901"/>
      <c r="H29" s="33">
        <v>1</v>
      </c>
      <c r="I29" s="924"/>
      <c r="J29" s="210">
        <f t="shared" si="0"/>
        <v>0</v>
      </c>
    </row>
    <row r="30" spans="1:10" customFormat="1" ht="15" customHeight="1" thickBot="1" x14ac:dyDescent="0.35">
      <c r="A30" s="30">
        <v>15</v>
      </c>
      <c r="B30" s="1830"/>
      <c r="C30" s="281" t="s">
        <v>6550</v>
      </c>
      <c r="D30" s="281" t="s">
        <v>2101</v>
      </c>
      <c r="E30" s="281" t="s">
        <v>6551</v>
      </c>
      <c r="F30" s="1037"/>
      <c r="G30" s="1037"/>
      <c r="H30" s="33">
        <v>1</v>
      </c>
      <c r="I30" s="924"/>
      <c r="J30" s="210">
        <f t="shared" si="0"/>
        <v>0</v>
      </c>
    </row>
    <row r="31" spans="1:10" customFormat="1" ht="30" customHeight="1" thickBot="1" x14ac:dyDescent="0.35">
      <c r="A31" s="30">
        <v>16</v>
      </c>
      <c r="B31" s="1830"/>
      <c r="C31" s="281" t="s">
        <v>6552</v>
      </c>
      <c r="D31" s="281" t="s">
        <v>6553</v>
      </c>
      <c r="E31" s="281" t="s">
        <v>6554</v>
      </c>
      <c r="F31" s="901"/>
      <c r="G31" s="901"/>
      <c r="H31" s="33">
        <v>2</v>
      </c>
      <c r="I31" s="924"/>
      <c r="J31" s="210">
        <f t="shared" si="0"/>
        <v>0</v>
      </c>
    </row>
    <row r="32" spans="1:10" customFormat="1" ht="30" customHeight="1" thickBot="1" x14ac:dyDescent="0.35">
      <c r="A32" s="30">
        <v>17</v>
      </c>
      <c r="B32" s="1830"/>
      <c r="C32" s="281" t="s">
        <v>5671</v>
      </c>
      <c r="D32" s="281" t="s">
        <v>6553</v>
      </c>
      <c r="E32" s="281" t="s">
        <v>6555</v>
      </c>
      <c r="F32" s="901"/>
      <c r="G32" s="901"/>
      <c r="H32" s="33">
        <v>1</v>
      </c>
      <c r="I32" s="924"/>
      <c r="J32" s="210">
        <f t="shared" si="0"/>
        <v>0</v>
      </c>
    </row>
    <row r="33" spans="1:11" customFormat="1" ht="30" customHeight="1" thickBot="1" x14ac:dyDescent="0.35">
      <c r="A33" s="152">
        <v>18</v>
      </c>
      <c r="B33" s="1830"/>
      <c r="C33" s="579" t="s">
        <v>6556</v>
      </c>
      <c r="D33" s="579" t="s">
        <v>6557</v>
      </c>
      <c r="E33" s="579" t="s">
        <v>6558</v>
      </c>
      <c r="F33" s="1056"/>
      <c r="G33" s="1056"/>
      <c r="H33" s="134">
        <v>350</v>
      </c>
      <c r="I33" s="1057"/>
      <c r="J33" s="210">
        <f t="shared" si="0"/>
        <v>0</v>
      </c>
      <c r="K33" s="6"/>
    </row>
    <row r="34" spans="1:11" customFormat="1" ht="15" customHeight="1" thickBot="1" x14ac:dyDescent="0.35">
      <c r="A34" s="2131" t="s">
        <v>6559</v>
      </c>
      <c r="B34" s="2131"/>
      <c r="C34" s="2131"/>
      <c r="D34" s="2131"/>
      <c r="E34" s="2131"/>
      <c r="F34" s="2131"/>
      <c r="G34" s="2131"/>
      <c r="H34" s="2131"/>
      <c r="I34" s="2131"/>
      <c r="J34" s="2131"/>
      <c r="K34" s="6"/>
    </row>
    <row r="35" spans="1:11" customFormat="1" ht="30" customHeight="1" thickBot="1" x14ac:dyDescent="0.35">
      <c r="A35" s="201">
        <v>19</v>
      </c>
      <c r="B35" s="1830" t="s">
        <v>6521</v>
      </c>
      <c r="C35" s="545" t="s">
        <v>2457</v>
      </c>
      <c r="D35" s="545" t="s">
        <v>6560</v>
      </c>
      <c r="E35" s="545" t="s">
        <v>6561</v>
      </c>
      <c r="F35" s="1053"/>
      <c r="G35" s="1053"/>
      <c r="H35" s="79">
        <v>1</v>
      </c>
      <c r="I35" s="1058"/>
      <c r="J35" s="733">
        <f t="shared" ref="J35:J44" si="1">ROUND(I35,2)*H35</f>
        <v>0</v>
      </c>
      <c r="K35" s="6"/>
    </row>
    <row r="36" spans="1:11" customFormat="1" ht="15" customHeight="1" thickBot="1" x14ac:dyDescent="0.35">
      <c r="A36" s="30">
        <v>20</v>
      </c>
      <c r="B36" s="1830"/>
      <c r="C36" s="281" t="s">
        <v>6562</v>
      </c>
      <c r="D36" s="281" t="s">
        <v>6563</v>
      </c>
      <c r="E36" s="281" t="s">
        <v>6564</v>
      </c>
      <c r="F36" s="901"/>
      <c r="G36" s="901"/>
      <c r="H36" s="33">
        <v>1</v>
      </c>
      <c r="I36" s="924"/>
      <c r="J36" s="210">
        <f t="shared" si="1"/>
        <v>0</v>
      </c>
      <c r="K36" s="6"/>
    </row>
    <row r="37" spans="1:11" customFormat="1" ht="15" customHeight="1" thickBot="1" x14ac:dyDescent="0.35">
      <c r="A37" s="201">
        <v>21</v>
      </c>
      <c r="B37" s="1830"/>
      <c r="C37" s="281" t="s">
        <v>6565</v>
      </c>
      <c r="D37" s="281" t="s">
        <v>6563</v>
      </c>
      <c r="E37" s="281" t="s">
        <v>6566</v>
      </c>
      <c r="F37" s="1037"/>
      <c r="G37" s="1037"/>
      <c r="H37" s="33">
        <v>1</v>
      </c>
      <c r="I37" s="924"/>
      <c r="J37" s="210">
        <f t="shared" si="1"/>
        <v>0</v>
      </c>
      <c r="K37" s="6"/>
    </row>
    <row r="38" spans="1:11" customFormat="1" ht="15" customHeight="1" thickBot="1" x14ac:dyDescent="0.35">
      <c r="A38" s="30">
        <v>22</v>
      </c>
      <c r="B38" s="1830"/>
      <c r="C38" s="281" t="s">
        <v>6567</v>
      </c>
      <c r="D38" s="281" t="s">
        <v>3503</v>
      </c>
      <c r="E38" s="281" t="s">
        <v>6568</v>
      </c>
      <c r="F38" s="901"/>
      <c r="G38" s="901"/>
      <c r="H38" s="33">
        <v>1</v>
      </c>
      <c r="I38" s="924"/>
      <c r="J38" s="210">
        <f t="shared" si="1"/>
        <v>0</v>
      </c>
      <c r="K38" s="6"/>
    </row>
    <row r="39" spans="1:11" customFormat="1" ht="15" customHeight="1" thickBot="1" x14ac:dyDescent="0.35">
      <c r="A39" s="201">
        <v>23</v>
      </c>
      <c r="B39" s="1830"/>
      <c r="C39" s="281" t="s">
        <v>6569</v>
      </c>
      <c r="D39" s="281" t="s">
        <v>3503</v>
      </c>
      <c r="E39" s="281" t="s">
        <v>6570</v>
      </c>
      <c r="F39" s="901"/>
      <c r="G39" s="901"/>
      <c r="H39" s="33">
        <v>1</v>
      </c>
      <c r="I39" s="924"/>
      <c r="J39" s="210">
        <f t="shared" si="1"/>
        <v>0</v>
      </c>
      <c r="K39" s="6"/>
    </row>
    <row r="40" spans="1:11" customFormat="1" ht="30" customHeight="1" thickBot="1" x14ac:dyDescent="0.35">
      <c r="A40" s="30">
        <v>24</v>
      </c>
      <c r="B40" s="1830"/>
      <c r="C40" s="149" t="s">
        <v>6571</v>
      </c>
      <c r="D40" s="149" t="s">
        <v>6557</v>
      </c>
      <c r="E40" s="149" t="s">
        <v>6572</v>
      </c>
      <c r="F40" s="1037"/>
      <c r="G40" s="1037"/>
      <c r="H40" s="33">
        <v>350</v>
      </c>
      <c r="I40" s="924"/>
      <c r="J40" s="210">
        <f t="shared" si="1"/>
        <v>0</v>
      </c>
      <c r="K40" s="6"/>
    </row>
    <row r="41" spans="1:11" customFormat="1" ht="42.75" customHeight="1" thickBot="1" x14ac:dyDescent="0.35">
      <c r="A41" s="201">
        <v>25</v>
      </c>
      <c r="B41" s="1830"/>
      <c r="C41" s="149" t="s">
        <v>6573</v>
      </c>
      <c r="D41" s="149" t="s">
        <v>6206</v>
      </c>
      <c r="E41" s="149" t="s">
        <v>6574</v>
      </c>
      <c r="F41" s="901"/>
      <c r="G41" s="901"/>
      <c r="H41" s="33">
        <v>350</v>
      </c>
      <c r="I41" s="924"/>
      <c r="J41" s="210">
        <f t="shared" si="1"/>
        <v>0</v>
      </c>
      <c r="K41" s="6"/>
    </row>
    <row r="42" spans="1:11" customFormat="1" ht="30" customHeight="1" thickBot="1" x14ac:dyDescent="0.35">
      <c r="A42" s="30">
        <v>26</v>
      </c>
      <c r="B42" s="1830"/>
      <c r="C42" s="149" t="s">
        <v>6573</v>
      </c>
      <c r="D42" s="149" t="s">
        <v>6206</v>
      </c>
      <c r="E42" s="149" t="s">
        <v>6575</v>
      </c>
      <c r="F42" s="1037"/>
      <c r="G42" s="1037"/>
      <c r="H42" s="33">
        <v>350</v>
      </c>
      <c r="I42" s="924"/>
      <c r="J42" s="210">
        <f t="shared" si="1"/>
        <v>0</v>
      </c>
      <c r="K42" s="6"/>
    </row>
    <row r="43" spans="1:11" customFormat="1" ht="30" customHeight="1" thickBot="1" x14ac:dyDescent="0.35">
      <c r="A43" s="201">
        <v>27</v>
      </c>
      <c r="B43" s="1830"/>
      <c r="C43" s="149" t="s">
        <v>6576</v>
      </c>
      <c r="D43" s="149" t="s">
        <v>5884</v>
      </c>
      <c r="E43" s="149" t="s">
        <v>6577</v>
      </c>
      <c r="F43" s="901"/>
      <c r="G43" s="901"/>
      <c r="H43" s="33">
        <v>350</v>
      </c>
      <c r="I43" s="924"/>
      <c r="J43" s="210">
        <f t="shared" si="1"/>
        <v>0</v>
      </c>
      <c r="K43" s="6"/>
    </row>
    <row r="44" spans="1:11" customFormat="1" ht="40.5" customHeight="1" thickBot="1" x14ac:dyDescent="0.35">
      <c r="A44" s="30">
        <v>28</v>
      </c>
      <c r="B44" s="1830"/>
      <c r="C44" s="150" t="s">
        <v>6578</v>
      </c>
      <c r="D44" s="150" t="s">
        <v>6579</v>
      </c>
      <c r="E44" s="150" t="s">
        <v>6580</v>
      </c>
      <c r="F44" s="903"/>
      <c r="G44" s="903"/>
      <c r="H44" s="44">
        <v>2</v>
      </c>
      <c r="I44" s="925"/>
      <c r="J44" s="493">
        <f t="shared" si="1"/>
        <v>0</v>
      </c>
      <c r="K44" s="6"/>
    </row>
    <row r="45" spans="1:11" customFormat="1" ht="15" thickBot="1" x14ac:dyDescent="0.35">
      <c r="A45" s="1747" t="s">
        <v>5327</v>
      </c>
      <c r="B45" s="1747"/>
      <c r="C45" s="1747"/>
      <c r="D45" s="1747"/>
      <c r="E45" s="1747"/>
      <c r="F45" s="1747"/>
      <c r="G45" s="1747"/>
      <c r="H45" s="1747"/>
      <c r="I45" s="1747"/>
      <c r="J45" s="58">
        <f>SUM(J16:J44)</f>
        <v>0</v>
      </c>
      <c r="K45" s="6"/>
    </row>
    <row r="46" spans="1:11" customFormat="1" x14ac:dyDescent="0.3">
      <c r="A46" s="142"/>
      <c r="B46" s="142"/>
      <c r="C46" s="142"/>
      <c r="D46" s="142"/>
      <c r="E46" s="142"/>
      <c r="F46" s="142"/>
      <c r="G46" s="142"/>
      <c r="H46" s="143"/>
      <c r="I46" s="142"/>
      <c r="J46" s="142"/>
      <c r="K46" s="6"/>
    </row>
    <row r="47" spans="1:11" customFormat="1" ht="63.75" customHeight="1" x14ac:dyDescent="0.3">
      <c r="A47" s="1884" t="s">
        <v>1572</v>
      </c>
      <c r="B47" s="1884"/>
      <c r="C47" s="1884"/>
      <c r="D47" s="1884"/>
      <c r="E47" s="1884"/>
      <c r="F47" s="1884"/>
      <c r="G47" s="1884"/>
      <c r="H47" s="1884"/>
      <c r="I47" s="1884"/>
      <c r="J47" s="1884"/>
      <c r="K47" s="6"/>
    </row>
    <row r="48" spans="1:11" customFormat="1" x14ac:dyDescent="0.3">
      <c r="A48" s="496"/>
      <c r="B48" s="496"/>
      <c r="C48" s="496"/>
      <c r="D48" s="496"/>
      <c r="E48" s="496"/>
      <c r="F48" s="496"/>
      <c r="G48" s="496"/>
      <c r="H48" s="497"/>
      <c r="I48" s="496"/>
      <c r="J48" s="496"/>
      <c r="K48" s="6"/>
    </row>
    <row r="49" spans="1:11" customFormat="1" x14ac:dyDescent="0.3">
      <c r="A49" s="496"/>
      <c r="B49" s="496"/>
      <c r="C49" s="496"/>
      <c r="D49" s="496"/>
      <c r="E49" s="496"/>
      <c r="F49" s="496"/>
      <c r="G49" s="496"/>
      <c r="H49" s="497"/>
      <c r="I49" s="496"/>
      <c r="J49" s="496"/>
      <c r="K49" s="6"/>
    </row>
    <row r="50" spans="1:11" customFormat="1" x14ac:dyDescent="0.3">
      <c r="A50" s="496"/>
      <c r="B50" s="496"/>
      <c r="C50" s="496"/>
      <c r="D50" s="496"/>
      <c r="E50" s="496"/>
      <c r="F50" s="496"/>
      <c r="G50" s="496"/>
      <c r="H50" s="497"/>
      <c r="I50" s="496"/>
      <c r="J50" s="496"/>
      <c r="K50" s="6"/>
    </row>
    <row r="51" spans="1:11" customFormat="1" x14ac:dyDescent="0.3">
      <c r="A51" s="496"/>
      <c r="B51" s="496"/>
      <c r="C51" s="496"/>
      <c r="D51" s="496"/>
      <c r="E51" s="496"/>
      <c r="F51" s="496"/>
      <c r="G51" s="496"/>
      <c r="H51" s="497"/>
      <c r="I51" s="496"/>
      <c r="J51" s="496"/>
      <c r="K51" s="6"/>
    </row>
  </sheetData>
  <sheetProtection algorithmName="SHA-512" hashValue="bV9HLmR1y0wnnR6SfHdXrFs/BwOST3LPT9ZSfPp341YcsRDZ45IPgLF66C5ygCq9kwJ6yeTqTzpJ1loDGdVAhw==" saltValue="+wYXlH6aGcde2lm8HtUw1Q==" spinCount="100000" sheet="1" objects="1" scenarios="1"/>
  <mergeCells count="23">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 ref="A47:J47"/>
    <mergeCell ref="A14:J14"/>
    <mergeCell ref="A15:J15"/>
    <mergeCell ref="B16:B33"/>
    <mergeCell ref="A34:J34"/>
    <mergeCell ref="B35:B44"/>
    <mergeCell ref="A45:I4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2D2C9-0B9E-4ABA-937A-6821CB9C4C4D}">
  <sheetPr>
    <tabColor rgb="FFC1F0C8"/>
    <pageSetUpPr fitToPage="1"/>
  </sheetPr>
  <dimension ref="A1:K33"/>
  <sheetViews>
    <sheetView topLeftCell="D13" workbookViewId="0">
      <selection activeCell="K29" sqref="K29"/>
    </sheetView>
  </sheetViews>
  <sheetFormatPr defaultColWidth="8.88671875" defaultRowHeight="14.4" x14ac:dyDescent="0.3"/>
  <cols>
    <col min="1" max="1" width="8.88671875" style="6" bestFit="1" customWidth="1"/>
    <col min="2" max="2" width="12.109375" style="6" customWidth="1"/>
    <col min="3" max="3" width="46.6640625" style="6" customWidth="1"/>
    <col min="4" max="4" width="22.88671875" style="6" customWidth="1"/>
    <col min="5" max="5" width="25.33203125" style="6" customWidth="1"/>
    <col min="6" max="6" width="26" style="6" customWidth="1"/>
    <col min="7" max="7" width="27.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6581</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5131</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5132</v>
      </c>
      <c r="B14" s="1759"/>
      <c r="C14" s="1759"/>
      <c r="D14" s="1759"/>
      <c r="E14" s="1759"/>
      <c r="F14" s="1759"/>
      <c r="G14" s="1759"/>
      <c r="H14" s="1759"/>
      <c r="I14" s="1759"/>
      <c r="J14" s="1759"/>
      <c r="K14" s="6"/>
    </row>
    <row r="15" spans="1:11" customFormat="1" ht="30" customHeight="1" thickBot="1" x14ac:dyDescent="0.35">
      <c r="A15" s="20">
        <v>1</v>
      </c>
      <c r="B15" s="1830" t="s">
        <v>6582</v>
      </c>
      <c r="C15" s="213" t="s">
        <v>3545</v>
      </c>
      <c r="D15" s="213" t="s">
        <v>4140</v>
      </c>
      <c r="E15" s="213" t="s">
        <v>4141</v>
      </c>
      <c r="F15" s="899"/>
      <c r="G15" s="899"/>
      <c r="H15" s="24">
        <v>1</v>
      </c>
      <c r="I15" s="923"/>
      <c r="J15" s="209">
        <f t="shared" ref="J15:J26" si="0">ROUND(I15,2)*H15</f>
        <v>0</v>
      </c>
      <c r="K15" s="6"/>
    </row>
    <row r="16" spans="1:11" customFormat="1" ht="30" customHeight="1" thickBot="1" x14ac:dyDescent="0.35">
      <c r="A16" s="30">
        <v>2</v>
      </c>
      <c r="B16" s="1830"/>
      <c r="C16" s="281" t="s">
        <v>6583</v>
      </c>
      <c r="D16" s="281" t="s">
        <v>4140</v>
      </c>
      <c r="E16" s="281" t="s">
        <v>4143</v>
      </c>
      <c r="F16" s="1037"/>
      <c r="G16" s="1037"/>
      <c r="H16" s="33">
        <v>1</v>
      </c>
      <c r="I16" s="924"/>
      <c r="J16" s="210">
        <f t="shared" si="0"/>
        <v>0</v>
      </c>
      <c r="K16" s="6"/>
    </row>
    <row r="17" spans="1:11" customFormat="1" ht="30" customHeight="1" thickBot="1" x14ac:dyDescent="0.35">
      <c r="A17" s="30">
        <v>3</v>
      </c>
      <c r="B17" s="1830"/>
      <c r="C17" s="281" t="s">
        <v>6584</v>
      </c>
      <c r="D17" s="281" t="s">
        <v>4140</v>
      </c>
      <c r="E17" s="281" t="s">
        <v>4145</v>
      </c>
      <c r="F17" s="901"/>
      <c r="G17" s="901"/>
      <c r="H17" s="33">
        <v>2</v>
      </c>
      <c r="I17" s="924"/>
      <c r="J17" s="210">
        <f t="shared" si="0"/>
        <v>0</v>
      </c>
      <c r="K17" s="6"/>
    </row>
    <row r="18" spans="1:11" customFormat="1" ht="30" customHeight="1" thickBot="1" x14ac:dyDescent="0.35">
      <c r="A18" s="30">
        <v>4</v>
      </c>
      <c r="B18" s="1830"/>
      <c r="C18" s="281" t="s">
        <v>6585</v>
      </c>
      <c r="D18" s="281" t="s">
        <v>4140</v>
      </c>
      <c r="E18" s="281" t="s">
        <v>4147</v>
      </c>
      <c r="F18" s="901"/>
      <c r="G18" s="901"/>
      <c r="H18" s="33">
        <v>1</v>
      </c>
      <c r="I18" s="924"/>
      <c r="J18" s="210">
        <f t="shared" si="0"/>
        <v>0</v>
      </c>
      <c r="K18" s="6"/>
    </row>
    <row r="19" spans="1:11" customFormat="1" ht="15" customHeight="1" thickBot="1" x14ac:dyDescent="0.35">
      <c r="A19" s="30">
        <v>5</v>
      </c>
      <c r="B19" s="1830"/>
      <c r="C19" s="281" t="s">
        <v>1910</v>
      </c>
      <c r="D19" s="281" t="s">
        <v>6586</v>
      </c>
      <c r="E19" s="281" t="s">
        <v>6587</v>
      </c>
      <c r="F19" s="1037"/>
      <c r="G19" s="1037"/>
      <c r="H19" s="33">
        <v>1</v>
      </c>
      <c r="I19" s="924"/>
      <c r="J19" s="210">
        <f t="shared" si="0"/>
        <v>0</v>
      </c>
      <c r="K19" s="6"/>
    </row>
    <row r="20" spans="1:11" customFormat="1" ht="30" customHeight="1" thickBot="1" x14ac:dyDescent="0.35">
      <c r="A20" s="30">
        <v>6</v>
      </c>
      <c r="B20" s="1830"/>
      <c r="C20" s="281" t="s">
        <v>6588</v>
      </c>
      <c r="D20" s="281" t="s">
        <v>4140</v>
      </c>
      <c r="E20" s="281" t="s">
        <v>4152</v>
      </c>
      <c r="F20" s="901"/>
      <c r="G20" s="901"/>
      <c r="H20" s="33">
        <v>1</v>
      </c>
      <c r="I20" s="924"/>
      <c r="J20" s="210">
        <f t="shared" si="0"/>
        <v>0</v>
      </c>
      <c r="K20" s="6"/>
    </row>
    <row r="21" spans="1:11" customFormat="1" ht="30" customHeight="1" thickBot="1" x14ac:dyDescent="0.35">
      <c r="A21" s="30">
        <v>7</v>
      </c>
      <c r="B21" s="1830"/>
      <c r="C21" s="281" t="s">
        <v>6589</v>
      </c>
      <c r="D21" s="281" t="s">
        <v>6590</v>
      </c>
      <c r="E21" s="281" t="s">
        <v>4155</v>
      </c>
      <c r="F21" s="1037"/>
      <c r="G21" s="1037"/>
      <c r="H21" s="33">
        <v>1</v>
      </c>
      <c r="I21" s="924"/>
      <c r="J21" s="210">
        <f t="shared" si="0"/>
        <v>0</v>
      </c>
      <c r="K21" s="6"/>
    </row>
    <row r="22" spans="1:11" customFormat="1" ht="15" customHeight="1" thickBot="1" x14ac:dyDescent="0.35">
      <c r="A22" s="30">
        <v>8</v>
      </c>
      <c r="B22" s="1830"/>
      <c r="C22" s="149" t="s">
        <v>6591</v>
      </c>
      <c r="D22" s="149" t="s">
        <v>6592</v>
      </c>
      <c r="E22" s="149" t="s">
        <v>6593</v>
      </c>
      <c r="F22" s="901"/>
      <c r="G22" s="901"/>
      <c r="H22" s="33">
        <v>1</v>
      </c>
      <c r="I22" s="924"/>
      <c r="J22" s="210">
        <f t="shared" si="0"/>
        <v>0</v>
      </c>
      <c r="K22" s="6"/>
    </row>
    <row r="23" spans="1:11" customFormat="1" ht="15" customHeight="1" thickBot="1" x14ac:dyDescent="0.35">
      <c r="A23" s="30">
        <v>9</v>
      </c>
      <c r="B23" s="1830"/>
      <c r="C23" s="149" t="s">
        <v>6594</v>
      </c>
      <c r="D23" s="149" t="s">
        <v>5404</v>
      </c>
      <c r="E23" s="149" t="s">
        <v>6595</v>
      </c>
      <c r="F23" s="1037"/>
      <c r="G23" s="1037"/>
      <c r="H23" s="33">
        <v>350</v>
      </c>
      <c r="I23" s="924"/>
      <c r="J23" s="210">
        <f t="shared" si="0"/>
        <v>0</v>
      </c>
      <c r="K23" s="6"/>
    </row>
    <row r="24" spans="1:11" customFormat="1" ht="15" customHeight="1" thickBot="1" x14ac:dyDescent="0.35">
      <c r="A24" s="30">
        <v>10</v>
      </c>
      <c r="B24" s="1830"/>
      <c r="C24" s="149" t="s">
        <v>6596</v>
      </c>
      <c r="D24" s="149" t="s">
        <v>6597</v>
      </c>
      <c r="E24" s="149" t="s">
        <v>6598</v>
      </c>
      <c r="F24" s="901"/>
      <c r="G24" s="901"/>
      <c r="H24" s="33">
        <v>350</v>
      </c>
      <c r="I24" s="924"/>
      <c r="J24" s="210">
        <f t="shared" si="0"/>
        <v>0</v>
      </c>
      <c r="K24" s="6"/>
    </row>
    <row r="25" spans="1:11" customFormat="1" ht="15" customHeight="1" thickBot="1" x14ac:dyDescent="0.35">
      <c r="A25" s="30">
        <v>11</v>
      </c>
      <c r="B25" s="1830"/>
      <c r="C25" s="149" t="s">
        <v>6599</v>
      </c>
      <c r="D25" s="149" t="s">
        <v>6600</v>
      </c>
      <c r="E25" s="149" t="s">
        <v>6601</v>
      </c>
      <c r="F25" s="901"/>
      <c r="G25" s="901"/>
      <c r="H25" s="33">
        <v>5</v>
      </c>
      <c r="I25" s="924"/>
      <c r="J25" s="210">
        <f t="shared" si="0"/>
        <v>0</v>
      </c>
      <c r="K25" s="6"/>
    </row>
    <row r="26" spans="1:11" customFormat="1" ht="15" customHeight="1" thickBot="1" x14ac:dyDescent="0.35">
      <c r="A26" s="30">
        <v>12</v>
      </c>
      <c r="B26" s="1830"/>
      <c r="C26" s="149" t="s">
        <v>6602</v>
      </c>
      <c r="D26" s="149" t="s">
        <v>6603</v>
      </c>
      <c r="E26" s="149" t="s">
        <v>6604</v>
      </c>
      <c r="F26" s="901"/>
      <c r="G26" s="901"/>
      <c r="H26" s="33">
        <v>350</v>
      </c>
      <c r="I26" s="924"/>
      <c r="J26" s="493">
        <f t="shared" si="0"/>
        <v>0</v>
      </c>
      <c r="K26" s="6"/>
    </row>
    <row r="27" spans="1:11" customFormat="1" ht="15" thickBot="1" x14ac:dyDescent="0.35">
      <c r="A27" s="1747" t="s">
        <v>5327</v>
      </c>
      <c r="B27" s="1747"/>
      <c r="C27" s="1747"/>
      <c r="D27" s="1747"/>
      <c r="E27" s="1747"/>
      <c r="F27" s="1747"/>
      <c r="G27" s="1747"/>
      <c r="H27" s="1747"/>
      <c r="I27" s="1747"/>
      <c r="J27" s="58">
        <f>SUM(J15:J26)</f>
        <v>0</v>
      </c>
      <c r="K27" s="6"/>
    </row>
    <row r="28" spans="1:11" customFormat="1" x14ac:dyDescent="0.3">
      <c r="A28" s="142"/>
      <c r="B28" s="142"/>
      <c r="C28" s="142"/>
      <c r="D28" s="142"/>
      <c r="E28" s="142"/>
      <c r="F28" s="142"/>
      <c r="G28" s="142"/>
      <c r="H28" s="143"/>
      <c r="I28" s="142"/>
      <c r="J28" s="142"/>
      <c r="K28" s="6"/>
    </row>
    <row r="29" spans="1:11" customFormat="1" ht="63.9" customHeight="1" x14ac:dyDescent="0.3">
      <c r="A29" s="1884" t="s">
        <v>1572</v>
      </c>
      <c r="B29" s="1884"/>
      <c r="C29" s="1884"/>
      <c r="D29" s="1884"/>
      <c r="E29" s="1884"/>
      <c r="F29" s="1884"/>
      <c r="G29" s="1884"/>
      <c r="H29" s="1884"/>
      <c r="I29" s="1884"/>
      <c r="J29" s="1884"/>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row r="32" spans="1:11" customFormat="1" x14ac:dyDescent="0.3">
      <c r="A32" s="496"/>
      <c r="B32" s="496"/>
      <c r="C32" s="496"/>
      <c r="D32" s="496"/>
      <c r="E32" s="496"/>
      <c r="F32" s="496"/>
      <c r="G32" s="496"/>
      <c r="H32" s="497"/>
      <c r="I32" s="496"/>
      <c r="J32" s="496"/>
      <c r="K32" s="6"/>
    </row>
    <row r="33" spans="1:11" customFormat="1" x14ac:dyDescent="0.3">
      <c r="A33" s="496"/>
      <c r="B33" s="496"/>
      <c r="C33" s="496"/>
      <c r="D33" s="496"/>
      <c r="E33" s="496"/>
      <c r="F33" s="496"/>
      <c r="G33" s="496"/>
      <c r="H33" s="497"/>
      <c r="I33" s="496"/>
      <c r="J33" s="496"/>
      <c r="K33" s="6"/>
    </row>
  </sheetData>
  <sheetProtection algorithmName="SHA-512" hashValue="UyagRQoT2T8CZxI+nZwh4SYqlZDVvbTHFTTaw+CCIADNgaRrymKj77PcBYLB1OUL1VOXQpnAdOazSmnI7Q9OvQ==" saltValue="CQ8pdGpkqTuPWFSFE+9LWw=="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6"/>
    <mergeCell ref="A27:I27"/>
    <mergeCell ref="A29:J29"/>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A5F85-26C6-4956-8164-BB7FEA1954DD}">
  <sheetPr>
    <tabColor rgb="FFCAEDFB"/>
    <pageSetUpPr fitToPage="1"/>
  </sheetPr>
  <dimension ref="A1:P28"/>
  <sheetViews>
    <sheetView topLeftCell="A13" workbookViewId="0">
      <selection activeCell="O15" sqref="O15:O25"/>
    </sheetView>
  </sheetViews>
  <sheetFormatPr defaultColWidth="8.88671875" defaultRowHeight="13.8" x14ac:dyDescent="0.3"/>
  <cols>
    <col min="1" max="1" width="8.88671875" style="142" bestFit="1" customWidth="1"/>
    <col min="2" max="2" width="13.109375" style="142" customWidth="1"/>
    <col min="3" max="3" width="20.8867187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585</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586</v>
      </c>
      <c r="B9" s="1771"/>
      <c r="C9" s="1771"/>
      <c r="D9" s="1771"/>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587</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20">
        <v>1</v>
      </c>
      <c r="B15" s="1772" t="s">
        <v>36</v>
      </c>
      <c r="C15" s="1772" t="s">
        <v>588</v>
      </c>
      <c r="D15" s="238" t="s">
        <v>589</v>
      </c>
      <c r="E15" s="24">
        <v>2</v>
      </c>
      <c r="F15" s="197">
        <v>16</v>
      </c>
      <c r="G15" s="26"/>
      <c r="H15" s="27"/>
      <c r="I15" s="220" t="s">
        <v>132</v>
      </c>
      <c r="J15" s="20"/>
      <c r="K15" s="27"/>
      <c r="L15" s="27"/>
      <c r="M15" s="166" t="s">
        <v>225</v>
      </c>
      <c r="N15" s="167" t="s">
        <v>225</v>
      </c>
      <c r="O15" s="820"/>
      <c r="P15" s="232">
        <f t="shared" ref="P15:P25" si="0">ROUND(O15,2)*E15*F15</f>
        <v>0</v>
      </c>
    </row>
    <row r="16" spans="1:16" s="71" customFormat="1" ht="15" customHeight="1" thickBot="1" x14ac:dyDescent="0.35">
      <c r="A16" s="30">
        <v>2</v>
      </c>
      <c r="B16" s="1772"/>
      <c r="C16" s="1772"/>
      <c r="D16" s="239" t="s">
        <v>590</v>
      </c>
      <c r="E16" s="79">
        <v>2</v>
      </c>
      <c r="F16" s="203">
        <v>16</v>
      </c>
      <c r="G16" s="35"/>
      <c r="H16" s="36"/>
      <c r="I16" s="221"/>
      <c r="J16" s="35"/>
      <c r="K16" s="36"/>
      <c r="L16" s="36"/>
      <c r="M16" s="240" t="s">
        <v>225</v>
      </c>
      <c r="N16" s="241" t="s">
        <v>225</v>
      </c>
      <c r="O16" s="818"/>
      <c r="P16" s="234">
        <f t="shared" si="0"/>
        <v>0</v>
      </c>
    </row>
    <row r="17" spans="1:16" s="71" customFormat="1" ht="15" customHeight="1" thickBot="1" x14ac:dyDescent="0.35">
      <c r="A17" s="30">
        <v>3</v>
      </c>
      <c r="B17" s="1772"/>
      <c r="C17" s="1772"/>
      <c r="D17" s="242" t="s">
        <v>591</v>
      </c>
      <c r="E17" s="33">
        <v>2</v>
      </c>
      <c r="F17" s="194">
        <v>16</v>
      </c>
      <c r="G17" s="35"/>
      <c r="H17" s="36"/>
      <c r="I17" s="221"/>
      <c r="J17" s="35"/>
      <c r="K17" s="36"/>
      <c r="L17" s="36"/>
      <c r="M17" s="30" t="s">
        <v>225</v>
      </c>
      <c r="N17" s="33" t="s">
        <v>225</v>
      </c>
      <c r="O17" s="818"/>
      <c r="P17" s="234">
        <f t="shared" si="0"/>
        <v>0</v>
      </c>
    </row>
    <row r="18" spans="1:16" s="71" customFormat="1" ht="15" customHeight="1" thickBot="1" x14ac:dyDescent="0.35">
      <c r="A18" s="30">
        <v>4</v>
      </c>
      <c r="B18" s="1772"/>
      <c r="C18" s="1772"/>
      <c r="D18" s="242" t="s">
        <v>592</v>
      </c>
      <c r="E18" s="33">
        <v>2</v>
      </c>
      <c r="F18" s="194">
        <v>16</v>
      </c>
      <c r="G18" s="35"/>
      <c r="H18" s="36"/>
      <c r="I18" s="194"/>
      <c r="J18" s="35"/>
      <c r="K18" s="36"/>
      <c r="L18" s="36"/>
      <c r="M18" s="30" t="s">
        <v>225</v>
      </c>
      <c r="N18" s="33" t="s">
        <v>225</v>
      </c>
      <c r="O18" s="818"/>
      <c r="P18" s="234">
        <f t="shared" si="0"/>
        <v>0</v>
      </c>
    </row>
    <row r="19" spans="1:16" s="71" customFormat="1" ht="15" customHeight="1" thickBot="1" x14ac:dyDescent="0.35">
      <c r="A19" s="30">
        <v>5</v>
      </c>
      <c r="B19" s="1772"/>
      <c r="C19" s="1772"/>
      <c r="D19" s="243" t="s">
        <v>593</v>
      </c>
      <c r="E19" s="33">
        <v>2</v>
      </c>
      <c r="F19" s="194">
        <v>16</v>
      </c>
      <c r="G19" s="35"/>
      <c r="H19" s="36"/>
      <c r="I19" s="221"/>
      <c r="J19" s="35"/>
      <c r="K19" s="36"/>
      <c r="L19" s="36"/>
      <c r="M19" s="30" t="s">
        <v>225</v>
      </c>
      <c r="N19" s="33" t="s">
        <v>225</v>
      </c>
      <c r="O19" s="818"/>
      <c r="P19" s="234">
        <f t="shared" si="0"/>
        <v>0</v>
      </c>
    </row>
    <row r="20" spans="1:16" s="71" customFormat="1" ht="15" customHeight="1" thickBot="1" x14ac:dyDescent="0.35">
      <c r="A20" s="30">
        <v>6</v>
      </c>
      <c r="B20" s="1772"/>
      <c r="C20" s="1772"/>
      <c r="D20" s="242" t="s">
        <v>594</v>
      </c>
      <c r="E20" s="33">
        <v>2</v>
      </c>
      <c r="F20" s="194">
        <v>16</v>
      </c>
      <c r="G20" s="35"/>
      <c r="H20" s="36"/>
      <c r="I20" s="221"/>
      <c r="J20" s="35"/>
      <c r="K20" s="36"/>
      <c r="L20" s="36"/>
      <c r="M20" s="170" t="s">
        <v>225</v>
      </c>
      <c r="N20" s="171" t="s">
        <v>225</v>
      </c>
      <c r="O20" s="818"/>
      <c r="P20" s="234">
        <f t="shared" si="0"/>
        <v>0</v>
      </c>
    </row>
    <row r="21" spans="1:16" s="71" customFormat="1" ht="15" customHeight="1" thickBot="1" x14ac:dyDescent="0.35">
      <c r="A21" s="30">
        <v>7</v>
      </c>
      <c r="B21" s="1772"/>
      <c r="C21" s="1772"/>
      <c r="D21" s="242" t="s">
        <v>595</v>
      </c>
      <c r="E21" s="33">
        <v>2</v>
      </c>
      <c r="F21" s="194">
        <v>16</v>
      </c>
      <c r="G21" s="35"/>
      <c r="H21" s="36"/>
      <c r="I21" s="221"/>
      <c r="J21" s="35"/>
      <c r="K21" s="36"/>
      <c r="L21" s="36"/>
      <c r="M21" s="170" t="s">
        <v>225</v>
      </c>
      <c r="N21" s="171" t="s">
        <v>225</v>
      </c>
      <c r="O21" s="818"/>
      <c r="P21" s="234">
        <f t="shared" si="0"/>
        <v>0</v>
      </c>
    </row>
    <row r="22" spans="1:16" s="71" customFormat="1" ht="15" customHeight="1" thickBot="1" x14ac:dyDescent="0.35">
      <c r="A22" s="30">
        <v>8</v>
      </c>
      <c r="B22" s="1772"/>
      <c r="C22" s="1772"/>
      <c r="D22" s="244" t="s">
        <v>596</v>
      </c>
      <c r="E22" s="134">
        <v>2</v>
      </c>
      <c r="F22" s="245">
        <v>16</v>
      </c>
      <c r="G22" s="35"/>
      <c r="H22" s="36"/>
      <c r="I22" s="221"/>
      <c r="J22" s="35"/>
      <c r="K22" s="36"/>
      <c r="L22" s="36"/>
      <c r="M22" s="246" t="s">
        <v>225</v>
      </c>
      <c r="N22" s="247" t="s">
        <v>225</v>
      </c>
      <c r="O22" s="818"/>
      <c r="P22" s="234">
        <f t="shared" si="0"/>
        <v>0</v>
      </c>
    </row>
    <row r="23" spans="1:16" s="71" customFormat="1" ht="15" customHeight="1" thickBot="1" x14ac:dyDescent="0.35">
      <c r="A23" s="41">
        <v>9</v>
      </c>
      <c r="B23" s="1772"/>
      <c r="C23" s="1772"/>
      <c r="D23" s="248" t="s">
        <v>597</v>
      </c>
      <c r="E23" s="44">
        <v>2</v>
      </c>
      <c r="F23" s="196">
        <v>16</v>
      </c>
      <c r="G23" s="104"/>
      <c r="H23" s="46"/>
      <c r="I23" s="223"/>
      <c r="J23" s="104"/>
      <c r="K23" s="46"/>
      <c r="L23" s="46"/>
      <c r="M23" s="174" t="s">
        <v>225</v>
      </c>
      <c r="N23" s="175" t="s">
        <v>225</v>
      </c>
      <c r="O23" s="819"/>
      <c r="P23" s="236">
        <f t="shared" si="0"/>
        <v>0</v>
      </c>
    </row>
    <row r="24" spans="1:16" s="71" customFormat="1" ht="15" customHeight="1" thickBot="1" x14ac:dyDescent="0.35">
      <c r="A24" s="72">
        <v>10</v>
      </c>
      <c r="B24" s="249" t="s">
        <v>598</v>
      </c>
      <c r="C24" s="249" t="s">
        <v>599</v>
      </c>
      <c r="D24" s="250" t="s">
        <v>600</v>
      </c>
      <c r="E24" s="74">
        <v>2</v>
      </c>
      <c r="F24" s="251">
        <v>4</v>
      </c>
      <c r="G24" s="55"/>
      <c r="H24" s="56"/>
      <c r="I24" s="251" t="s">
        <v>132</v>
      </c>
      <c r="J24" s="55"/>
      <c r="K24" s="56"/>
      <c r="L24" s="56"/>
      <c r="M24" s="162" t="s">
        <v>225</v>
      </c>
      <c r="N24" s="163" t="s">
        <v>225</v>
      </c>
      <c r="O24" s="817"/>
      <c r="P24" s="237">
        <f t="shared" si="0"/>
        <v>0</v>
      </c>
    </row>
    <row r="25" spans="1:16" s="71" customFormat="1" ht="14.4" thickBot="1" x14ac:dyDescent="0.35">
      <c r="A25" s="72">
        <v>11</v>
      </c>
      <c r="B25" s="159"/>
      <c r="C25" s="159" t="s">
        <v>161</v>
      </c>
      <c r="D25" s="189" t="s">
        <v>584</v>
      </c>
      <c r="E25" s="74">
        <v>2</v>
      </c>
      <c r="F25" s="75">
        <v>1</v>
      </c>
      <c r="G25" s="55"/>
      <c r="H25" s="56"/>
      <c r="I25" s="157"/>
      <c r="J25" s="55"/>
      <c r="K25" s="56"/>
      <c r="L25" s="56"/>
      <c r="M25" s="56" t="s">
        <v>132</v>
      </c>
      <c r="N25" s="157" t="s">
        <v>132</v>
      </c>
      <c r="O25" s="817"/>
      <c r="P25" s="237">
        <f t="shared" si="0"/>
        <v>0</v>
      </c>
    </row>
    <row r="26" spans="1:16" s="71" customFormat="1" ht="14.4" thickBot="1" x14ac:dyDescent="0.35">
      <c r="A26" s="1747" t="s">
        <v>163</v>
      </c>
      <c r="B26" s="1747"/>
      <c r="C26" s="1747"/>
      <c r="D26" s="1747"/>
      <c r="E26" s="1747"/>
      <c r="F26" s="1747"/>
      <c r="G26" s="1747"/>
      <c r="H26" s="1747"/>
      <c r="I26" s="1747"/>
      <c r="J26" s="1747"/>
      <c r="K26" s="1747"/>
      <c r="L26" s="1747"/>
      <c r="M26" s="1747"/>
      <c r="N26" s="1747"/>
      <c r="O26" s="1748">
        <f>SUM(P15:P25)</f>
        <v>0</v>
      </c>
      <c r="P26" s="1748"/>
    </row>
    <row r="27" spans="1:16" s="71" customFormat="1" ht="14.4" thickBot="1" x14ac:dyDescent="0.35">
      <c r="A27" s="229" t="s">
        <v>164</v>
      </c>
      <c r="B27" s="230"/>
      <c r="C27" s="230"/>
      <c r="D27" s="230"/>
      <c r="E27" s="230"/>
      <c r="F27" s="230"/>
      <c r="G27" s="230"/>
      <c r="H27" s="230"/>
      <c r="I27" s="230"/>
      <c r="J27" s="230"/>
      <c r="K27" s="230"/>
      <c r="L27" s="230"/>
      <c r="M27" s="230"/>
      <c r="N27" s="231"/>
      <c r="O27" s="1748">
        <f>O26*4</f>
        <v>0</v>
      </c>
      <c r="P27" s="1748"/>
    </row>
    <row r="28" spans="1:16" customFormat="1" ht="14.4" x14ac:dyDescent="0.3">
      <c r="A28" s="142"/>
      <c r="B28" s="142"/>
      <c r="C28" s="142"/>
      <c r="D28" s="142"/>
      <c r="E28" s="142"/>
      <c r="F28" s="142"/>
      <c r="G28" s="143"/>
      <c r="H28" s="143"/>
      <c r="I28" s="143"/>
      <c r="J28" s="143"/>
      <c r="K28" s="143"/>
      <c r="L28" s="143"/>
      <c r="M28" s="143"/>
      <c r="N28" s="143"/>
      <c r="O28" s="142"/>
      <c r="P28" s="142"/>
    </row>
  </sheetData>
  <sheetProtection algorithmName="SHA-512" hashValue="VvYvmt+vBJPI/5j/jEqDMOcYasDYP+iRhByqzpUYN9ZvGZGdjL3gRFJOFQ0JRm0kvK+loTYsYJIMXc63qD37Wg==" saltValue="qlhtaJED6TDRFFyuH/PHmw==" spinCount="100000" sheet="1" objects="1" scenarios="1"/>
  <mergeCells count="21">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5:B23"/>
    <mergeCell ref="C15:C23"/>
    <mergeCell ref="A26:N26"/>
    <mergeCell ref="O26:P26"/>
    <mergeCell ref="O27:P27"/>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2EAD-77E9-4BFC-9FF6-7CBA1FABD6B4}">
  <sheetPr>
    <tabColor rgb="FFC1F0C8"/>
    <pageSetUpPr fitToPage="1"/>
  </sheetPr>
  <dimension ref="A1:K32"/>
  <sheetViews>
    <sheetView topLeftCell="D3" workbookViewId="0">
      <selection activeCell="M26" sqref="M26"/>
    </sheetView>
  </sheetViews>
  <sheetFormatPr defaultColWidth="8.88671875" defaultRowHeight="14.4" x14ac:dyDescent="0.3"/>
  <cols>
    <col min="1" max="1" width="8.88671875" style="6" bestFit="1" customWidth="1"/>
    <col min="2" max="2" width="12.109375" style="6" customWidth="1"/>
    <col min="3" max="3" width="37.88671875" style="6" customWidth="1"/>
    <col min="4" max="4" width="28.88671875" style="6" customWidth="1"/>
    <col min="5" max="5" width="38.88671875" style="6" customWidth="1"/>
    <col min="6" max="7" width="30.66406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6605</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6606</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6607</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6608</v>
      </c>
      <c r="B14" s="1759"/>
      <c r="C14" s="1759"/>
      <c r="D14" s="1759"/>
      <c r="E14" s="1759"/>
      <c r="F14" s="1759"/>
      <c r="G14" s="1759"/>
      <c r="H14" s="1759"/>
      <c r="I14" s="1759"/>
      <c r="J14" s="1759"/>
      <c r="K14" s="6"/>
    </row>
    <row r="15" spans="1:11" customFormat="1" ht="15" customHeight="1" thickBot="1" x14ac:dyDescent="0.35">
      <c r="A15" s="20">
        <v>1</v>
      </c>
      <c r="B15" s="1830" t="s">
        <v>6609</v>
      </c>
      <c r="C15" s="138" t="s">
        <v>6610</v>
      </c>
      <c r="D15" s="138" t="s">
        <v>6611</v>
      </c>
      <c r="E15" s="138" t="s">
        <v>6612</v>
      </c>
      <c r="F15" s="899"/>
      <c r="G15" s="899"/>
      <c r="H15" s="24">
        <v>350</v>
      </c>
      <c r="I15" s="1049"/>
      <c r="J15" s="209">
        <f t="shared" ref="J15:J25" si="0">ROUND(I15,2)*H15</f>
        <v>0</v>
      </c>
      <c r="K15" s="6"/>
    </row>
    <row r="16" spans="1:11" customFormat="1" ht="15" customHeight="1" thickBot="1" x14ac:dyDescent="0.35">
      <c r="A16" s="30">
        <v>2</v>
      </c>
      <c r="B16" s="1830"/>
      <c r="C16" s="149" t="s">
        <v>6610</v>
      </c>
      <c r="D16" s="149" t="s">
        <v>6611</v>
      </c>
      <c r="E16" s="149" t="s">
        <v>6613</v>
      </c>
      <c r="F16" s="1037"/>
      <c r="G16" s="1037"/>
      <c r="H16" s="33">
        <v>350</v>
      </c>
      <c r="I16" s="1050"/>
      <c r="J16" s="210">
        <f t="shared" si="0"/>
        <v>0</v>
      </c>
      <c r="K16" s="6"/>
    </row>
    <row r="17" spans="1:11" customFormat="1" ht="15" customHeight="1" thickBot="1" x14ac:dyDescent="0.35">
      <c r="A17" s="30">
        <v>3</v>
      </c>
      <c r="B17" s="1830"/>
      <c r="C17" s="149" t="s">
        <v>6610</v>
      </c>
      <c r="D17" s="149" t="s">
        <v>6611</v>
      </c>
      <c r="E17" s="149" t="s">
        <v>6614</v>
      </c>
      <c r="F17" s="901"/>
      <c r="G17" s="901"/>
      <c r="H17" s="33">
        <v>350</v>
      </c>
      <c r="I17" s="1050"/>
      <c r="J17" s="210">
        <f t="shared" si="0"/>
        <v>0</v>
      </c>
      <c r="K17" s="6"/>
    </row>
    <row r="18" spans="1:11" customFormat="1" ht="30" customHeight="1" thickBot="1" x14ac:dyDescent="0.35">
      <c r="A18" s="30">
        <v>4</v>
      </c>
      <c r="B18" s="1830"/>
      <c r="C18" s="149" t="s">
        <v>6610</v>
      </c>
      <c r="D18" s="149" t="s">
        <v>6615</v>
      </c>
      <c r="E18" s="149" t="s">
        <v>6616</v>
      </c>
      <c r="F18" s="901"/>
      <c r="G18" s="901"/>
      <c r="H18" s="33">
        <v>30</v>
      </c>
      <c r="I18" s="1050"/>
      <c r="J18" s="210">
        <f t="shared" si="0"/>
        <v>0</v>
      </c>
      <c r="K18" s="6"/>
    </row>
    <row r="19" spans="1:11" customFormat="1" ht="15" customHeight="1" thickBot="1" x14ac:dyDescent="0.35">
      <c r="A19" s="30">
        <v>5</v>
      </c>
      <c r="B19" s="1830"/>
      <c r="C19" s="149" t="s">
        <v>6610</v>
      </c>
      <c r="D19" s="149" t="s">
        <v>6617</v>
      </c>
      <c r="E19" s="149" t="s">
        <v>6618</v>
      </c>
      <c r="F19" s="901"/>
      <c r="G19" s="901"/>
      <c r="H19" s="33">
        <v>30</v>
      </c>
      <c r="I19" s="1050"/>
      <c r="J19" s="210">
        <f t="shared" si="0"/>
        <v>0</v>
      </c>
      <c r="K19" s="6"/>
    </row>
    <row r="20" spans="1:11" customFormat="1" ht="15" customHeight="1" thickBot="1" x14ac:dyDescent="0.35">
      <c r="A20" s="30">
        <v>6</v>
      </c>
      <c r="B20" s="1830"/>
      <c r="C20" s="149" t="s">
        <v>6610</v>
      </c>
      <c r="D20" s="149" t="s">
        <v>6619</v>
      </c>
      <c r="E20" s="149" t="s">
        <v>6620</v>
      </c>
      <c r="F20" s="1037"/>
      <c r="G20" s="1037"/>
      <c r="H20" s="33">
        <v>350</v>
      </c>
      <c r="I20" s="1050"/>
      <c r="J20" s="210">
        <f t="shared" si="0"/>
        <v>0</v>
      </c>
      <c r="K20" s="6"/>
    </row>
    <row r="21" spans="1:11" customFormat="1" ht="15" customHeight="1" thickBot="1" x14ac:dyDescent="0.35">
      <c r="A21" s="30">
        <v>7</v>
      </c>
      <c r="B21" s="1830"/>
      <c r="C21" s="149" t="s">
        <v>6610</v>
      </c>
      <c r="D21" s="149" t="s">
        <v>6619</v>
      </c>
      <c r="E21" s="149" t="s">
        <v>6621</v>
      </c>
      <c r="F21" s="901"/>
      <c r="G21" s="901"/>
      <c r="H21" s="33">
        <v>350</v>
      </c>
      <c r="I21" s="1050"/>
      <c r="J21" s="210">
        <f t="shared" si="0"/>
        <v>0</v>
      </c>
      <c r="K21" s="6"/>
    </row>
    <row r="22" spans="1:11" customFormat="1" ht="67.5" customHeight="1" thickBot="1" x14ac:dyDescent="0.35">
      <c r="A22" s="30">
        <v>8</v>
      </c>
      <c r="B22" s="1830"/>
      <c r="C22" s="149" t="s">
        <v>6622</v>
      </c>
      <c r="D22" s="149" t="s">
        <v>6623</v>
      </c>
      <c r="E22" s="149" t="s">
        <v>6624</v>
      </c>
      <c r="F22" s="1037"/>
      <c r="G22" s="1037"/>
      <c r="H22" s="33">
        <v>1</v>
      </c>
      <c r="I22" s="1050"/>
      <c r="J22" s="210">
        <f t="shared" si="0"/>
        <v>0</v>
      </c>
      <c r="K22" s="6"/>
    </row>
    <row r="23" spans="1:11" customFormat="1" ht="30" customHeight="1" thickBot="1" x14ac:dyDescent="0.35">
      <c r="A23" s="30">
        <v>9</v>
      </c>
      <c r="B23" s="1830"/>
      <c r="C23" s="149" t="s">
        <v>6625</v>
      </c>
      <c r="D23" s="149" t="s">
        <v>6623</v>
      </c>
      <c r="E23" s="149" t="s">
        <v>6626</v>
      </c>
      <c r="F23" s="901"/>
      <c r="G23" s="901"/>
      <c r="H23" s="33">
        <v>1</v>
      </c>
      <c r="I23" s="1050"/>
      <c r="J23" s="210">
        <f t="shared" si="0"/>
        <v>0</v>
      </c>
      <c r="K23" s="6"/>
    </row>
    <row r="24" spans="1:11" customFormat="1" ht="30" customHeight="1" thickBot="1" x14ac:dyDescent="0.35">
      <c r="A24" s="30">
        <v>10</v>
      </c>
      <c r="B24" s="1830"/>
      <c r="C24" s="149" t="s">
        <v>6627</v>
      </c>
      <c r="D24" s="149" t="s">
        <v>6623</v>
      </c>
      <c r="E24" s="149" t="s">
        <v>6628</v>
      </c>
      <c r="F24" s="901"/>
      <c r="G24" s="901"/>
      <c r="H24" s="33">
        <v>1</v>
      </c>
      <c r="I24" s="1050"/>
      <c r="J24" s="210">
        <f t="shared" si="0"/>
        <v>0</v>
      </c>
      <c r="K24" s="6"/>
    </row>
    <row r="25" spans="1:11" customFormat="1" ht="15" customHeight="1" thickBot="1" x14ac:dyDescent="0.35">
      <c r="A25" s="30">
        <v>11</v>
      </c>
      <c r="B25" s="1830"/>
      <c r="C25" s="149" t="s">
        <v>6629</v>
      </c>
      <c r="D25" s="149" t="s">
        <v>6623</v>
      </c>
      <c r="E25" s="149" t="s">
        <v>6630</v>
      </c>
      <c r="F25" s="901"/>
      <c r="G25" s="901"/>
      <c r="H25" s="33">
        <v>10</v>
      </c>
      <c r="I25" s="1050"/>
      <c r="J25" s="493">
        <f t="shared" si="0"/>
        <v>0</v>
      </c>
      <c r="K25" s="6"/>
    </row>
    <row r="26" spans="1:11" customFormat="1" ht="15" thickBot="1" x14ac:dyDescent="0.35">
      <c r="A26" s="1747" t="s">
        <v>5327</v>
      </c>
      <c r="B26" s="1747"/>
      <c r="C26" s="1747"/>
      <c r="D26" s="1747"/>
      <c r="E26" s="1747"/>
      <c r="F26" s="1747"/>
      <c r="G26" s="1747"/>
      <c r="H26" s="1747"/>
      <c r="I26" s="1747"/>
      <c r="J26" s="58">
        <f>SUM(J15:J25)</f>
        <v>0</v>
      </c>
      <c r="K26" s="6"/>
    </row>
    <row r="27" spans="1:11" customFormat="1" x14ac:dyDescent="0.3">
      <c r="A27" s="142"/>
      <c r="B27" s="142"/>
      <c r="C27" s="142"/>
      <c r="D27" s="142"/>
      <c r="E27" s="142"/>
      <c r="F27" s="142"/>
      <c r="G27" s="142"/>
      <c r="H27" s="143"/>
      <c r="I27" s="142"/>
      <c r="J27" s="142"/>
      <c r="K27" s="6"/>
    </row>
    <row r="28" spans="1:11" customFormat="1" ht="58.5" customHeight="1" x14ac:dyDescent="0.3">
      <c r="A28" s="1884" t="s">
        <v>1572</v>
      </c>
      <c r="B28" s="1884"/>
      <c r="C28" s="1884"/>
      <c r="D28" s="1884"/>
      <c r="E28" s="1884"/>
      <c r="F28" s="1884"/>
      <c r="G28" s="1884"/>
      <c r="H28" s="1884"/>
      <c r="I28" s="1884"/>
      <c r="J28" s="1884"/>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row r="32" spans="1:11" customFormat="1" x14ac:dyDescent="0.3">
      <c r="A32" s="496"/>
      <c r="B32" s="496"/>
      <c r="C32" s="496"/>
      <c r="D32" s="496"/>
      <c r="E32" s="496"/>
      <c r="F32" s="496"/>
      <c r="G32" s="496"/>
      <c r="H32" s="497"/>
      <c r="I32" s="496"/>
      <c r="J32" s="496"/>
      <c r="K32" s="6"/>
    </row>
  </sheetData>
  <sheetProtection algorithmName="SHA-512" hashValue="LqdFsw3iw54CEN7ddfaTnMBfH3oj6e/3UA9ZDa6NUq7ddfYO1dhkbKZtMmw+98a0IcZFQxo7EQRVBgeMd/mn0g==" saltValue="1IvF1OR4Z3juQ7rZjkInT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5"/>
    <mergeCell ref="A26:I26"/>
    <mergeCell ref="A28:J28"/>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B1F5-06A7-4803-A3BC-C3148A4F7652}">
  <sheetPr>
    <tabColor rgb="FFFFFFFF"/>
    <pageSetUpPr fitToPage="1"/>
  </sheetPr>
  <dimension ref="A1:O48"/>
  <sheetViews>
    <sheetView tabSelected="1" topLeftCell="A20" zoomScale="85" zoomScaleNormal="85" workbookViewId="0">
      <selection activeCell="N38" sqref="N38"/>
    </sheetView>
  </sheetViews>
  <sheetFormatPr defaultColWidth="7.6640625" defaultRowHeight="14.4" x14ac:dyDescent="0.3"/>
  <cols>
    <col min="1" max="1" width="6.88671875" style="1624" customWidth="1"/>
    <col min="2" max="2" width="77" style="1739" bestFit="1" customWidth="1"/>
    <col min="3" max="3" width="8.33203125" style="1625" customWidth="1"/>
    <col min="4" max="4" width="13.33203125" style="1625" customWidth="1"/>
    <col min="5" max="5" width="12.33203125" style="1060" customWidth="1"/>
    <col min="6" max="6" width="17.6640625" style="1739" customWidth="1"/>
    <col min="7" max="8" width="8.88671875" style="1625" customWidth="1"/>
    <col min="9" max="13" width="8.88671875" style="1739" customWidth="1"/>
    <col min="14" max="14" width="12.88671875" style="1739" customWidth="1"/>
    <col min="15" max="15" width="50.88671875" style="1623" customWidth="1"/>
    <col min="16" max="16384" width="7.6640625" style="1739"/>
  </cols>
  <sheetData>
    <row r="1" spans="1:15" ht="54.9" customHeight="1" x14ac:dyDescent="0.3">
      <c r="A1" s="2133"/>
      <c r="B1" s="2133"/>
      <c r="C1" s="2133"/>
      <c r="D1" s="2133"/>
      <c r="E1" s="1059"/>
      <c r="F1" s="1737"/>
      <c r="G1" s="1621"/>
      <c r="H1" s="1621"/>
      <c r="I1" s="1621"/>
      <c r="J1" s="1621"/>
      <c r="K1" s="2134" t="s">
        <v>6631</v>
      </c>
      <c r="L1" s="2134"/>
      <c r="M1" s="2134"/>
      <c r="N1" s="2134"/>
      <c r="O1" s="2134"/>
    </row>
    <row r="2" spans="1:15" ht="15" customHeight="1" thickBot="1" x14ac:dyDescent="0.35">
      <c r="A2" s="2135" t="s">
        <v>6632</v>
      </c>
      <c r="B2" s="2135"/>
      <c r="C2" s="2135"/>
      <c r="D2" s="2135"/>
      <c r="E2" s="2135"/>
      <c r="F2" s="2135"/>
      <c r="G2" s="2135"/>
      <c r="H2" s="1738"/>
      <c r="O2" s="1740" t="s">
        <v>6834</v>
      </c>
    </row>
    <row r="3" spans="1:15" ht="15" customHeight="1" thickBot="1" x14ac:dyDescent="0.35">
      <c r="G3" s="2136" t="s">
        <v>6633</v>
      </c>
      <c r="H3" s="2137"/>
      <c r="I3" s="2137"/>
      <c r="J3" s="2137"/>
      <c r="K3" s="2137"/>
      <c r="L3" s="2138"/>
      <c r="M3" s="1626"/>
      <c r="N3" s="1626"/>
    </row>
    <row r="4" spans="1:15" ht="15" customHeight="1" x14ac:dyDescent="0.3">
      <c r="A4" s="2139" t="s">
        <v>6634</v>
      </c>
      <c r="B4" s="2142" t="s">
        <v>6635</v>
      </c>
      <c r="C4" s="2143" t="s">
        <v>6636</v>
      </c>
      <c r="D4" s="2146" t="s">
        <v>6802</v>
      </c>
      <c r="E4" s="2149" t="s">
        <v>6637</v>
      </c>
      <c r="F4" s="2143" t="s">
        <v>6803</v>
      </c>
      <c r="G4" s="2143" t="s">
        <v>6638</v>
      </c>
      <c r="H4" s="2143" t="s">
        <v>6639</v>
      </c>
      <c r="I4" s="2143" t="s">
        <v>6640</v>
      </c>
      <c r="J4" s="2143" t="s">
        <v>6641</v>
      </c>
      <c r="K4" s="2143" t="s">
        <v>6642</v>
      </c>
      <c r="L4" s="2143" t="s">
        <v>6643</v>
      </c>
      <c r="M4" s="2146" t="s">
        <v>6804</v>
      </c>
      <c r="N4" s="2146" t="s">
        <v>6805</v>
      </c>
      <c r="O4" s="2154" t="s">
        <v>6644</v>
      </c>
    </row>
    <row r="5" spans="1:15" x14ac:dyDescent="0.3">
      <c r="A5" s="2140"/>
      <c r="B5" s="2140"/>
      <c r="C5" s="2144"/>
      <c r="D5" s="2147"/>
      <c r="E5" s="2150"/>
      <c r="F5" s="2144"/>
      <c r="G5" s="2144"/>
      <c r="H5" s="2144"/>
      <c r="I5" s="2144"/>
      <c r="J5" s="2144"/>
      <c r="K5" s="2144"/>
      <c r="L5" s="2144"/>
      <c r="M5" s="2152"/>
      <c r="N5" s="2152"/>
      <c r="O5" s="2155"/>
    </row>
    <row r="6" spans="1:15" ht="60" customHeight="1" thickBot="1" x14ac:dyDescent="0.35">
      <c r="A6" s="2141"/>
      <c r="B6" s="2141"/>
      <c r="C6" s="2145"/>
      <c r="D6" s="2148"/>
      <c r="E6" s="2151"/>
      <c r="F6" s="2145"/>
      <c r="G6" s="2145"/>
      <c r="H6" s="2145"/>
      <c r="I6" s="2145"/>
      <c r="J6" s="2145"/>
      <c r="K6" s="2145"/>
      <c r="L6" s="2145"/>
      <c r="M6" s="2153"/>
      <c r="N6" s="2153"/>
      <c r="O6" s="2156"/>
    </row>
    <row r="7" spans="1:15" x14ac:dyDescent="0.3">
      <c r="A7" s="1627">
        <v>1</v>
      </c>
      <c r="B7" s="2159"/>
      <c r="C7" s="2159"/>
      <c r="D7" s="2159"/>
      <c r="E7" s="2159"/>
      <c r="F7" s="2159"/>
      <c r="G7" s="2159"/>
      <c r="H7" s="2159"/>
      <c r="I7" s="2159"/>
      <c r="J7" s="2159"/>
      <c r="K7" s="2159"/>
      <c r="L7" s="2159"/>
      <c r="M7" s="2160"/>
      <c r="N7" s="2160"/>
      <c r="O7" s="2161"/>
    </row>
    <row r="8" spans="1:15" x14ac:dyDescent="0.3">
      <c r="A8" s="1628" t="s">
        <v>7</v>
      </c>
      <c r="B8" s="1629" t="s">
        <v>6817</v>
      </c>
      <c r="C8" s="1630" t="s">
        <v>6645</v>
      </c>
      <c r="D8" s="1631">
        <v>8</v>
      </c>
      <c r="E8" s="1614"/>
      <c r="F8" s="1632">
        <f>D8*ROUND(E8, 2)</f>
        <v>0</v>
      </c>
      <c r="G8" s="1633"/>
      <c r="H8" s="1634"/>
      <c r="I8" s="1634"/>
      <c r="J8" s="1634"/>
      <c r="K8" s="1634" t="s">
        <v>225</v>
      </c>
      <c r="L8" s="1635"/>
      <c r="M8" s="1636"/>
      <c r="N8" s="1636"/>
      <c r="O8" s="1637"/>
    </row>
    <row r="9" spans="1:15" ht="27.6" x14ac:dyDescent="0.3">
      <c r="A9" s="1628" t="s">
        <v>10</v>
      </c>
      <c r="B9" s="1629" t="s">
        <v>6832</v>
      </c>
      <c r="C9" s="1630" t="s">
        <v>6645</v>
      </c>
      <c r="D9" s="1631">
        <v>16</v>
      </c>
      <c r="E9" s="1614"/>
      <c r="F9" s="1632">
        <f t="shared" ref="F9:F30" si="0">D9*ROUND(E9, 2)</f>
        <v>0</v>
      </c>
      <c r="G9" s="1633"/>
      <c r="H9" s="1634"/>
      <c r="I9" s="1634"/>
      <c r="J9" s="1634"/>
      <c r="K9" s="1634" t="s">
        <v>225</v>
      </c>
      <c r="L9" s="1635" t="s">
        <v>225</v>
      </c>
      <c r="M9" s="1636"/>
      <c r="N9" s="1636"/>
      <c r="O9" s="1637"/>
    </row>
    <row r="10" spans="1:15" ht="27.6" x14ac:dyDescent="0.3">
      <c r="A10" s="1628" t="s">
        <v>13</v>
      </c>
      <c r="B10" s="1629" t="s">
        <v>6818</v>
      </c>
      <c r="C10" s="1630" t="s">
        <v>6645</v>
      </c>
      <c r="D10" s="1631">
        <v>48</v>
      </c>
      <c r="E10" s="1614"/>
      <c r="F10" s="1632">
        <f t="shared" si="0"/>
        <v>0</v>
      </c>
      <c r="G10" s="1633"/>
      <c r="H10" s="1634"/>
      <c r="I10" s="1634"/>
      <c r="J10" s="1634"/>
      <c r="K10" s="1634"/>
      <c r="L10" s="1635"/>
      <c r="M10" s="1636"/>
      <c r="N10" s="1636" t="s">
        <v>225</v>
      </c>
      <c r="O10" s="1637" t="s">
        <v>6647</v>
      </c>
    </row>
    <row r="11" spans="1:15" x14ac:dyDescent="0.3">
      <c r="A11" s="1628" t="s">
        <v>16</v>
      </c>
      <c r="B11" s="1629" t="s">
        <v>6819</v>
      </c>
      <c r="C11" s="1630" t="s">
        <v>6645</v>
      </c>
      <c r="D11" s="1631">
        <v>4</v>
      </c>
      <c r="E11" s="1614"/>
      <c r="F11" s="1632">
        <f t="shared" si="0"/>
        <v>0</v>
      </c>
      <c r="G11" s="1633"/>
      <c r="H11" s="1634"/>
      <c r="I11" s="1634"/>
      <c r="J11" s="1634" t="s">
        <v>225</v>
      </c>
      <c r="K11" s="1634"/>
      <c r="L11" s="1635"/>
      <c r="M11" s="1636"/>
      <c r="N11" s="1636"/>
      <c r="O11" s="1637" t="s">
        <v>6806</v>
      </c>
    </row>
    <row r="12" spans="1:15" x14ac:dyDescent="0.3">
      <c r="A12" s="1628" t="s">
        <v>19</v>
      </c>
      <c r="B12" s="1638" t="s">
        <v>6807</v>
      </c>
      <c r="C12" s="1630" t="s">
        <v>6645</v>
      </c>
      <c r="D12" s="1631">
        <v>24</v>
      </c>
      <c r="E12" s="1614"/>
      <c r="F12" s="1632">
        <f t="shared" si="0"/>
        <v>0</v>
      </c>
      <c r="G12" s="1633"/>
      <c r="H12" s="1634"/>
      <c r="I12" s="1634"/>
      <c r="J12" s="1634"/>
      <c r="K12" s="1634" t="s">
        <v>225</v>
      </c>
      <c r="L12" s="1635"/>
      <c r="M12" s="1636"/>
      <c r="N12" s="1636"/>
      <c r="O12" s="1637"/>
    </row>
    <row r="13" spans="1:15" x14ac:dyDescent="0.3">
      <c r="A13" s="1628" t="s">
        <v>22</v>
      </c>
      <c r="B13" s="1639" t="s">
        <v>6808</v>
      </c>
      <c r="C13" s="1630" t="s">
        <v>6645</v>
      </c>
      <c r="D13" s="1631">
        <v>8</v>
      </c>
      <c r="E13" s="1614"/>
      <c r="F13" s="1632">
        <f t="shared" si="0"/>
        <v>0</v>
      </c>
      <c r="G13" s="1633"/>
      <c r="H13" s="1634"/>
      <c r="I13" s="1634"/>
      <c r="J13" s="1634"/>
      <c r="K13" s="1634" t="s">
        <v>225</v>
      </c>
      <c r="L13" s="1635"/>
      <c r="M13" s="1636"/>
      <c r="N13" s="1636"/>
      <c r="O13" s="1637"/>
    </row>
    <row r="14" spans="1:15" x14ac:dyDescent="0.3">
      <c r="A14" s="1628" t="s">
        <v>25</v>
      </c>
      <c r="B14" s="1639" t="s">
        <v>6809</v>
      </c>
      <c r="C14" s="1630" t="s">
        <v>6645</v>
      </c>
      <c r="D14" s="1631">
        <v>16</v>
      </c>
      <c r="E14" s="1614"/>
      <c r="F14" s="1632">
        <f t="shared" si="0"/>
        <v>0</v>
      </c>
      <c r="G14" s="1633"/>
      <c r="H14" s="1634"/>
      <c r="I14" s="1634"/>
      <c r="J14" s="1634"/>
      <c r="K14" s="1634" t="s">
        <v>225</v>
      </c>
      <c r="L14" s="1635"/>
      <c r="M14" s="1636"/>
      <c r="N14" s="1636"/>
      <c r="O14" s="1637"/>
    </row>
    <row r="15" spans="1:15" x14ac:dyDescent="0.3">
      <c r="A15" s="1628" t="s">
        <v>28</v>
      </c>
      <c r="B15" s="1639" t="s">
        <v>6810</v>
      </c>
      <c r="C15" s="1630" t="s">
        <v>6645</v>
      </c>
      <c r="D15" s="1631">
        <v>8</v>
      </c>
      <c r="E15" s="1614"/>
      <c r="F15" s="1632">
        <f t="shared" si="0"/>
        <v>0</v>
      </c>
      <c r="G15" s="1633"/>
      <c r="H15" s="1634"/>
      <c r="I15" s="1634"/>
      <c r="J15" s="1634"/>
      <c r="K15" s="1634" t="s">
        <v>225</v>
      </c>
      <c r="L15" s="1635" t="s">
        <v>225</v>
      </c>
      <c r="M15" s="1636"/>
      <c r="N15" s="1636"/>
      <c r="O15" s="1637"/>
    </row>
    <row r="16" spans="1:15" x14ac:dyDescent="0.3">
      <c r="A16" s="1628" t="s">
        <v>31</v>
      </c>
      <c r="B16" s="1639" t="s">
        <v>6811</v>
      </c>
      <c r="C16" s="1630" t="s">
        <v>6645</v>
      </c>
      <c r="D16" s="1631">
        <v>8</v>
      </c>
      <c r="E16" s="1614"/>
      <c r="F16" s="1632">
        <f t="shared" si="0"/>
        <v>0</v>
      </c>
      <c r="G16" s="1633"/>
      <c r="H16" s="1634"/>
      <c r="I16" s="1634"/>
      <c r="J16" s="1634"/>
      <c r="K16" s="1634" t="s">
        <v>225</v>
      </c>
      <c r="L16" s="1635"/>
      <c r="M16" s="1636"/>
      <c r="N16" s="1636"/>
      <c r="O16" s="1637"/>
    </row>
    <row r="17" spans="1:15" ht="27.6" x14ac:dyDescent="0.3">
      <c r="A17" s="1628" t="s">
        <v>34</v>
      </c>
      <c r="B17" s="1640" t="s">
        <v>6812</v>
      </c>
      <c r="C17" s="1630" t="s">
        <v>6645</v>
      </c>
      <c r="D17" s="1631">
        <v>300</v>
      </c>
      <c r="E17" s="1614"/>
      <c r="F17" s="1632">
        <f t="shared" si="0"/>
        <v>0</v>
      </c>
      <c r="G17" s="1633"/>
      <c r="H17" s="1634"/>
      <c r="I17" s="1634"/>
      <c r="J17" s="1634"/>
      <c r="K17" s="1634" t="s">
        <v>225</v>
      </c>
      <c r="L17" s="1635" t="s">
        <v>225</v>
      </c>
      <c r="M17" s="1636"/>
      <c r="N17" s="1636"/>
      <c r="O17" s="1637"/>
    </row>
    <row r="18" spans="1:15" x14ac:dyDescent="0.3">
      <c r="A18" s="1628" t="s">
        <v>37</v>
      </c>
      <c r="B18" s="1638" t="s">
        <v>6813</v>
      </c>
      <c r="C18" s="1630" t="s">
        <v>6645</v>
      </c>
      <c r="D18" s="1631">
        <v>8</v>
      </c>
      <c r="E18" s="1614"/>
      <c r="F18" s="1632">
        <f t="shared" si="0"/>
        <v>0</v>
      </c>
      <c r="G18" s="1633"/>
      <c r="H18" s="1634"/>
      <c r="I18" s="1634"/>
      <c r="J18" s="1634" t="s">
        <v>225</v>
      </c>
      <c r="K18" s="1634"/>
      <c r="L18" s="1635"/>
      <c r="M18" s="1636"/>
      <c r="N18" s="1636"/>
      <c r="O18" s="1637"/>
    </row>
    <row r="19" spans="1:15" ht="69" x14ac:dyDescent="0.3">
      <c r="A19" s="1628" t="s">
        <v>40</v>
      </c>
      <c r="B19" s="1639" t="s">
        <v>6835</v>
      </c>
      <c r="C19" s="1630" t="s">
        <v>6645</v>
      </c>
      <c r="D19" s="1631">
        <v>8760</v>
      </c>
      <c r="E19" s="1614"/>
      <c r="F19" s="1632">
        <f t="shared" si="0"/>
        <v>0</v>
      </c>
      <c r="G19" s="1633" t="s">
        <v>225</v>
      </c>
      <c r="H19" s="1634"/>
      <c r="I19" s="1634"/>
      <c r="J19" s="1634"/>
      <c r="K19" s="1634"/>
      <c r="L19" s="1635"/>
      <c r="M19" s="1636"/>
      <c r="N19" s="1636"/>
      <c r="O19" s="1637"/>
    </row>
    <row r="20" spans="1:15" ht="79.5" customHeight="1" x14ac:dyDescent="0.3">
      <c r="A20" s="1628" t="s">
        <v>43</v>
      </c>
      <c r="B20" s="1641" t="s">
        <v>6833</v>
      </c>
      <c r="C20" s="1630" t="s">
        <v>6645</v>
      </c>
      <c r="D20" s="1642">
        <v>10</v>
      </c>
      <c r="E20" s="1614"/>
      <c r="F20" s="1632">
        <f t="shared" si="0"/>
        <v>0</v>
      </c>
      <c r="G20" s="1633"/>
      <c r="H20" s="1634"/>
      <c r="I20" s="1634"/>
      <c r="J20" s="1634"/>
      <c r="K20" s="1634"/>
      <c r="L20" s="1635"/>
      <c r="M20" s="1636"/>
      <c r="N20" s="1741" t="s">
        <v>225</v>
      </c>
      <c r="O20" s="1637"/>
    </row>
    <row r="21" spans="1:15" ht="30" customHeight="1" x14ac:dyDescent="0.3">
      <c r="A21" s="1628" t="s">
        <v>46</v>
      </c>
      <c r="B21" s="1643" t="s">
        <v>6820</v>
      </c>
      <c r="C21" s="1644" t="s">
        <v>6645</v>
      </c>
      <c r="D21" s="1642">
        <v>32</v>
      </c>
      <c r="E21" s="1614"/>
      <c r="F21" s="1632">
        <f t="shared" si="0"/>
        <v>0</v>
      </c>
      <c r="G21" s="1645"/>
      <c r="H21" s="1646"/>
      <c r="I21" s="1646"/>
      <c r="J21" s="1646"/>
      <c r="K21" s="1646"/>
      <c r="L21" s="1647"/>
      <c r="M21" s="1648"/>
      <c r="N21" s="1742" t="s">
        <v>225</v>
      </c>
      <c r="O21" s="1649"/>
    </row>
    <row r="22" spans="1:15" x14ac:dyDescent="0.3">
      <c r="A22" s="1628" t="s">
        <v>49</v>
      </c>
      <c r="B22" s="1643" t="s">
        <v>6821</v>
      </c>
      <c r="C22" s="1644" t="s">
        <v>6645</v>
      </c>
      <c r="D22" s="1642">
        <v>100</v>
      </c>
      <c r="E22" s="1614"/>
      <c r="F22" s="1632">
        <f t="shared" si="0"/>
        <v>0</v>
      </c>
      <c r="G22" s="1645"/>
      <c r="H22" s="1646"/>
      <c r="I22" s="1646"/>
      <c r="J22" s="1646"/>
      <c r="K22" s="1646"/>
      <c r="L22" s="1647"/>
      <c r="M22" s="1648"/>
      <c r="N22" s="1648" t="s">
        <v>225</v>
      </c>
      <c r="O22" s="1649"/>
    </row>
    <row r="23" spans="1:15" ht="29.1" customHeight="1" thickBot="1" x14ac:dyDescent="0.35">
      <c r="A23" s="1628" t="s">
        <v>52</v>
      </c>
      <c r="B23" s="1650" t="s">
        <v>6822</v>
      </c>
      <c r="C23" s="1651" t="s">
        <v>6645</v>
      </c>
      <c r="D23" s="1652">
        <v>100</v>
      </c>
      <c r="E23" s="1615"/>
      <c r="F23" s="1653">
        <f t="shared" si="0"/>
        <v>0</v>
      </c>
      <c r="G23" s="1654"/>
      <c r="H23" s="1655"/>
      <c r="I23" s="1655"/>
      <c r="J23" s="1655"/>
      <c r="K23" s="1655"/>
      <c r="L23" s="1656"/>
      <c r="M23" s="1657"/>
      <c r="N23" s="1657" t="s">
        <v>225</v>
      </c>
      <c r="O23" s="1658"/>
    </row>
    <row r="24" spans="1:15" ht="15" customHeight="1" thickBot="1" x14ac:dyDescent="0.35">
      <c r="A24" s="1659">
        <v>2</v>
      </c>
      <c r="B24" s="2162" t="s">
        <v>6648</v>
      </c>
      <c r="C24" s="2162"/>
      <c r="D24" s="2162"/>
      <c r="E24" s="2162"/>
      <c r="F24" s="2162"/>
      <c r="G24" s="2162"/>
      <c r="H24" s="2162"/>
      <c r="I24" s="2162"/>
      <c r="J24" s="2162"/>
      <c r="K24" s="2162"/>
      <c r="L24" s="2162"/>
      <c r="M24" s="2163"/>
      <c r="N24" s="2163"/>
      <c r="O24" s="2164"/>
    </row>
    <row r="25" spans="1:15" ht="21" customHeight="1" x14ac:dyDescent="0.3">
      <c r="A25" s="1660" t="s">
        <v>1506</v>
      </c>
      <c r="B25" s="1661" t="s">
        <v>6823</v>
      </c>
      <c r="C25" s="1662" t="s">
        <v>6645</v>
      </c>
      <c r="D25" s="1663">
        <v>8</v>
      </c>
      <c r="E25" s="1618"/>
      <c r="F25" s="1664">
        <f t="shared" si="0"/>
        <v>0</v>
      </c>
      <c r="G25" s="1665"/>
      <c r="H25" s="1666"/>
      <c r="I25" s="1666"/>
      <c r="J25" s="1666"/>
      <c r="K25" s="1666"/>
      <c r="L25" s="1667" t="s">
        <v>225</v>
      </c>
      <c r="M25" s="1668"/>
      <c r="N25" s="1668"/>
      <c r="O25" s="1669"/>
    </row>
    <row r="26" spans="1:15" x14ac:dyDescent="0.3">
      <c r="A26" s="1628" t="s">
        <v>1509</v>
      </c>
      <c r="B26" s="1670" t="s">
        <v>6824</v>
      </c>
      <c r="C26" s="1630" t="s">
        <v>6645</v>
      </c>
      <c r="D26" s="1631">
        <v>32</v>
      </c>
      <c r="E26" s="1616"/>
      <c r="F26" s="1632">
        <f t="shared" si="0"/>
        <v>0</v>
      </c>
      <c r="G26" s="1633"/>
      <c r="H26" s="1634"/>
      <c r="I26" s="1634"/>
      <c r="J26" s="1634"/>
      <c r="K26" s="1634" t="s">
        <v>225</v>
      </c>
      <c r="L26" s="1635" t="s">
        <v>225</v>
      </c>
      <c r="M26" s="1636"/>
      <c r="N26" s="1636"/>
      <c r="O26" s="1637"/>
    </row>
    <row r="27" spans="1:15" x14ac:dyDescent="0.3">
      <c r="A27" s="1628" t="s">
        <v>1510</v>
      </c>
      <c r="B27" s="1671" t="s">
        <v>6825</v>
      </c>
      <c r="C27" s="1630" t="s">
        <v>6645</v>
      </c>
      <c r="D27" s="1631">
        <v>24</v>
      </c>
      <c r="E27" s="1616"/>
      <c r="F27" s="1632">
        <f t="shared" si="0"/>
        <v>0</v>
      </c>
      <c r="G27" s="1633"/>
      <c r="H27" s="1634"/>
      <c r="I27" s="1634"/>
      <c r="J27" s="1634"/>
      <c r="K27" s="1634" t="s">
        <v>225</v>
      </c>
      <c r="L27" s="1635"/>
      <c r="M27" s="1636"/>
      <c r="N27" s="1636"/>
      <c r="O27" s="1637"/>
    </row>
    <row r="28" spans="1:15" x14ac:dyDescent="0.3">
      <c r="A28" s="1628" t="s">
        <v>1512</v>
      </c>
      <c r="B28" s="1671" t="s">
        <v>6826</v>
      </c>
      <c r="C28" s="1630" t="s">
        <v>6645</v>
      </c>
      <c r="D28" s="1631">
        <v>48</v>
      </c>
      <c r="E28" s="1616"/>
      <c r="F28" s="1632">
        <f t="shared" si="0"/>
        <v>0</v>
      </c>
      <c r="G28" s="1633"/>
      <c r="H28" s="1634"/>
      <c r="I28" s="1634"/>
      <c r="J28" s="1634"/>
      <c r="K28" s="1634" t="s">
        <v>225</v>
      </c>
      <c r="L28" s="1635"/>
      <c r="M28" s="1636"/>
      <c r="N28" s="1741" t="s">
        <v>225</v>
      </c>
      <c r="O28" s="1637"/>
    </row>
    <row r="29" spans="1:15" x14ac:dyDescent="0.3">
      <c r="A29" s="1628" t="s">
        <v>1513</v>
      </c>
      <c r="B29" s="1672" t="s">
        <v>6827</v>
      </c>
      <c r="C29" s="1630" t="s">
        <v>6645</v>
      </c>
      <c r="D29" s="1631">
        <v>48</v>
      </c>
      <c r="E29" s="1616"/>
      <c r="F29" s="1632">
        <f t="shared" si="0"/>
        <v>0</v>
      </c>
      <c r="G29" s="1633"/>
      <c r="H29" s="1634"/>
      <c r="I29" s="1634"/>
      <c r="J29" s="1634"/>
      <c r="K29" s="1634"/>
      <c r="L29" s="1635"/>
      <c r="M29" s="1636"/>
      <c r="N29" s="1741" t="s">
        <v>225</v>
      </c>
      <c r="O29" s="1637"/>
    </row>
    <row r="30" spans="1:15" ht="28.2" thickBot="1" x14ac:dyDescent="0.35">
      <c r="A30" s="1673" t="s">
        <v>1514</v>
      </c>
      <c r="B30" s="1674" t="s">
        <v>6828</v>
      </c>
      <c r="C30" s="1651" t="s">
        <v>6645</v>
      </c>
      <c r="D30" s="1675">
        <v>48</v>
      </c>
      <c r="E30" s="1617"/>
      <c r="F30" s="1653">
        <f t="shared" si="0"/>
        <v>0</v>
      </c>
      <c r="G30" s="1676"/>
      <c r="H30" s="1677"/>
      <c r="I30" s="1677"/>
      <c r="J30" s="1677"/>
      <c r="K30" s="1677" t="s">
        <v>225</v>
      </c>
      <c r="L30" s="1678" t="s">
        <v>225</v>
      </c>
      <c r="M30" s="1679"/>
      <c r="N30" s="1679"/>
      <c r="O30" s="1658"/>
    </row>
    <row r="31" spans="1:15" ht="15" thickBot="1" x14ac:dyDescent="0.35">
      <c r="F31" s="1623"/>
      <c r="G31" s="1739"/>
      <c r="H31" s="1739"/>
      <c r="O31" s="1739"/>
    </row>
    <row r="32" spans="1:15" ht="15" thickBot="1" x14ac:dyDescent="0.35">
      <c r="C32" s="1739"/>
      <c r="D32" s="1739"/>
      <c r="E32" s="2157" t="s">
        <v>6649</v>
      </c>
      <c r="F32" s="2158"/>
      <c r="G32" s="1739"/>
      <c r="H32" s="1739"/>
      <c r="O32" s="1739"/>
    </row>
    <row r="33" spans="1:15" ht="30" customHeight="1" thickBot="1" x14ac:dyDescent="0.35">
      <c r="B33" s="2165" t="s">
        <v>6650</v>
      </c>
      <c r="C33" s="2166"/>
      <c r="D33" s="2166"/>
      <c r="E33" s="2167"/>
      <c r="F33" s="1680">
        <f>SUM(F8:F30)</f>
        <v>0</v>
      </c>
      <c r="G33" s="1739"/>
      <c r="H33" s="1739"/>
      <c r="O33" s="1739"/>
    </row>
    <row r="34" spans="1:15" ht="30" customHeight="1" thickBot="1" x14ac:dyDescent="0.35">
      <c r="B34" s="1681"/>
      <c r="C34" s="1681"/>
      <c r="D34" s="1681"/>
      <c r="E34" s="1609"/>
      <c r="F34" s="1682"/>
      <c r="G34" s="1739"/>
      <c r="H34" s="1739"/>
      <c r="O34" s="1739"/>
    </row>
    <row r="35" spans="1:15" ht="30" customHeight="1" thickBot="1" x14ac:dyDescent="0.35">
      <c r="B35" s="2168" t="s">
        <v>6815</v>
      </c>
      <c r="C35" s="2169"/>
      <c r="D35" s="2169"/>
      <c r="E35" s="2170"/>
      <c r="F35" s="1680">
        <f>F33 * 4</f>
        <v>0</v>
      </c>
      <c r="G35" s="1739"/>
      <c r="H35" s="1739"/>
      <c r="O35" s="1739"/>
    </row>
    <row r="36" spans="1:15" ht="30" customHeight="1" thickBot="1" x14ac:dyDescent="0.35">
      <c r="B36" s="1681"/>
      <c r="C36" s="1681"/>
      <c r="D36" s="1681"/>
      <c r="E36" s="1610"/>
      <c r="F36" s="1682"/>
      <c r="G36" s="1739"/>
      <c r="H36" s="1739"/>
      <c r="O36" s="1739"/>
    </row>
    <row r="37" spans="1:15" ht="30" customHeight="1" thickBot="1" x14ac:dyDescent="0.35">
      <c r="C37" s="1739"/>
      <c r="D37" s="1739"/>
      <c r="E37" s="1611" t="s">
        <v>6814</v>
      </c>
      <c r="F37" s="1680">
        <f>0.23*F35</f>
        <v>0</v>
      </c>
      <c r="G37" s="1739"/>
      <c r="H37" s="1739"/>
      <c r="O37" s="1739"/>
    </row>
    <row r="38" spans="1:15" ht="30" customHeight="1" thickBot="1" x14ac:dyDescent="0.35">
      <c r="B38" s="1681"/>
      <c r="C38" s="1681"/>
      <c r="D38" s="1681"/>
      <c r="E38" s="1609"/>
      <c r="F38" s="1682"/>
    </row>
    <row r="39" spans="1:15" ht="30" customHeight="1" thickBot="1" x14ac:dyDescent="0.35">
      <c r="B39" s="2168" t="s">
        <v>6816</v>
      </c>
      <c r="C39" s="2169"/>
      <c r="D39" s="2169"/>
      <c r="E39" s="2170"/>
      <c r="F39" s="1680">
        <f>F35+F37</f>
        <v>0</v>
      </c>
    </row>
    <row r="42" spans="1:15" x14ac:dyDescent="0.3">
      <c r="A42" s="744"/>
      <c r="B42" s="743"/>
      <c r="C42" s="1736"/>
      <c r="D42" s="1736"/>
      <c r="E42" s="742"/>
      <c r="F42" s="743"/>
    </row>
    <row r="43" spans="1:15" x14ac:dyDescent="0.3">
      <c r="A43" s="744"/>
      <c r="B43" s="743"/>
      <c r="C43" s="1736"/>
      <c r="D43" s="1736"/>
      <c r="E43" s="742"/>
      <c r="F43" s="743"/>
    </row>
    <row r="44" spans="1:15" x14ac:dyDescent="0.3">
      <c r="A44" s="744"/>
      <c r="B44" s="743"/>
      <c r="C44" s="1736"/>
      <c r="D44" s="1736"/>
      <c r="E44" s="742"/>
      <c r="F44" s="743"/>
    </row>
    <row r="45" spans="1:15" x14ac:dyDescent="0.3">
      <c r="A45" s="743" t="s">
        <v>104</v>
      </c>
      <c r="B45" s="743"/>
      <c r="C45" s="1736"/>
      <c r="D45" s="2171" t="s">
        <v>6652</v>
      </c>
      <c r="E45" s="2171"/>
      <c r="F45" s="743"/>
    </row>
    <row r="46" spans="1:15" ht="30" customHeight="1" x14ac:dyDescent="0.3">
      <c r="A46" s="744"/>
      <c r="B46" s="743"/>
      <c r="C46" s="1736"/>
      <c r="D46" s="2172" t="s">
        <v>6653</v>
      </c>
      <c r="E46" s="2172"/>
      <c r="F46" s="743"/>
    </row>
    <row r="47" spans="1:15" x14ac:dyDescent="0.3">
      <c r="A47" s="744"/>
      <c r="B47" s="743"/>
      <c r="C47" s="1736"/>
      <c r="D47" s="1736"/>
      <c r="E47" s="742"/>
      <c r="F47" s="743"/>
    </row>
    <row r="48" spans="1:15" x14ac:dyDescent="0.3">
      <c r="A48" s="744"/>
      <c r="B48" s="743"/>
      <c r="C48" s="1736"/>
      <c r="D48" s="1736"/>
      <c r="E48" s="742"/>
      <c r="F48" s="743"/>
    </row>
  </sheetData>
  <sheetProtection algorithmName="SHA-512" hashValue="QpeUMoYB7yqOI4w7k9RHwN9PNewa5bho7Ys05LGj5coZJvl97L/3UF9NkD1qrk3lK0H/LV/8qtsZxCLQJ2+nvA==" saltValue="9HMya1mVj9m2FOxQ8r6URA==" spinCount="100000" sheet="1" objects="1" scenarios="1"/>
  <mergeCells count="27">
    <mergeCell ref="B33:E33"/>
    <mergeCell ref="B35:E35"/>
    <mergeCell ref="B39:E39"/>
    <mergeCell ref="D45:E45"/>
    <mergeCell ref="D46:E46"/>
    <mergeCell ref="E32:F32"/>
    <mergeCell ref="G4:G6"/>
    <mergeCell ref="H4:H6"/>
    <mergeCell ref="I4:I6"/>
    <mergeCell ref="J4:J6"/>
    <mergeCell ref="B7:O7"/>
    <mergeCell ref="B24:O24"/>
    <mergeCell ref="K4:K6"/>
    <mergeCell ref="L4:L6"/>
    <mergeCell ref="A1:D1"/>
    <mergeCell ref="K1:O1"/>
    <mergeCell ref="A2:G2"/>
    <mergeCell ref="G3:L3"/>
    <mergeCell ref="A4:A6"/>
    <mergeCell ref="B4:B6"/>
    <mergeCell ref="C4:C6"/>
    <mergeCell ref="D4:D6"/>
    <mergeCell ref="E4:E6"/>
    <mergeCell ref="F4:F6"/>
    <mergeCell ref="M4:M6"/>
    <mergeCell ref="N4:N6"/>
    <mergeCell ref="O4:O6"/>
  </mergeCells>
  <printOptions horizontalCentered="1"/>
  <pageMargins left="0.39370078740157505" right="0.39370078740157505" top="0.59055118110236204" bottom="0.59055118110236204" header="0.31496062992126012" footer="0.31496062992126012"/>
  <pageSetup paperSize="9" fitToHeight="0" orientation="landscape" r:id="rId1"/>
  <headerFooter>
    <oddFooter>&amp;CStrana &amp;P z &amp;N</oddFooter>
  </headerFooter>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E1A9D-4450-45B0-BF20-94348875DCB0}">
  <sheetPr>
    <tabColor rgb="FF00B0F0"/>
    <pageSetUpPr fitToPage="1"/>
  </sheetPr>
  <dimension ref="A1:K41"/>
  <sheetViews>
    <sheetView zoomScaleNormal="100" workbookViewId="0">
      <selection activeCell="E12" sqref="E12"/>
    </sheetView>
  </sheetViews>
  <sheetFormatPr defaultRowHeight="14.4" x14ac:dyDescent="0.3"/>
  <cols>
    <col min="1" max="1" width="33.33203125" style="1080" customWidth="1"/>
    <col min="2" max="2" width="24.33203125" style="1081" bestFit="1" customWidth="1"/>
    <col min="3" max="3" width="27.6640625" style="1068" customWidth="1"/>
    <col min="4" max="4" width="22.33203125" style="1068" bestFit="1" customWidth="1"/>
    <col min="5" max="5" width="15.6640625" style="1068" customWidth="1"/>
    <col min="6" max="6" width="19.6640625" style="1068" customWidth="1"/>
    <col min="7" max="7" width="19.33203125" style="1068" customWidth="1"/>
    <col min="8" max="251" width="8.88671875" style="1068" customWidth="1"/>
    <col min="252" max="252" width="5.33203125" style="1068" customWidth="1"/>
    <col min="253" max="253" width="40.88671875" style="1068" customWidth="1"/>
    <col min="254" max="254" width="15.88671875" style="1068" customWidth="1"/>
    <col min="255" max="255" width="23.6640625" style="1068" customWidth="1"/>
    <col min="256" max="256" width="15.88671875" style="1068" customWidth="1"/>
    <col min="257" max="257" width="23.6640625" style="1068" customWidth="1"/>
    <col min="258" max="258" width="12.109375" style="1068" customWidth="1"/>
    <col min="259" max="259" width="15.88671875" style="1068" customWidth="1"/>
    <col min="260" max="260" width="17.88671875" style="1068" customWidth="1"/>
    <col min="261" max="507" width="8.88671875" style="1068" customWidth="1"/>
    <col min="508" max="508" width="5.33203125" style="1068" customWidth="1"/>
    <col min="509" max="509" width="40.88671875" style="1068" customWidth="1"/>
    <col min="510" max="510" width="15.88671875" style="1068" customWidth="1"/>
    <col min="511" max="511" width="23.6640625" style="1068" customWidth="1"/>
    <col min="512" max="512" width="15.88671875" style="1068" customWidth="1"/>
    <col min="513" max="513" width="23.6640625" style="1068" customWidth="1"/>
    <col min="514" max="514" width="12.109375" style="1068" customWidth="1"/>
    <col min="515" max="515" width="15.88671875" style="1068" customWidth="1"/>
    <col min="516" max="516" width="17.88671875" style="1068" customWidth="1"/>
    <col min="517" max="763" width="8.88671875" style="1068" customWidth="1"/>
    <col min="764" max="764" width="5.33203125" style="1068" customWidth="1"/>
    <col min="765" max="765" width="40.88671875" style="1068" customWidth="1"/>
    <col min="766" max="766" width="15.88671875" style="1068" customWidth="1"/>
    <col min="767" max="767" width="23.6640625" style="1068" customWidth="1"/>
    <col min="768" max="768" width="15.88671875" style="1068" customWidth="1"/>
    <col min="769" max="769" width="23.6640625" style="1068" customWidth="1"/>
    <col min="770" max="770" width="12.109375" style="1068" customWidth="1"/>
    <col min="771" max="771" width="15.88671875" style="1068" customWidth="1"/>
    <col min="772" max="772" width="17.88671875" style="1068" customWidth="1"/>
    <col min="773" max="1019" width="8.88671875" style="1068" customWidth="1"/>
    <col min="1020" max="1020" width="5.33203125" style="1068" customWidth="1"/>
    <col min="1021" max="1021" width="40.88671875" style="1068" customWidth="1"/>
    <col min="1022" max="1022" width="15.88671875" style="1068" customWidth="1"/>
    <col min="1023" max="1023" width="23.6640625" style="1068" customWidth="1"/>
    <col min="1024" max="1024" width="15.88671875" style="1068" customWidth="1"/>
    <col min="1025" max="1025" width="23.6640625" style="1068" customWidth="1"/>
    <col min="1026" max="1026" width="12.109375" style="1068" customWidth="1"/>
    <col min="1027" max="1027" width="15.88671875" style="1068" customWidth="1"/>
    <col min="1028" max="1028" width="17.88671875" style="1068" customWidth="1"/>
    <col min="1029" max="1275" width="8.88671875" style="1068" customWidth="1"/>
    <col min="1276" max="1276" width="5.33203125" style="1068" customWidth="1"/>
    <col min="1277" max="1277" width="40.88671875" style="1068" customWidth="1"/>
    <col min="1278" max="1278" width="15.88671875" style="1068" customWidth="1"/>
    <col min="1279" max="1279" width="23.6640625" style="1068" customWidth="1"/>
    <col min="1280" max="1280" width="15.88671875" style="1068" customWidth="1"/>
    <col min="1281" max="1281" width="23.6640625" style="1068" customWidth="1"/>
    <col min="1282" max="1282" width="12.109375" style="1068" customWidth="1"/>
    <col min="1283" max="1283" width="15.88671875" style="1068" customWidth="1"/>
    <col min="1284" max="1284" width="17.88671875" style="1068" customWidth="1"/>
    <col min="1285" max="1531" width="8.88671875" style="1068" customWidth="1"/>
    <col min="1532" max="1532" width="5.33203125" style="1068" customWidth="1"/>
    <col min="1533" max="1533" width="40.88671875" style="1068" customWidth="1"/>
    <col min="1534" max="1534" width="15.88671875" style="1068" customWidth="1"/>
    <col min="1535" max="1535" width="23.6640625" style="1068" customWidth="1"/>
    <col min="1536" max="1536" width="15.88671875" style="1068" customWidth="1"/>
    <col min="1537" max="1537" width="23.6640625" style="1068" customWidth="1"/>
    <col min="1538" max="1538" width="12.109375" style="1068" customWidth="1"/>
    <col min="1539" max="1539" width="15.88671875" style="1068" customWidth="1"/>
    <col min="1540" max="1540" width="17.88671875" style="1068" customWidth="1"/>
    <col min="1541" max="1787" width="8.88671875" style="1068" customWidth="1"/>
    <col min="1788" max="1788" width="5.33203125" style="1068" customWidth="1"/>
    <col min="1789" max="1789" width="40.88671875" style="1068" customWidth="1"/>
    <col min="1790" max="1790" width="15.88671875" style="1068" customWidth="1"/>
    <col min="1791" max="1791" width="23.6640625" style="1068" customWidth="1"/>
    <col min="1792" max="1792" width="15.88671875" style="1068" customWidth="1"/>
    <col min="1793" max="1793" width="23.6640625" style="1068" customWidth="1"/>
    <col min="1794" max="1794" width="12.109375" style="1068" customWidth="1"/>
    <col min="1795" max="1795" width="15.88671875" style="1068" customWidth="1"/>
    <col min="1796" max="1796" width="17.88671875" style="1068" customWidth="1"/>
    <col min="1797" max="2043" width="8.88671875" style="1068" customWidth="1"/>
    <col min="2044" max="2044" width="5.33203125" style="1068" customWidth="1"/>
    <col min="2045" max="2045" width="40.88671875" style="1068" customWidth="1"/>
    <col min="2046" max="2046" width="15.88671875" style="1068" customWidth="1"/>
    <col min="2047" max="2047" width="23.6640625" style="1068" customWidth="1"/>
    <col min="2048" max="2048" width="15.88671875" style="1068" customWidth="1"/>
    <col min="2049" max="2049" width="23.6640625" style="1068" customWidth="1"/>
    <col min="2050" max="2050" width="12.109375" style="1068" customWidth="1"/>
    <col min="2051" max="2051" width="15.88671875" style="1068" customWidth="1"/>
    <col min="2052" max="2052" width="17.88671875" style="1068" customWidth="1"/>
    <col min="2053" max="2299" width="8.88671875" style="1068" customWidth="1"/>
    <col min="2300" max="2300" width="5.33203125" style="1068" customWidth="1"/>
    <col min="2301" max="2301" width="40.88671875" style="1068" customWidth="1"/>
    <col min="2302" max="2302" width="15.88671875" style="1068" customWidth="1"/>
    <col min="2303" max="2303" width="23.6640625" style="1068" customWidth="1"/>
    <col min="2304" max="2304" width="15.88671875" style="1068" customWidth="1"/>
    <col min="2305" max="2305" width="23.6640625" style="1068" customWidth="1"/>
    <col min="2306" max="2306" width="12.109375" style="1068" customWidth="1"/>
    <col min="2307" max="2307" width="15.88671875" style="1068" customWidth="1"/>
    <col min="2308" max="2308" width="17.88671875" style="1068" customWidth="1"/>
    <col min="2309" max="2555" width="8.88671875" style="1068" customWidth="1"/>
    <col min="2556" max="2556" width="5.33203125" style="1068" customWidth="1"/>
    <col min="2557" max="2557" width="40.88671875" style="1068" customWidth="1"/>
    <col min="2558" max="2558" width="15.88671875" style="1068" customWidth="1"/>
    <col min="2559" max="2559" width="23.6640625" style="1068" customWidth="1"/>
    <col min="2560" max="2560" width="15.88671875" style="1068" customWidth="1"/>
    <col min="2561" max="2561" width="23.6640625" style="1068" customWidth="1"/>
    <col min="2562" max="2562" width="12.109375" style="1068" customWidth="1"/>
    <col min="2563" max="2563" width="15.88671875" style="1068" customWidth="1"/>
    <col min="2564" max="2564" width="17.88671875" style="1068" customWidth="1"/>
    <col min="2565" max="2811" width="8.88671875" style="1068" customWidth="1"/>
    <col min="2812" max="2812" width="5.33203125" style="1068" customWidth="1"/>
    <col min="2813" max="2813" width="40.88671875" style="1068" customWidth="1"/>
    <col min="2814" max="2814" width="15.88671875" style="1068" customWidth="1"/>
    <col min="2815" max="2815" width="23.6640625" style="1068" customWidth="1"/>
    <col min="2816" max="2816" width="15.88671875" style="1068" customWidth="1"/>
    <col min="2817" max="2817" width="23.6640625" style="1068" customWidth="1"/>
    <col min="2818" max="2818" width="12.109375" style="1068" customWidth="1"/>
    <col min="2819" max="2819" width="15.88671875" style="1068" customWidth="1"/>
    <col min="2820" max="2820" width="17.88671875" style="1068" customWidth="1"/>
    <col min="2821" max="3067" width="8.88671875" style="1068" customWidth="1"/>
    <col min="3068" max="3068" width="5.33203125" style="1068" customWidth="1"/>
    <col min="3069" max="3069" width="40.88671875" style="1068" customWidth="1"/>
    <col min="3070" max="3070" width="15.88671875" style="1068" customWidth="1"/>
    <col min="3071" max="3071" width="23.6640625" style="1068" customWidth="1"/>
    <col min="3072" max="3072" width="15.88671875" style="1068" customWidth="1"/>
    <col min="3073" max="3073" width="23.6640625" style="1068" customWidth="1"/>
    <col min="3074" max="3074" width="12.109375" style="1068" customWidth="1"/>
    <col min="3075" max="3075" width="15.88671875" style="1068" customWidth="1"/>
    <col min="3076" max="3076" width="17.88671875" style="1068" customWidth="1"/>
    <col min="3077" max="3323" width="8.88671875" style="1068" customWidth="1"/>
    <col min="3324" max="3324" width="5.33203125" style="1068" customWidth="1"/>
    <col min="3325" max="3325" width="40.88671875" style="1068" customWidth="1"/>
    <col min="3326" max="3326" width="15.88671875" style="1068" customWidth="1"/>
    <col min="3327" max="3327" width="23.6640625" style="1068" customWidth="1"/>
    <col min="3328" max="3328" width="15.88671875" style="1068" customWidth="1"/>
    <col min="3329" max="3329" width="23.6640625" style="1068" customWidth="1"/>
    <col min="3330" max="3330" width="12.109375" style="1068" customWidth="1"/>
    <col min="3331" max="3331" width="15.88671875" style="1068" customWidth="1"/>
    <col min="3332" max="3332" width="17.88671875" style="1068" customWidth="1"/>
    <col min="3333" max="3579" width="8.88671875" style="1068" customWidth="1"/>
    <col min="3580" max="3580" width="5.33203125" style="1068" customWidth="1"/>
    <col min="3581" max="3581" width="40.88671875" style="1068" customWidth="1"/>
    <col min="3582" max="3582" width="15.88671875" style="1068" customWidth="1"/>
    <col min="3583" max="3583" width="23.6640625" style="1068" customWidth="1"/>
    <col min="3584" max="3584" width="15.88671875" style="1068" customWidth="1"/>
    <col min="3585" max="3585" width="23.6640625" style="1068" customWidth="1"/>
    <col min="3586" max="3586" width="12.109375" style="1068" customWidth="1"/>
    <col min="3587" max="3587" width="15.88671875" style="1068" customWidth="1"/>
    <col min="3588" max="3588" width="17.88671875" style="1068" customWidth="1"/>
    <col min="3589" max="3835" width="8.88671875" style="1068" customWidth="1"/>
    <col min="3836" max="3836" width="5.33203125" style="1068" customWidth="1"/>
    <col min="3837" max="3837" width="40.88671875" style="1068" customWidth="1"/>
    <col min="3838" max="3838" width="15.88671875" style="1068" customWidth="1"/>
    <col min="3839" max="3839" width="23.6640625" style="1068" customWidth="1"/>
    <col min="3840" max="3840" width="15.88671875" style="1068" customWidth="1"/>
    <col min="3841" max="3841" width="23.6640625" style="1068" customWidth="1"/>
    <col min="3842" max="3842" width="12.109375" style="1068" customWidth="1"/>
    <col min="3843" max="3843" width="15.88671875" style="1068" customWidth="1"/>
    <col min="3844" max="3844" width="17.88671875" style="1068" customWidth="1"/>
    <col min="3845" max="4091" width="8.88671875" style="1068" customWidth="1"/>
    <col min="4092" max="4092" width="5.33203125" style="1068" customWidth="1"/>
    <col min="4093" max="4093" width="40.88671875" style="1068" customWidth="1"/>
    <col min="4094" max="4094" width="15.88671875" style="1068" customWidth="1"/>
    <col min="4095" max="4095" width="23.6640625" style="1068" customWidth="1"/>
    <col min="4096" max="4096" width="15.88671875" style="1068" customWidth="1"/>
    <col min="4097" max="4097" width="23.6640625" style="1068" customWidth="1"/>
    <col min="4098" max="4098" width="12.109375" style="1068" customWidth="1"/>
    <col min="4099" max="4099" width="15.88671875" style="1068" customWidth="1"/>
    <col min="4100" max="4100" width="17.88671875" style="1068" customWidth="1"/>
    <col min="4101" max="4347" width="8.88671875" style="1068" customWidth="1"/>
    <col min="4348" max="4348" width="5.33203125" style="1068" customWidth="1"/>
    <col min="4349" max="4349" width="40.88671875" style="1068" customWidth="1"/>
    <col min="4350" max="4350" width="15.88671875" style="1068" customWidth="1"/>
    <col min="4351" max="4351" width="23.6640625" style="1068" customWidth="1"/>
    <col min="4352" max="4352" width="15.88671875" style="1068" customWidth="1"/>
    <col min="4353" max="4353" width="23.6640625" style="1068" customWidth="1"/>
    <col min="4354" max="4354" width="12.109375" style="1068" customWidth="1"/>
    <col min="4355" max="4355" width="15.88671875" style="1068" customWidth="1"/>
    <col min="4356" max="4356" width="17.88671875" style="1068" customWidth="1"/>
    <col min="4357" max="4603" width="8.88671875" style="1068" customWidth="1"/>
    <col min="4604" max="4604" width="5.33203125" style="1068" customWidth="1"/>
    <col min="4605" max="4605" width="40.88671875" style="1068" customWidth="1"/>
    <col min="4606" max="4606" width="15.88671875" style="1068" customWidth="1"/>
    <col min="4607" max="4607" width="23.6640625" style="1068" customWidth="1"/>
    <col min="4608" max="4608" width="15.88671875" style="1068" customWidth="1"/>
    <col min="4609" max="4609" width="23.6640625" style="1068" customWidth="1"/>
    <col min="4610" max="4610" width="12.109375" style="1068" customWidth="1"/>
    <col min="4611" max="4611" width="15.88671875" style="1068" customWidth="1"/>
    <col min="4612" max="4612" width="17.88671875" style="1068" customWidth="1"/>
    <col min="4613" max="4859" width="8.88671875" style="1068" customWidth="1"/>
    <col min="4860" max="4860" width="5.33203125" style="1068" customWidth="1"/>
    <col min="4861" max="4861" width="40.88671875" style="1068" customWidth="1"/>
    <col min="4862" max="4862" width="15.88671875" style="1068" customWidth="1"/>
    <col min="4863" max="4863" width="23.6640625" style="1068" customWidth="1"/>
    <col min="4864" max="4864" width="15.88671875" style="1068" customWidth="1"/>
    <col min="4865" max="4865" width="23.6640625" style="1068" customWidth="1"/>
    <col min="4866" max="4866" width="12.109375" style="1068" customWidth="1"/>
    <col min="4867" max="4867" width="15.88671875" style="1068" customWidth="1"/>
    <col min="4868" max="4868" width="17.88671875" style="1068" customWidth="1"/>
    <col min="4869" max="5115" width="8.88671875" style="1068" customWidth="1"/>
    <col min="5116" max="5116" width="5.33203125" style="1068" customWidth="1"/>
    <col min="5117" max="5117" width="40.88671875" style="1068" customWidth="1"/>
    <col min="5118" max="5118" width="15.88671875" style="1068" customWidth="1"/>
    <col min="5119" max="5119" width="23.6640625" style="1068" customWidth="1"/>
    <col min="5120" max="5120" width="15.88671875" style="1068" customWidth="1"/>
    <col min="5121" max="5121" width="23.6640625" style="1068" customWidth="1"/>
    <col min="5122" max="5122" width="12.109375" style="1068" customWidth="1"/>
    <col min="5123" max="5123" width="15.88671875" style="1068" customWidth="1"/>
    <col min="5124" max="5124" width="17.88671875" style="1068" customWidth="1"/>
    <col min="5125" max="5371" width="8.88671875" style="1068" customWidth="1"/>
    <col min="5372" max="5372" width="5.33203125" style="1068" customWidth="1"/>
    <col min="5373" max="5373" width="40.88671875" style="1068" customWidth="1"/>
    <col min="5374" max="5374" width="15.88671875" style="1068" customWidth="1"/>
    <col min="5375" max="5375" width="23.6640625" style="1068" customWidth="1"/>
    <col min="5376" max="5376" width="15.88671875" style="1068" customWidth="1"/>
    <col min="5377" max="5377" width="23.6640625" style="1068" customWidth="1"/>
    <col min="5378" max="5378" width="12.109375" style="1068" customWidth="1"/>
    <col min="5379" max="5379" width="15.88671875" style="1068" customWidth="1"/>
    <col min="5380" max="5380" width="17.88671875" style="1068" customWidth="1"/>
    <col min="5381" max="5627" width="8.88671875" style="1068" customWidth="1"/>
    <col min="5628" max="5628" width="5.33203125" style="1068" customWidth="1"/>
    <col min="5629" max="5629" width="40.88671875" style="1068" customWidth="1"/>
    <col min="5630" max="5630" width="15.88671875" style="1068" customWidth="1"/>
    <col min="5631" max="5631" width="23.6640625" style="1068" customWidth="1"/>
    <col min="5632" max="5632" width="15.88671875" style="1068" customWidth="1"/>
    <col min="5633" max="5633" width="23.6640625" style="1068" customWidth="1"/>
    <col min="5634" max="5634" width="12.109375" style="1068" customWidth="1"/>
    <col min="5635" max="5635" width="15.88671875" style="1068" customWidth="1"/>
    <col min="5636" max="5636" width="17.88671875" style="1068" customWidth="1"/>
    <col min="5637" max="5883" width="8.88671875" style="1068" customWidth="1"/>
    <col min="5884" max="5884" width="5.33203125" style="1068" customWidth="1"/>
    <col min="5885" max="5885" width="40.88671875" style="1068" customWidth="1"/>
    <col min="5886" max="5886" width="15.88671875" style="1068" customWidth="1"/>
    <col min="5887" max="5887" width="23.6640625" style="1068" customWidth="1"/>
    <col min="5888" max="5888" width="15.88671875" style="1068" customWidth="1"/>
    <col min="5889" max="5889" width="23.6640625" style="1068" customWidth="1"/>
    <col min="5890" max="5890" width="12.109375" style="1068" customWidth="1"/>
    <col min="5891" max="5891" width="15.88671875" style="1068" customWidth="1"/>
    <col min="5892" max="5892" width="17.88671875" style="1068" customWidth="1"/>
    <col min="5893" max="6139" width="8.88671875" style="1068" customWidth="1"/>
    <col min="6140" max="6140" width="5.33203125" style="1068" customWidth="1"/>
    <col min="6141" max="6141" width="40.88671875" style="1068" customWidth="1"/>
    <col min="6142" max="6142" width="15.88671875" style="1068" customWidth="1"/>
    <col min="6143" max="6143" width="23.6640625" style="1068" customWidth="1"/>
    <col min="6144" max="6144" width="15.88671875" style="1068" customWidth="1"/>
    <col min="6145" max="6145" width="23.6640625" style="1068" customWidth="1"/>
    <col min="6146" max="6146" width="12.109375" style="1068" customWidth="1"/>
    <col min="6147" max="6147" width="15.88671875" style="1068" customWidth="1"/>
    <col min="6148" max="6148" width="17.88671875" style="1068" customWidth="1"/>
    <col min="6149" max="6395" width="8.88671875" style="1068" customWidth="1"/>
    <col min="6396" max="6396" width="5.33203125" style="1068" customWidth="1"/>
    <col min="6397" max="6397" width="40.88671875" style="1068" customWidth="1"/>
    <col min="6398" max="6398" width="15.88671875" style="1068" customWidth="1"/>
    <col min="6399" max="6399" width="23.6640625" style="1068" customWidth="1"/>
    <col min="6400" max="6400" width="15.88671875" style="1068" customWidth="1"/>
    <col min="6401" max="6401" width="23.6640625" style="1068" customWidth="1"/>
    <col min="6402" max="6402" width="12.109375" style="1068" customWidth="1"/>
    <col min="6403" max="6403" width="15.88671875" style="1068" customWidth="1"/>
    <col min="6404" max="6404" width="17.88671875" style="1068" customWidth="1"/>
    <col min="6405" max="6651" width="8.88671875" style="1068" customWidth="1"/>
    <col min="6652" max="6652" width="5.33203125" style="1068" customWidth="1"/>
    <col min="6653" max="6653" width="40.88671875" style="1068" customWidth="1"/>
    <col min="6654" max="6654" width="15.88671875" style="1068" customWidth="1"/>
    <col min="6655" max="6655" width="23.6640625" style="1068" customWidth="1"/>
    <col min="6656" max="6656" width="15.88671875" style="1068" customWidth="1"/>
    <col min="6657" max="6657" width="23.6640625" style="1068" customWidth="1"/>
    <col min="6658" max="6658" width="12.109375" style="1068" customWidth="1"/>
    <col min="6659" max="6659" width="15.88671875" style="1068" customWidth="1"/>
    <col min="6660" max="6660" width="17.88671875" style="1068" customWidth="1"/>
    <col min="6661" max="6907" width="8.88671875" style="1068" customWidth="1"/>
    <col min="6908" max="6908" width="5.33203125" style="1068" customWidth="1"/>
    <col min="6909" max="6909" width="40.88671875" style="1068" customWidth="1"/>
    <col min="6910" max="6910" width="15.88671875" style="1068" customWidth="1"/>
    <col min="6911" max="6911" width="23.6640625" style="1068" customWidth="1"/>
    <col min="6912" max="6912" width="15.88671875" style="1068" customWidth="1"/>
    <col min="6913" max="6913" width="23.6640625" style="1068" customWidth="1"/>
    <col min="6914" max="6914" width="12.109375" style="1068" customWidth="1"/>
    <col min="6915" max="6915" width="15.88671875" style="1068" customWidth="1"/>
    <col min="6916" max="6916" width="17.88671875" style="1068" customWidth="1"/>
    <col min="6917" max="7163" width="8.88671875" style="1068" customWidth="1"/>
    <col min="7164" max="7164" width="5.33203125" style="1068" customWidth="1"/>
    <col min="7165" max="7165" width="40.88671875" style="1068" customWidth="1"/>
    <col min="7166" max="7166" width="15.88671875" style="1068" customWidth="1"/>
    <col min="7167" max="7167" width="23.6640625" style="1068" customWidth="1"/>
    <col min="7168" max="7168" width="15.88671875" style="1068" customWidth="1"/>
    <col min="7169" max="7169" width="23.6640625" style="1068" customWidth="1"/>
    <col min="7170" max="7170" width="12.109375" style="1068" customWidth="1"/>
    <col min="7171" max="7171" width="15.88671875" style="1068" customWidth="1"/>
    <col min="7172" max="7172" width="17.88671875" style="1068" customWidth="1"/>
    <col min="7173" max="7419" width="8.88671875" style="1068" customWidth="1"/>
    <col min="7420" max="7420" width="5.33203125" style="1068" customWidth="1"/>
    <col min="7421" max="7421" width="40.88671875" style="1068" customWidth="1"/>
    <col min="7422" max="7422" width="15.88671875" style="1068" customWidth="1"/>
    <col min="7423" max="7423" width="23.6640625" style="1068" customWidth="1"/>
    <col min="7424" max="7424" width="15.88671875" style="1068" customWidth="1"/>
    <col min="7425" max="7425" width="23.6640625" style="1068" customWidth="1"/>
    <col min="7426" max="7426" width="12.109375" style="1068" customWidth="1"/>
    <col min="7427" max="7427" width="15.88671875" style="1068" customWidth="1"/>
    <col min="7428" max="7428" width="17.88671875" style="1068" customWidth="1"/>
    <col min="7429" max="7675" width="8.88671875" style="1068" customWidth="1"/>
    <col min="7676" max="7676" width="5.33203125" style="1068" customWidth="1"/>
    <col min="7677" max="7677" width="40.88671875" style="1068" customWidth="1"/>
    <col min="7678" max="7678" width="15.88671875" style="1068" customWidth="1"/>
    <col min="7679" max="7679" width="23.6640625" style="1068" customWidth="1"/>
    <col min="7680" max="7680" width="15.88671875" style="1068" customWidth="1"/>
    <col min="7681" max="7681" width="23.6640625" style="1068" customWidth="1"/>
    <col min="7682" max="7682" width="12.109375" style="1068" customWidth="1"/>
    <col min="7683" max="7683" width="15.88671875" style="1068" customWidth="1"/>
    <col min="7684" max="7684" width="17.88671875" style="1068" customWidth="1"/>
    <col min="7685" max="7931" width="8.88671875" style="1068" customWidth="1"/>
    <col min="7932" max="7932" width="5.33203125" style="1068" customWidth="1"/>
    <col min="7933" max="7933" width="40.88671875" style="1068" customWidth="1"/>
    <col min="7934" max="7934" width="15.88671875" style="1068" customWidth="1"/>
    <col min="7935" max="7935" width="23.6640625" style="1068" customWidth="1"/>
    <col min="7936" max="7936" width="15.88671875" style="1068" customWidth="1"/>
    <col min="7937" max="7937" width="23.6640625" style="1068" customWidth="1"/>
    <col min="7938" max="7938" width="12.109375" style="1068" customWidth="1"/>
    <col min="7939" max="7939" width="15.88671875" style="1068" customWidth="1"/>
    <col min="7940" max="7940" width="17.88671875" style="1068" customWidth="1"/>
    <col min="7941" max="8187" width="8.88671875" style="1068" customWidth="1"/>
    <col min="8188" max="8188" width="5.33203125" style="1068" customWidth="1"/>
    <col min="8189" max="8189" width="40.88671875" style="1068" customWidth="1"/>
    <col min="8190" max="8190" width="15.88671875" style="1068" customWidth="1"/>
    <col min="8191" max="8191" width="23.6640625" style="1068" customWidth="1"/>
    <col min="8192" max="8192" width="15.88671875" style="1068" customWidth="1"/>
    <col min="8193" max="8193" width="23.6640625" style="1068" customWidth="1"/>
    <col min="8194" max="8194" width="12.109375" style="1068" customWidth="1"/>
    <col min="8195" max="8195" width="15.88671875" style="1068" customWidth="1"/>
    <col min="8196" max="8196" width="17.88671875" style="1068" customWidth="1"/>
    <col min="8197" max="8443" width="8.88671875" style="1068" customWidth="1"/>
    <col min="8444" max="8444" width="5.33203125" style="1068" customWidth="1"/>
    <col min="8445" max="8445" width="40.88671875" style="1068" customWidth="1"/>
    <col min="8446" max="8446" width="15.88671875" style="1068" customWidth="1"/>
    <col min="8447" max="8447" width="23.6640625" style="1068" customWidth="1"/>
    <col min="8448" max="8448" width="15.88671875" style="1068" customWidth="1"/>
    <col min="8449" max="8449" width="23.6640625" style="1068" customWidth="1"/>
    <col min="8450" max="8450" width="12.109375" style="1068" customWidth="1"/>
    <col min="8451" max="8451" width="15.88671875" style="1068" customWidth="1"/>
    <col min="8452" max="8452" width="17.88671875" style="1068" customWidth="1"/>
    <col min="8453" max="8699" width="8.88671875" style="1068" customWidth="1"/>
    <col min="8700" max="8700" width="5.33203125" style="1068" customWidth="1"/>
    <col min="8701" max="8701" width="40.88671875" style="1068" customWidth="1"/>
    <col min="8702" max="8702" width="15.88671875" style="1068" customWidth="1"/>
    <col min="8703" max="8703" width="23.6640625" style="1068" customWidth="1"/>
    <col min="8704" max="8704" width="15.88671875" style="1068" customWidth="1"/>
    <col min="8705" max="8705" width="23.6640625" style="1068" customWidth="1"/>
    <col min="8706" max="8706" width="12.109375" style="1068" customWidth="1"/>
    <col min="8707" max="8707" width="15.88671875" style="1068" customWidth="1"/>
    <col min="8708" max="8708" width="17.88671875" style="1068" customWidth="1"/>
    <col min="8709" max="8955" width="8.88671875" style="1068" customWidth="1"/>
    <col min="8956" max="8956" width="5.33203125" style="1068" customWidth="1"/>
    <col min="8957" max="8957" width="40.88671875" style="1068" customWidth="1"/>
    <col min="8958" max="8958" width="15.88671875" style="1068" customWidth="1"/>
    <col min="8959" max="8959" width="23.6640625" style="1068" customWidth="1"/>
    <col min="8960" max="8960" width="15.88671875" style="1068" customWidth="1"/>
    <col min="8961" max="8961" width="23.6640625" style="1068" customWidth="1"/>
    <col min="8962" max="8962" width="12.109375" style="1068" customWidth="1"/>
    <col min="8963" max="8963" width="15.88671875" style="1068" customWidth="1"/>
    <col min="8964" max="8964" width="17.88671875" style="1068" customWidth="1"/>
    <col min="8965" max="9211" width="8.88671875" style="1068" customWidth="1"/>
    <col min="9212" max="9212" width="5.33203125" style="1068" customWidth="1"/>
    <col min="9213" max="9213" width="40.88671875" style="1068" customWidth="1"/>
    <col min="9214" max="9214" width="15.88671875" style="1068" customWidth="1"/>
    <col min="9215" max="9215" width="23.6640625" style="1068" customWidth="1"/>
    <col min="9216" max="9216" width="15.88671875" style="1068" customWidth="1"/>
    <col min="9217" max="9217" width="23.6640625" style="1068" customWidth="1"/>
    <col min="9218" max="9218" width="12.109375" style="1068" customWidth="1"/>
    <col min="9219" max="9219" width="15.88671875" style="1068" customWidth="1"/>
    <col min="9220" max="9220" width="17.88671875" style="1068" customWidth="1"/>
    <col min="9221" max="9467" width="8.88671875" style="1068" customWidth="1"/>
    <col min="9468" max="9468" width="5.33203125" style="1068" customWidth="1"/>
    <col min="9469" max="9469" width="40.88671875" style="1068" customWidth="1"/>
    <col min="9470" max="9470" width="15.88671875" style="1068" customWidth="1"/>
    <col min="9471" max="9471" width="23.6640625" style="1068" customWidth="1"/>
    <col min="9472" max="9472" width="15.88671875" style="1068" customWidth="1"/>
    <col min="9473" max="9473" width="23.6640625" style="1068" customWidth="1"/>
    <col min="9474" max="9474" width="12.109375" style="1068" customWidth="1"/>
    <col min="9475" max="9475" width="15.88671875" style="1068" customWidth="1"/>
    <col min="9476" max="9476" width="17.88671875" style="1068" customWidth="1"/>
    <col min="9477" max="9723" width="8.88671875" style="1068" customWidth="1"/>
    <col min="9724" max="9724" width="5.33203125" style="1068" customWidth="1"/>
    <col min="9725" max="9725" width="40.88671875" style="1068" customWidth="1"/>
    <col min="9726" max="9726" width="15.88671875" style="1068" customWidth="1"/>
    <col min="9727" max="9727" width="23.6640625" style="1068" customWidth="1"/>
    <col min="9728" max="9728" width="15.88671875" style="1068" customWidth="1"/>
    <col min="9729" max="9729" width="23.6640625" style="1068" customWidth="1"/>
    <col min="9730" max="9730" width="12.109375" style="1068" customWidth="1"/>
    <col min="9731" max="9731" width="15.88671875" style="1068" customWidth="1"/>
    <col min="9732" max="9732" width="17.88671875" style="1068" customWidth="1"/>
    <col min="9733" max="9979" width="8.88671875" style="1068" customWidth="1"/>
    <col min="9980" max="9980" width="5.33203125" style="1068" customWidth="1"/>
    <col min="9981" max="9981" width="40.88671875" style="1068" customWidth="1"/>
    <col min="9982" max="9982" width="15.88671875" style="1068" customWidth="1"/>
    <col min="9983" max="9983" width="23.6640625" style="1068" customWidth="1"/>
    <col min="9984" max="9984" width="15.88671875" style="1068" customWidth="1"/>
    <col min="9985" max="9985" width="23.6640625" style="1068" customWidth="1"/>
    <col min="9986" max="9986" width="12.109375" style="1068" customWidth="1"/>
    <col min="9987" max="9987" width="15.88671875" style="1068" customWidth="1"/>
    <col min="9988" max="9988" width="17.88671875" style="1068" customWidth="1"/>
    <col min="9989" max="10235" width="8.88671875" style="1068" customWidth="1"/>
    <col min="10236" max="10236" width="5.33203125" style="1068" customWidth="1"/>
    <col min="10237" max="10237" width="40.88671875" style="1068" customWidth="1"/>
    <col min="10238" max="10238" width="15.88671875" style="1068" customWidth="1"/>
    <col min="10239" max="10239" width="23.6640625" style="1068" customWidth="1"/>
    <col min="10240" max="10240" width="15.88671875" style="1068" customWidth="1"/>
    <col min="10241" max="10241" width="23.6640625" style="1068" customWidth="1"/>
    <col min="10242" max="10242" width="12.109375" style="1068" customWidth="1"/>
    <col min="10243" max="10243" width="15.88671875" style="1068" customWidth="1"/>
    <col min="10244" max="10244" width="17.88671875" style="1068" customWidth="1"/>
    <col min="10245" max="10491" width="8.88671875" style="1068" customWidth="1"/>
    <col min="10492" max="10492" width="5.33203125" style="1068" customWidth="1"/>
    <col min="10493" max="10493" width="40.88671875" style="1068" customWidth="1"/>
    <col min="10494" max="10494" width="15.88671875" style="1068" customWidth="1"/>
    <col min="10495" max="10495" width="23.6640625" style="1068" customWidth="1"/>
    <col min="10496" max="10496" width="15.88671875" style="1068" customWidth="1"/>
    <col min="10497" max="10497" width="23.6640625" style="1068" customWidth="1"/>
    <col min="10498" max="10498" width="12.109375" style="1068" customWidth="1"/>
    <col min="10499" max="10499" width="15.88671875" style="1068" customWidth="1"/>
    <col min="10500" max="10500" width="17.88671875" style="1068" customWidth="1"/>
    <col min="10501" max="10747" width="8.88671875" style="1068" customWidth="1"/>
    <col min="10748" max="10748" width="5.33203125" style="1068" customWidth="1"/>
    <col min="10749" max="10749" width="40.88671875" style="1068" customWidth="1"/>
    <col min="10750" max="10750" width="15.88671875" style="1068" customWidth="1"/>
    <col min="10751" max="10751" width="23.6640625" style="1068" customWidth="1"/>
    <col min="10752" max="10752" width="15.88671875" style="1068" customWidth="1"/>
    <col min="10753" max="10753" width="23.6640625" style="1068" customWidth="1"/>
    <col min="10754" max="10754" width="12.109375" style="1068" customWidth="1"/>
    <col min="10755" max="10755" width="15.88671875" style="1068" customWidth="1"/>
    <col min="10756" max="10756" width="17.88671875" style="1068" customWidth="1"/>
    <col min="10757" max="11003" width="8.88671875" style="1068" customWidth="1"/>
    <col min="11004" max="11004" width="5.33203125" style="1068" customWidth="1"/>
    <col min="11005" max="11005" width="40.88671875" style="1068" customWidth="1"/>
    <col min="11006" max="11006" width="15.88671875" style="1068" customWidth="1"/>
    <col min="11007" max="11007" width="23.6640625" style="1068" customWidth="1"/>
    <col min="11008" max="11008" width="15.88671875" style="1068" customWidth="1"/>
    <col min="11009" max="11009" width="23.6640625" style="1068" customWidth="1"/>
    <col min="11010" max="11010" width="12.109375" style="1068" customWidth="1"/>
    <col min="11011" max="11011" width="15.88671875" style="1068" customWidth="1"/>
    <col min="11012" max="11012" width="17.88671875" style="1068" customWidth="1"/>
    <col min="11013" max="11259" width="8.88671875" style="1068" customWidth="1"/>
    <col min="11260" max="11260" width="5.33203125" style="1068" customWidth="1"/>
    <col min="11261" max="11261" width="40.88671875" style="1068" customWidth="1"/>
    <col min="11262" max="11262" width="15.88671875" style="1068" customWidth="1"/>
    <col min="11263" max="11263" width="23.6640625" style="1068" customWidth="1"/>
    <col min="11264" max="11264" width="15.88671875" style="1068" customWidth="1"/>
    <col min="11265" max="11265" width="23.6640625" style="1068" customWidth="1"/>
    <col min="11266" max="11266" width="12.109375" style="1068" customWidth="1"/>
    <col min="11267" max="11267" width="15.88671875" style="1068" customWidth="1"/>
    <col min="11268" max="11268" width="17.88671875" style="1068" customWidth="1"/>
    <col min="11269" max="11515" width="8.88671875" style="1068" customWidth="1"/>
    <col min="11516" max="11516" width="5.33203125" style="1068" customWidth="1"/>
    <col min="11517" max="11517" width="40.88671875" style="1068" customWidth="1"/>
    <col min="11518" max="11518" width="15.88671875" style="1068" customWidth="1"/>
    <col min="11519" max="11519" width="23.6640625" style="1068" customWidth="1"/>
    <col min="11520" max="11520" width="15.88671875" style="1068" customWidth="1"/>
    <col min="11521" max="11521" width="23.6640625" style="1068" customWidth="1"/>
    <col min="11522" max="11522" width="12.109375" style="1068" customWidth="1"/>
    <col min="11523" max="11523" width="15.88671875" style="1068" customWidth="1"/>
    <col min="11524" max="11524" width="17.88671875" style="1068" customWidth="1"/>
    <col min="11525" max="11771" width="8.88671875" style="1068" customWidth="1"/>
    <col min="11772" max="11772" width="5.33203125" style="1068" customWidth="1"/>
    <col min="11773" max="11773" width="40.88671875" style="1068" customWidth="1"/>
    <col min="11774" max="11774" width="15.88671875" style="1068" customWidth="1"/>
    <col min="11775" max="11775" width="23.6640625" style="1068" customWidth="1"/>
    <col min="11776" max="11776" width="15.88671875" style="1068" customWidth="1"/>
    <col min="11777" max="11777" width="23.6640625" style="1068" customWidth="1"/>
    <col min="11778" max="11778" width="12.109375" style="1068" customWidth="1"/>
    <col min="11779" max="11779" width="15.88671875" style="1068" customWidth="1"/>
    <col min="11780" max="11780" width="17.88671875" style="1068" customWidth="1"/>
    <col min="11781" max="12027" width="8.88671875" style="1068" customWidth="1"/>
    <col min="12028" max="12028" width="5.33203125" style="1068" customWidth="1"/>
    <col min="12029" max="12029" width="40.88671875" style="1068" customWidth="1"/>
    <col min="12030" max="12030" width="15.88671875" style="1068" customWidth="1"/>
    <col min="12031" max="12031" width="23.6640625" style="1068" customWidth="1"/>
    <col min="12032" max="12032" width="15.88671875" style="1068" customWidth="1"/>
    <col min="12033" max="12033" width="23.6640625" style="1068" customWidth="1"/>
    <col min="12034" max="12034" width="12.109375" style="1068" customWidth="1"/>
    <col min="12035" max="12035" width="15.88671875" style="1068" customWidth="1"/>
    <col min="12036" max="12036" width="17.88671875" style="1068" customWidth="1"/>
    <col min="12037" max="12283" width="8.88671875" style="1068" customWidth="1"/>
    <col min="12284" max="12284" width="5.33203125" style="1068" customWidth="1"/>
    <col min="12285" max="12285" width="40.88671875" style="1068" customWidth="1"/>
    <col min="12286" max="12286" width="15.88671875" style="1068" customWidth="1"/>
    <col min="12287" max="12287" width="23.6640625" style="1068" customWidth="1"/>
    <col min="12288" max="12288" width="15.88671875" style="1068" customWidth="1"/>
    <col min="12289" max="12289" width="23.6640625" style="1068" customWidth="1"/>
    <col min="12290" max="12290" width="12.109375" style="1068" customWidth="1"/>
    <col min="12291" max="12291" width="15.88671875" style="1068" customWidth="1"/>
    <col min="12292" max="12292" width="17.88671875" style="1068" customWidth="1"/>
    <col min="12293" max="12539" width="8.88671875" style="1068" customWidth="1"/>
    <col min="12540" max="12540" width="5.33203125" style="1068" customWidth="1"/>
    <col min="12541" max="12541" width="40.88671875" style="1068" customWidth="1"/>
    <col min="12542" max="12542" width="15.88671875" style="1068" customWidth="1"/>
    <col min="12543" max="12543" width="23.6640625" style="1068" customWidth="1"/>
    <col min="12544" max="12544" width="15.88671875" style="1068" customWidth="1"/>
    <col min="12545" max="12545" width="23.6640625" style="1068" customWidth="1"/>
    <col min="12546" max="12546" width="12.109375" style="1068" customWidth="1"/>
    <col min="12547" max="12547" width="15.88671875" style="1068" customWidth="1"/>
    <col min="12548" max="12548" width="17.88671875" style="1068" customWidth="1"/>
    <col min="12549" max="12795" width="8.88671875" style="1068" customWidth="1"/>
    <col min="12796" max="12796" width="5.33203125" style="1068" customWidth="1"/>
    <col min="12797" max="12797" width="40.88671875" style="1068" customWidth="1"/>
    <col min="12798" max="12798" width="15.88671875" style="1068" customWidth="1"/>
    <col min="12799" max="12799" width="23.6640625" style="1068" customWidth="1"/>
    <col min="12800" max="12800" width="15.88671875" style="1068" customWidth="1"/>
    <col min="12801" max="12801" width="23.6640625" style="1068" customWidth="1"/>
    <col min="12802" max="12802" width="12.109375" style="1068" customWidth="1"/>
    <col min="12803" max="12803" width="15.88671875" style="1068" customWidth="1"/>
    <col min="12804" max="12804" width="17.88671875" style="1068" customWidth="1"/>
    <col min="12805" max="13051" width="8.88671875" style="1068" customWidth="1"/>
    <col min="13052" max="13052" width="5.33203125" style="1068" customWidth="1"/>
    <col min="13053" max="13053" width="40.88671875" style="1068" customWidth="1"/>
    <col min="13054" max="13054" width="15.88671875" style="1068" customWidth="1"/>
    <col min="13055" max="13055" width="23.6640625" style="1068" customWidth="1"/>
    <col min="13056" max="13056" width="15.88671875" style="1068" customWidth="1"/>
    <col min="13057" max="13057" width="23.6640625" style="1068" customWidth="1"/>
    <col min="13058" max="13058" width="12.109375" style="1068" customWidth="1"/>
    <col min="13059" max="13059" width="15.88671875" style="1068" customWidth="1"/>
    <col min="13060" max="13060" width="17.88671875" style="1068" customWidth="1"/>
    <col min="13061" max="13307" width="8.88671875" style="1068" customWidth="1"/>
    <col min="13308" max="13308" width="5.33203125" style="1068" customWidth="1"/>
    <col min="13309" max="13309" width="40.88671875" style="1068" customWidth="1"/>
    <col min="13310" max="13310" width="15.88671875" style="1068" customWidth="1"/>
    <col min="13311" max="13311" width="23.6640625" style="1068" customWidth="1"/>
    <col min="13312" max="13312" width="15.88671875" style="1068" customWidth="1"/>
    <col min="13313" max="13313" width="23.6640625" style="1068" customWidth="1"/>
    <col min="13314" max="13314" width="12.109375" style="1068" customWidth="1"/>
    <col min="13315" max="13315" width="15.88671875" style="1068" customWidth="1"/>
    <col min="13316" max="13316" width="17.88671875" style="1068" customWidth="1"/>
    <col min="13317" max="13563" width="8.88671875" style="1068" customWidth="1"/>
    <col min="13564" max="13564" width="5.33203125" style="1068" customWidth="1"/>
    <col min="13565" max="13565" width="40.88671875" style="1068" customWidth="1"/>
    <col min="13566" max="13566" width="15.88671875" style="1068" customWidth="1"/>
    <col min="13567" max="13567" width="23.6640625" style="1068" customWidth="1"/>
    <col min="13568" max="13568" width="15.88671875" style="1068" customWidth="1"/>
    <col min="13569" max="13569" width="23.6640625" style="1068" customWidth="1"/>
    <col min="13570" max="13570" width="12.109375" style="1068" customWidth="1"/>
    <col min="13571" max="13571" width="15.88671875" style="1068" customWidth="1"/>
    <col min="13572" max="13572" width="17.88671875" style="1068" customWidth="1"/>
    <col min="13573" max="13819" width="8.88671875" style="1068" customWidth="1"/>
    <col min="13820" max="13820" width="5.33203125" style="1068" customWidth="1"/>
    <col min="13821" max="13821" width="40.88671875" style="1068" customWidth="1"/>
    <col min="13822" max="13822" width="15.88671875" style="1068" customWidth="1"/>
    <col min="13823" max="13823" width="23.6640625" style="1068" customWidth="1"/>
    <col min="13824" max="13824" width="15.88671875" style="1068" customWidth="1"/>
    <col min="13825" max="13825" width="23.6640625" style="1068" customWidth="1"/>
    <col min="13826" max="13826" width="12.109375" style="1068" customWidth="1"/>
    <col min="13827" max="13827" width="15.88671875" style="1068" customWidth="1"/>
    <col min="13828" max="13828" width="17.88671875" style="1068" customWidth="1"/>
    <col min="13829" max="14075" width="8.88671875" style="1068" customWidth="1"/>
    <col min="14076" max="14076" width="5.33203125" style="1068" customWidth="1"/>
    <col min="14077" max="14077" width="40.88671875" style="1068" customWidth="1"/>
    <col min="14078" max="14078" width="15.88671875" style="1068" customWidth="1"/>
    <col min="14079" max="14079" width="23.6640625" style="1068" customWidth="1"/>
    <col min="14080" max="14080" width="15.88671875" style="1068" customWidth="1"/>
    <col min="14081" max="14081" width="23.6640625" style="1068" customWidth="1"/>
    <col min="14082" max="14082" width="12.109375" style="1068" customWidth="1"/>
    <col min="14083" max="14083" width="15.88671875" style="1068" customWidth="1"/>
    <col min="14084" max="14084" width="17.88671875" style="1068" customWidth="1"/>
    <col min="14085" max="14331" width="8.88671875" style="1068" customWidth="1"/>
    <col min="14332" max="14332" width="5.33203125" style="1068" customWidth="1"/>
    <col min="14333" max="14333" width="40.88671875" style="1068" customWidth="1"/>
    <col min="14334" max="14334" width="15.88671875" style="1068" customWidth="1"/>
    <col min="14335" max="14335" width="23.6640625" style="1068" customWidth="1"/>
    <col min="14336" max="14336" width="15.88671875" style="1068" customWidth="1"/>
    <col min="14337" max="14337" width="23.6640625" style="1068" customWidth="1"/>
    <col min="14338" max="14338" width="12.109375" style="1068" customWidth="1"/>
    <col min="14339" max="14339" width="15.88671875" style="1068" customWidth="1"/>
    <col min="14340" max="14340" width="17.88671875" style="1068" customWidth="1"/>
    <col min="14341" max="14587" width="8.88671875" style="1068" customWidth="1"/>
    <col min="14588" max="14588" width="5.33203125" style="1068" customWidth="1"/>
    <col min="14589" max="14589" width="40.88671875" style="1068" customWidth="1"/>
    <col min="14590" max="14590" width="15.88671875" style="1068" customWidth="1"/>
    <col min="14591" max="14591" width="23.6640625" style="1068" customWidth="1"/>
    <col min="14592" max="14592" width="15.88671875" style="1068" customWidth="1"/>
    <col min="14593" max="14593" width="23.6640625" style="1068" customWidth="1"/>
    <col min="14594" max="14594" width="12.109375" style="1068" customWidth="1"/>
    <col min="14595" max="14595" width="15.88671875" style="1068" customWidth="1"/>
    <col min="14596" max="14596" width="17.88671875" style="1068" customWidth="1"/>
    <col min="14597" max="14843" width="8.88671875" style="1068" customWidth="1"/>
    <col min="14844" max="14844" width="5.33203125" style="1068" customWidth="1"/>
    <col min="14845" max="14845" width="40.88671875" style="1068" customWidth="1"/>
    <col min="14846" max="14846" width="15.88671875" style="1068" customWidth="1"/>
    <col min="14847" max="14847" width="23.6640625" style="1068" customWidth="1"/>
    <col min="14848" max="14848" width="15.88671875" style="1068" customWidth="1"/>
    <col min="14849" max="14849" width="23.6640625" style="1068" customWidth="1"/>
    <col min="14850" max="14850" width="12.109375" style="1068" customWidth="1"/>
    <col min="14851" max="14851" width="15.88671875" style="1068" customWidth="1"/>
    <col min="14852" max="14852" width="17.88671875" style="1068" customWidth="1"/>
    <col min="14853" max="15099" width="8.88671875" style="1068" customWidth="1"/>
    <col min="15100" max="15100" width="5.33203125" style="1068" customWidth="1"/>
    <col min="15101" max="15101" width="40.88671875" style="1068" customWidth="1"/>
    <col min="15102" max="15102" width="15.88671875" style="1068" customWidth="1"/>
    <col min="15103" max="15103" width="23.6640625" style="1068" customWidth="1"/>
    <col min="15104" max="15104" width="15.88671875" style="1068" customWidth="1"/>
    <col min="15105" max="15105" width="23.6640625" style="1068" customWidth="1"/>
    <col min="15106" max="15106" width="12.109375" style="1068" customWidth="1"/>
    <col min="15107" max="15107" width="15.88671875" style="1068" customWidth="1"/>
    <col min="15108" max="15108" width="17.88671875" style="1068" customWidth="1"/>
    <col min="15109" max="15355" width="8.88671875" style="1068" customWidth="1"/>
    <col min="15356" max="15356" width="5.33203125" style="1068" customWidth="1"/>
    <col min="15357" max="15357" width="40.88671875" style="1068" customWidth="1"/>
    <col min="15358" max="15358" width="15.88671875" style="1068" customWidth="1"/>
    <col min="15359" max="15359" width="23.6640625" style="1068" customWidth="1"/>
    <col min="15360" max="15360" width="15.88671875" style="1068" customWidth="1"/>
    <col min="15361" max="15361" width="23.6640625" style="1068" customWidth="1"/>
    <col min="15362" max="15362" width="12.109375" style="1068" customWidth="1"/>
    <col min="15363" max="15363" width="15.88671875" style="1068" customWidth="1"/>
    <col min="15364" max="15364" width="17.88671875" style="1068" customWidth="1"/>
    <col min="15365" max="15611" width="8.88671875" style="1068" customWidth="1"/>
    <col min="15612" max="15612" width="5.33203125" style="1068" customWidth="1"/>
    <col min="15613" max="15613" width="40.88671875" style="1068" customWidth="1"/>
    <col min="15614" max="15614" width="15.88671875" style="1068" customWidth="1"/>
    <col min="15615" max="15615" width="23.6640625" style="1068" customWidth="1"/>
    <col min="15616" max="15616" width="15.88671875" style="1068" customWidth="1"/>
    <col min="15617" max="15617" width="23.6640625" style="1068" customWidth="1"/>
    <col min="15618" max="15618" width="12.109375" style="1068" customWidth="1"/>
    <col min="15619" max="15619" width="15.88671875" style="1068" customWidth="1"/>
    <col min="15620" max="15620" width="17.88671875" style="1068" customWidth="1"/>
    <col min="15621" max="15867" width="8.88671875" style="1068" customWidth="1"/>
    <col min="15868" max="15868" width="5.33203125" style="1068" customWidth="1"/>
    <col min="15869" max="15869" width="40.88671875" style="1068" customWidth="1"/>
    <col min="15870" max="15870" width="15.88671875" style="1068" customWidth="1"/>
    <col min="15871" max="15871" width="23.6640625" style="1068" customWidth="1"/>
    <col min="15872" max="15872" width="15.88671875" style="1068" customWidth="1"/>
    <col min="15873" max="15873" width="23.6640625" style="1068" customWidth="1"/>
    <col min="15874" max="15874" width="12.109375" style="1068" customWidth="1"/>
    <col min="15875" max="15875" width="15.88671875" style="1068" customWidth="1"/>
    <col min="15876" max="15876" width="17.88671875" style="1068" customWidth="1"/>
    <col min="15877" max="16123" width="8.88671875" style="1068" customWidth="1"/>
    <col min="16124" max="16124" width="5.33203125" style="1068" customWidth="1"/>
    <col min="16125" max="16125" width="40.88671875" style="1068" customWidth="1"/>
    <col min="16126" max="16126" width="15.88671875" style="1068" customWidth="1"/>
    <col min="16127" max="16127" width="23.6640625" style="1068" customWidth="1"/>
    <col min="16128" max="16128" width="15.88671875" style="1068" customWidth="1"/>
    <col min="16129" max="16129" width="23.6640625" style="1068" customWidth="1"/>
    <col min="16130" max="16130" width="12.109375" style="1068" customWidth="1"/>
    <col min="16131" max="16131" width="15.88671875" style="1068" customWidth="1"/>
    <col min="16132" max="16132" width="17.88671875" style="1068" customWidth="1"/>
    <col min="16133" max="16384" width="8.88671875" style="1068" customWidth="1"/>
  </cols>
  <sheetData>
    <row r="1" spans="1:11" s="1064" customFormat="1" ht="15" customHeight="1" x14ac:dyDescent="0.3">
      <c r="A1" s="1061"/>
      <c r="B1" s="1062"/>
      <c r="C1" s="2175" t="s">
        <v>6654</v>
      </c>
      <c r="D1" s="2175"/>
      <c r="E1" s="1063"/>
      <c r="F1" s="1063"/>
    </row>
    <row r="2" spans="1:11" s="1064" customFormat="1" x14ac:dyDescent="0.3">
      <c r="A2" s="1061"/>
      <c r="B2" s="1062"/>
      <c r="C2" s="1063"/>
      <c r="D2" s="1063"/>
      <c r="E2" s="1063"/>
      <c r="F2" s="1063"/>
    </row>
    <row r="3" spans="1:11" s="1064" customFormat="1" x14ac:dyDescent="0.3">
      <c r="A3" s="1061"/>
      <c r="B3" s="1062"/>
      <c r="C3" s="1061"/>
      <c r="D3" s="1061"/>
    </row>
    <row r="4" spans="1:11" s="1064" customFormat="1" x14ac:dyDescent="0.3">
      <c r="A4" s="1061"/>
      <c r="B4" s="1062"/>
      <c r="C4" s="1061"/>
      <c r="D4" s="1061"/>
    </row>
    <row r="5" spans="1:11" s="1064" customFormat="1" x14ac:dyDescent="0.3">
      <c r="A5" s="1061"/>
      <c r="B5" s="1062"/>
      <c r="C5" s="1061"/>
      <c r="D5" s="1061"/>
    </row>
    <row r="6" spans="1:11" s="1064" customFormat="1" x14ac:dyDescent="0.3">
      <c r="A6" s="1061"/>
      <c r="B6" s="1062"/>
      <c r="C6" s="1061"/>
      <c r="D6" s="1061"/>
    </row>
    <row r="7" spans="1:11" s="1064" customFormat="1" x14ac:dyDescent="0.3">
      <c r="A7" s="1061"/>
      <c r="B7" s="1062"/>
      <c r="C7" s="1061"/>
      <c r="D7" s="1061"/>
    </row>
    <row r="8" spans="1:11" s="1064" customFormat="1" x14ac:dyDescent="0.3">
      <c r="A8" s="1065" t="s">
        <v>6655</v>
      </c>
      <c r="B8" s="1062"/>
      <c r="C8" s="1061"/>
      <c r="D8" s="1061"/>
    </row>
    <row r="9" spans="1:11" s="1064" customFormat="1" ht="30" customHeight="1" x14ac:dyDescent="0.3">
      <c r="A9" s="2176" t="s">
        <v>6656</v>
      </c>
      <c r="B9" s="2176"/>
      <c r="C9" s="2176"/>
      <c r="D9" s="2176"/>
      <c r="E9" s="1066"/>
      <c r="F9" s="1066"/>
      <c r="G9" s="1066"/>
      <c r="H9" s="1066"/>
      <c r="I9" s="1066"/>
      <c r="J9" s="1067"/>
      <c r="K9" s="1067"/>
    </row>
    <row r="10" spans="1:11" s="1064" customFormat="1" ht="15" customHeight="1" thickBot="1" x14ac:dyDescent="0.35">
      <c r="A10" s="1685"/>
      <c r="B10" s="1065"/>
      <c r="C10" s="1065"/>
      <c r="D10" s="1065"/>
    </row>
    <row r="11" spans="1:11" s="1687" customFormat="1" ht="15" thickBot="1" x14ac:dyDescent="0.35">
      <c r="A11" s="2177"/>
      <c r="B11" s="2177"/>
      <c r="C11" s="2177"/>
      <c r="D11" s="1686" t="s">
        <v>6657</v>
      </c>
      <c r="E11" s="1068"/>
      <c r="F11" s="1068"/>
      <c r="G11" s="1068"/>
      <c r="H11" s="1068"/>
      <c r="I11" s="1068"/>
      <c r="J11" s="1068"/>
      <c r="K11" s="1068"/>
    </row>
    <row r="12" spans="1:11" s="1687" customFormat="1" ht="23.25" customHeight="1" thickBot="1" x14ac:dyDescent="0.35">
      <c r="A12" s="2178" t="s">
        <v>6658</v>
      </c>
      <c r="B12" s="2178"/>
      <c r="C12" s="2178"/>
      <c r="D12" s="1069">
        <f>SUM(D13:D19)</f>
        <v>0</v>
      </c>
      <c r="E12" s="1068"/>
      <c r="F12" s="1068"/>
      <c r="G12" s="1068"/>
      <c r="H12" s="1068"/>
      <c r="I12" s="1068"/>
      <c r="J12" s="1068"/>
      <c r="K12" s="1068"/>
    </row>
    <row r="13" spans="1:11" s="1687" customFormat="1" ht="43.2" x14ac:dyDescent="0.3">
      <c r="A13" s="1070" t="s">
        <v>6659</v>
      </c>
      <c r="B13" s="1071" t="s">
        <v>6660</v>
      </c>
      <c r="C13" s="1071" t="s">
        <v>6661</v>
      </c>
      <c r="D13" s="1072" t="s">
        <v>6662</v>
      </c>
      <c r="E13" s="1068"/>
      <c r="F13" s="1068"/>
      <c r="G13" s="1068"/>
      <c r="H13" s="1068"/>
      <c r="I13" s="1068"/>
      <c r="J13" s="1068"/>
      <c r="K13" s="1068"/>
    </row>
    <row r="14" spans="1:11" s="1687" customFormat="1" ht="30" customHeight="1" x14ac:dyDescent="0.3">
      <c r="A14" s="1073" t="s">
        <v>6663</v>
      </c>
      <c r="B14" s="745"/>
      <c r="C14" s="1074">
        <v>6000</v>
      </c>
      <c r="D14" s="1075">
        <f t="shared" ref="D14:D19" si="0">ROUND(B14,2)*C14</f>
        <v>0</v>
      </c>
      <c r="E14" s="1068"/>
      <c r="F14" s="1068"/>
      <c r="G14" s="1068"/>
      <c r="H14" s="1068"/>
      <c r="I14" s="1068"/>
      <c r="J14" s="1068"/>
      <c r="K14" s="1068"/>
    </row>
    <row r="15" spans="1:11" s="1687" customFormat="1" ht="30" customHeight="1" x14ac:dyDescent="0.3">
      <c r="A15" s="1073" t="s">
        <v>6664</v>
      </c>
      <c r="B15" s="745"/>
      <c r="C15" s="1074">
        <v>6000</v>
      </c>
      <c r="D15" s="1075">
        <f t="shared" si="0"/>
        <v>0</v>
      </c>
      <c r="E15" s="1068"/>
      <c r="F15" s="1068"/>
      <c r="G15" s="1068"/>
      <c r="H15" s="1068"/>
      <c r="I15" s="1068"/>
      <c r="J15" s="1068"/>
      <c r="K15" s="1068"/>
    </row>
    <row r="16" spans="1:11" s="1687" customFormat="1" ht="30" customHeight="1" x14ac:dyDescent="0.3">
      <c r="A16" s="1073" t="s">
        <v>6665</v>
      </c>
      <c r="B16" s="745"/>
      <c r="C16" s="1074">
        <v>200</v>
      </c>
      <c r="D16" s="1075">
        <f t="shared" si="0"/>
        <v>0</v>
      </c>
      <c r="E16" s="1068"/>
      <c r="F16" s="1068"/>
      <c r="G16" s="1068"/>
      <c r="H16" s="1068"/>
      <c r="I16" s="1068"/>
      <c r="J16" s="1068"/>
      <c r="K16" s="1068"/>
    </row>
    <row r="17" spans="1:4" s="1687" customFormat="1" ht="30" customHeight="1" x14ac:dyDescent="0.3">
      <c r="A17" s="1073" t="s">
        <v>6666</v>
      </c>
      <c r="B17" s="745"/>
      <c r="C17" s="1074">
        <v>600</v>
      </c>
      <c r="D17" s="1075">
        <f t="shared" si="0"/>
        <v>0</v>
      </c>
    </row>
    <row r="18" spans="1:4" s="1687" customFormat="1" ht="30" customHeight="1" x14ac:dyDescent="0.3">
      <c r="A18" s="1076" t="s">
        <v>6667</v>
      </c>
      <c r="B18" s="745"/>
      <c r="C18" s="1074">
        <v>300</v>
      </c>
      <c r="D18" s="1075">
        <f t="shared" si="0"/>
        <v>0</v>
      </c>
    </row>
    <row r="19" spans="1:4" s="1687" customFormat="1" ht="30" customHeight="1" thickBot="1" x14ac:dyDescent="0.35">
      <c r="A19" s="1077" t="s">
        <v>6831</v>
      </c>
      <c r="B19" s="746"/>
      <c r="C19" s="1078">
        <v>1500</v>
      </c>
      <c r="D19" s="1079">
        <f t="shared" si="0"/>
        <v>0</v>
      </c>
    </row>
    <row r="20" spans="1:4" s="1687" customFormat="1" ht="15" thickBot="1" x14ac:dyDescent="0.35">
      <c r="A20" s="1080"/>
      <c r="B20" s="1081"/>
      <c r="C20" s="1068"/>
      <c r="D20" s="1068"/>
    </row>
    <row r="21" spans="1:4" s="1687" customFormat="1" ht="15" thickBot="1" x14ac:dyDescent="0.35">
      <c r="A21" s="1080"/>
      <c r="B21" s="1081"/>
      <c r="C21" s="1068"/>
      <c r="D21" s="1686" t="s">
        <v>6657</v>
      </c>
    </row>
    <row r="22" spans="1:4" s="1687" customFormat="1" ht="30" customHeight="1" thickBot="1" x14ac:dyDescent="0.35">
      <c r="A22" s="2179" t="s">
        <v>6668</v>
      </c>
      <c r="B22" s="2179"/>
      <c r="C22" s="2179"/>
      <c r="D22" s="1082">
        <f>SUM(D24)</f>
        <v>0</v>
      </c>
    </row>
    <row r="23" spans="1:4" s="1687" customFormat="1" ht="51" customHeight="1" thickBot="1" x14ac:dyDescent="0.35">
      <c r="A23" s="1083" t="s">
        <v>6669</v>
      </c>
      <c r="B23" s="1084" t="s">
        <v>6660</v>
      </c>
      <c r="C23" s="1084" t="s">
        <v>6661</v>
      </c>
      <c r="D23" s="1085" t="s">
        <v>6670</v>
      </c>
    </row>
    <row r="24" spans="1:4" s="1687" customFormat="1" ht="30" customHeight="1" thickBot="1" x14ac:dyDescent="0.35">
      <c r="A24" s="1086" t="s">
        <v>6671</v>
      </c>
      <c r="B24" s="747"/>
      <c r="C24" s="1087">
        <v>350</v>
      </c>
      <c r="D24" s="1088">
        <f>ROUND(B24,2)*C24</f>
        <v>0</v>
      </c>
    </row>
    <row r="25" spans="1:4" s="1687" customFormat="1" ht="15" thickBot="1" x14ac:dyDescent="0.35">
      <c r="A25" s="1080"/>
      <c r="B25" s="1081"/>
      <c r="C25" s="1068"/>
      <c r="D25" s="1068"/>
    </row>
    <row r="26" spans="1:4" s="1687" customFormat="1" ht="28.5" customHeight="1" x14ac:dyDescent="0.3">
      <c r="A26" s="2180" t="s">
        <v>6672</v>
      </c>
      <c r="B26" s="2180"/>
      <c r="C26" s="2180"/>
      <c r="D26" s="1089">
        <f>SUM(D22+D12)</f>
        <v>0</v>
      </c>
    </row>
    <row r="27" spans="1:4" s="1687" customFormat="1" ht="23.25" customHeight="1" x14ac:dyDescent="0.3">
      <c r="A27" s="2173" t="s">
        <v>6651</v>
      </c>
      <c r="B27" s="2173"/>
      <c r="C27" s="2173"/>
      <c r="D27" s="1075">
        <f>ROUND(D26*0.23,2)</f>
        <v>0</v>
      </c>
    </row>
    <row r="28" spans="1:4" s="1687" customFormat="1" ht="26.25" customHeight="1" thickBot="1" x14ac:dyDescent="0.35">
      <c r="A28" s="2174" t="s">
        <v>6673</v>
      </c>
      <c r="B28" s="2174"/>
      <c r="C28" s="2174"/>
      <c r="D28" s="1079">
        <f>SUM(D26+D27)</f>
        <v>0</v>
      </c>
    </row>
    <row r="29" spans="1:4" s="1687" customFormat="1" x14ac:dyDescent="0.3">
      <c r="A29" s="1080"/>
      <c r="B29" s="1081"/>
      <c r="C29" s="1068"/>
      <c r="D29" s="1068"/>
    </row>
    <row r="30" spans="1:4" s="1687" customFormat="1" x14ac:dyDescent="0.3">
      <c r="A30" s="1688" t="s">
        <v>6830</v>
      </c>
      <c r="B30" s="1081"/>
      <c r="C30" s="1068"/>
      <c r="D30" s="1068"/>
    </row>
    <row r="31" spans="1:4" s="1687" customFormat="1" x14ac:dyDescent="0.3">
      <c r="A31" s="1080"/>
      <c r="B31" s="1081"/>
      <c r="C31" s="1068"/>
      <c r="D31" s="1068"/>
    </row>
    <row r="32" spans="1:4" s="1687" customFormat="1" x14ac:dyDescent="0.3">
      <c r="A32" s="1080"/>
      <c r="B32" s="1081"/>
      <c r="C32" s="1068"/>
      <c r="D32" s="1068"/>
    </row>
    <row r="33" spans="1:4" s="1687" customFormat="1" x14ac:dyDescent="0.3">
      <c r="A33" s="748"/>
      <c r="B33" s="749"/>
      <c r="C33" s="750"/>
      <c r="D33" s="750"/>
    </row>
    <row r="34" spans="1:4" s="1687" customFormat="1" x14ac:dyDescent="0.3">
      <c r="A34" s="748"/>
      <c r="B34" s="749"/>
      <c r="C34" s="748"/>
      <c r="D34" s="750"/>
    </row>
    <row r="35" spans="1:4" s="1687" customFormat="1" x14ac:dyDescent="0.3">
      <c r="A35" s="750" t="s">
        <v>104</v>
      </c>
      <c r="B35" s="750"/>
      <c r="C35" s="750"/>
      <c r="D35" s="750"/>
    </row>
    <row r="36" spans="1:4" s="1687" customFormat="1" x14ac:dyDescent="0.3">
      <c r="A36" s="748"/>
      <c r="B36" s="749"/>
      <c r="C36" s="750"/>
      <c r="D36" s="750"/>
    </row>
    <row r="37" spans="1:4" s="1687" customFormat="1" x14ac:dyDescent="0.3">
      <c r="A37" s="748"/>
      <c r="B37" s="749"/>
      <c r="C37" s="750"/>
      <c r="D37" s="750"/>
    </row>
    <row r="38" spans="1:4" s="1687" customFormat="1" x14ac:dyDescent="0.3">
      <c r="A38" s="748"/>
      <c r="B38" s="749"/>
      <c r="C38" s="748" t="s">
        <v>6652</v>
      </c>
      <c r="D38" s="750"/>
    </row>
    <row r="39" spans="1:4" s="1687" customFormat="1" ht="28.8" x14ac:dyDescent="0.3">
      <c r="A39" s="748"/>
      <c r="B39" s="749"/>
      <c r="C39" s="751" t="s">
        <v>6653</v>
      </c>
      <c r="D39" s="750"/>
    </row>
    <row r="40" spans="1:4" s="1687" customFormat="1" x14ac:dyDescent="0.3">
      <c r="A40" s="748"/>
      <c r="B40" s="749"/>
      <c r="C40" s="750"/>
      <c r="D40" s="750"/>
    </row>
    <row r="41" spans="1:4" s="1687" customFormat="1" x14ac:dyDescent="0.3">
      <c r="A41" s="748"/>
      <c r="B41" s="749"/>
      <c r="C41" s="750"/>
      <c r="D41" s="750"/>
    </row>
  </sheetData>
  <sheetProtection algorithmName="SHA-512" hashValue="XrNn/URSPCxXkXjZ0ozNBsPO8GB6nK5x2jAENA3Dj3IlaaxY8gwSjptz2t5TWVRt5xSucJzbIY2kFsqjqp9J4Q==" saltValue="biIcW2pQKj+2DiLrdwqFVg==" spinCount="100000" sheet="1" objects="1" scenarios="1"/>
  <mergeCells count="8">
    <mergeCell ref="A27:C27"/>
    <mergeCell ref="A28:C28"/>
    <mergeCell ref="C1:D1"/>
    <mergeCell ref="A9:D9"/>
    <mergeCell ref="A11:C11"/>
    <mergeCell ref="A12:C12"/>
    <mergeCell ref="A22:C22"/>
    <mergeCell ref="A26:C26"/>
  </mergeCells>
  <pageMargins left="0.70000000000000007" right="0.70000000000000007" top="0.75" bottom="0.75" header="0.30000000000000004" footer="0.30000000000000004"/>
  <pageSetup paperSize="9" scale="81" fitToHeight="0"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34D1-13C4-42D1-A941-BDD2586B26E4}">
  <sheetPr>
    <tabColor rgb="FF7030A0"/>
    <pageSetUpPr fitToPage="1"/>
  </sheetPr>
  <dimension ref="A1:J40"/>
  <sheetViews>
    <sheetView topLeftCell="A13" workbookViewId="0">
      <selection activeCell="M24" sqref="M24"/>
    </sheetView>
  </sheetViews>
  <sheetFormatPr defaultColWidth="8.88671875" defaultRowHeight="14.4" x14ac:dyDescent="0.3"/>
  <cols>
    <col min="1" max="1" width="5.6640625" style="1147" customWidth="1"/>
    <col min="2" max="2" width="30.88671875" style="1090" customWidth="1"/>
    <col min="3" max="3" width="37.88671875" style="1090" customWidth="1"/>
    <col min="4" max="4" width="8.33203125" style="1147" customWidth="1"/>
    <col min="5" max="5" width="9.88671875" style="1147" customWidth="1"/>
    <col min="6" max="6" width="7.88671875" style="1147" customWidth="1"/>
    <col min="7" max="7" width="9.109375" style="1147" customWidth="1"/>
    <col min="8" max="8" width="11.109375" style="1147" customWidth="1"/>
    <col min="9" max="9" width="13.109375" style="1147" customWidth="1"/>
    <col min="10" max="10" width="8.88671875" style="1090" customWidth="1"/>
    <col min="11" max="16384" width="8.88671875" style="1090"/>
  </cols>
  <sheetData>
    <row r="1" spans="1:10" s="1683" customFormat="1" ht="48" customHeight="1" x14ac:dyDescent="0.3">
      <c r="A1" s="2187"/>
      <c r="B1" s="2187"/>
      <c r="C1" s="2187"/>
      <c r="D1" s="2188" t="s">
        <v>6674</v>
      </c>
      <c r="E1" s="2188"/>
      <c r="F1" s="2188"/>
      <c r="G1" s="2188"/>
      <c r="H1" s="2188"/>
      <c r="I1" s="2188"/>
      <c r="J1" s="1090"/>
    </row>
    <row r="2" spans="1:10" s="1683" customFormat="1" ht="26.25" customHeight="1" x14ac:dyDescent="0.3">
      <c r="A2" s="2189" t="s">
        <v>6675</v>
      </c>
      <c r="B2" s="2189"/>
      <c r="C2" s="2189"/>
      <c r="D2" s="2189"/>
      <c r="E2" s="2189"/>
      <c r="F2" s="2189"/>
      <c r="G2" s="2189"/>
      <c r="H2" s="2189"/>
      <c r="I2" s="2189"/>
      <c r="J2" s="1090"/>
    </row>
    <row r="3" spans="1:10" s="1683" customFormat="1" ht="30" customHeight="1" thickBot="1" x14ac:dyDescent="0.35">
      <c r="A3" s="2190" t="s">
        <v>6656</v>
      </c>
      <c r="B3" s="2190"/>
      <c r="C3" s="2190"/>
      <c r="D3" s="2190"/>
      <c r="E3" s="2190"/>
      <c r="F3" s="2190"/>
      <c r="G3" s="2190"/>
      <c r="H3" s="2190"/>
      <c r="I3" s="2190"/>
      <c r="J3" s="1090"/>
    </row>
    <row r="4" spans="1:10" s="1683" customFormat="1" ht="9.75" customHeight="1" thickBot="1" x14ac:dyDescent="0.35">
      <c r="A4" s="2191" t="s">
        <v>6676</v>
      </c>
      <c r="B4" s="2192" t="s">
        <v>6677</v>
      </c>
      <c r="C4" s="2192" t="s">
        <v>6635</v>
      </c>
      <c r="D4" s="2191" t="s">
        <v>6678</v>
      </c>
      <c r="E4" s="2191" t="s">
        <v>6679</v>
      </c>
      <c r="F4" s="2193" t="s">
        <v>6680</v>
      </c>
      <c r="G4" s="2193"/>
      <c r="H4" s="2191" t="s">
        <v>6681</v>
      </c>
      <c r="I4" s="2191" t="s">
        <v>6682</v>
      </c>
      <c r="J4" s="1090"/>
    </row>
    <row r="5" spans="1:10" s="1683" customFormat="1" ht="8.25" customHeight="1" thickBot="1" x14ac:dyDescent="0.35">
      <c r="A5" s="2191"/>
      <c r="B5" s="2192"/>
      <c r="C5" s="2192"/>
      <c r="D5" s="2191"/>
      <c r="E5" s="2191"/>
      <c r="F5" s="2193"/>
      <c r="G5" s="2193"/>
      <c r="H5" s="2191"/>
      <c r="I5" s="2191"/>
      <c r="J5" s="1090"/>
    </row>
    <row r="6" spans="1:10" s="1683" customFormat="1" ht="62.25" customHeight="1" thickBot="1" x14ac:dyDescent="0.35">
      <c r="A6" s="2191"/>
      <c r="B6" s="2192"/>
      <c r="C6" s="2192"/>
      <c r="D6" s="2191"/>
      <c r="E6" s="2191"/>
      <c r="F6" s="1091" t="s">
        <v>6683</v>
      </c>
      <c r="G6" s="1092" t="s">
        <v>6684</v>
      </c>
      <c r="H6" s="2191"/>
      <c r="I6" s="2191"/>
      <c r="J6" s="1090"/>
    </row>
    <row r="7" spans="1:10" s="1094" customFormat="1" ht="15" thickBot="1" x14ac:dyDescent="0.35">
      <c r="A7" s="1093"/>
      <c r="B7" s="2194" t="s">
        <v>6685</v>
      </c>
      <c r="C7" s="2194"/>
      <c r="D7" s="2194"/>
      <c r="E7" s="2194"/>
      <c r="F7" s="2194"/>
      <c r="G7" s="2194"/>
      <c r="H7" s="2194"/>
      <c r="I7" s="2194"/>
    </row>
    <row r="8" spans="1:10" s="1094" customFormat="1" ht="28.8" x14ac:dyDescent="0.3">
      <c r="A8" s="1095" t="s">
        <v>1392</v>
      </c>
      <c r="B8" s="1096" t="s">
        <v>6686</v>
      </c>
      <c r="C8" s="1096" t="s">
        <v>6687</v>
      </c>
      <c r="D8" s="1097">
        <v>12</v>
      </c>
      <c r="E8" s="1097">
        <v>1</v>
      </c>
      <c r="F8" s="1097" t="s">
        <v>225</v>
      </c>
      <c r="G8" s="1098"/>
      <c r="H8" s="752"/>
      <c r="I8" s="1099">
        <f>D8*E8*ROUND(H8, 2)</f>
        <v>0</v>
      </c>
    </row>
    <row r="9" spans="1:10" s="1094" customFormat="1" ht="43.2" x14ac:dyDescent="0.3">
      <c r="A9" s="1095" t="s">
        <v>6646</v>
      </c>
      <c r="B9" s="1100" t="s">
        <v>6688</v>
      </c>
      <c r="C9" s="1100" t="s">
        <v>6687</v>
      </c>
      <c r="D9" s="1101">
        <v>12</v>
      </c>
      <c r="E9" s="1101">
        <v>1</v>
      </c>
      <c r="F9" s="1101" t="s">
        <v>225</v>
      </c>
      <c r="G9" s="1102"/>
      <c r="H9" s="745"/>
      <c r="I9" s="1103">
        <f>D9*E9*ROUND(H9, 2)</f>
        <v>0</v>
      </c>
    </row>
    <row r="10" spans="1:10" s="1094" customFormat="1" ht="28.8" x14ac:dyDescent="0.3">
      <c r="A10" s="1095" t="s">
        <v>6689</v>
      </c>
      <c r="B10" s="1104" t="s">
        <v>6686</v>
      </c>
      <c r="C10" s="1105" t="s">
        <v>6690</v>
      </c>
      <c r="D10" s="1101">
        <v>1</v>
      </c>
      <c r="E10" s="1101">
        <v>1</v>
      </c>
      <c r="F10" s="1101"/>
      <c r="G10" s="1102" t="s">
        <v>225</v>
      </c>
      <c r="H10" s="745"/>
      <c r="I10" s="1103">
        <f>D10*E10*ROUND(H10, 2)</f>
        <v>0</v>
      </c>
    </row>
    <row r="11" spans="1:10" s="1094" customFormat="1" ht="43.8" thickBot="1" x14ac:dyDescent="0.35">
      <c r="A11" s="1106" t="s">
        <v>6691</v>
      </c>
      <c r="B11" s="1105" t="s">
        <v>6688</v>
      </c>
      <c r="C11" s="1105" t="s">
        <v>6692</v>
      </c>
      <c r="D11" s="1107">
        <v>1</v>
      </c>
      <c r="E11" s="1107">
        <v>1</v>
      </c>
      <c r="F11" s="1107"/>
      <c r="G11" s="1108" t="s">
        <v>225</v>
      </c>
      <c r="H11" s="753"/>
      <c r="I11" s="1109">
        <f>D11*E11*ROUND(H11, 2)</f>
        <v>0</v>
      </c>
    </row>
    <row r="12" spans="1:10" s="1094" customFormat="1" ht="15" thickBot="1" x14ac:dyDescent="0.35">
      <c r="A12" s="2183" t="s">
        <v>6650</v>
      </c>
      <c r="B12" s="2183"/>
      <c r="C12" s="2183"/>
      <c r="D12" s="2183"/>
      <c r="E12" s="2183"/>
      <c r="F12" s="2183"/>
      <c r="G12" s="2183"/>
      <c r="H12" s="2183"/>
      <c r="I12" s="1110">
        <f>SUM(I8:I11)</f>
        <v>0</v>
      </c>
    </row>
    <row r="13" spans="1:10" s="1094" customFormat="1" ht="15" thickBot="1" x14ac:dyDescent="0.35">
      <c r="A13" s="2182" t="s">
        <v>6672</v>
      </c>
      <c r="B13" s="2182"/>
      <c r="C13" s="2182"/>
      <c r="D13" s="2182"/>
      <c r="E13" s="2182"/>
      <c r="F13" s="2182"/>
      <c r="G13" s="2182"/>
      <c r="H13" s="2182"/>
      <c r="I13" s="1111">
        <f>I12*4</f>
        <v>0</v>
      </c>
    </row>
    <row r="14" spans="1:10" s="1094" customFormat="1" ht="43.2" x14ac:dyDescent="0.3">
      <c r="A14" s="1112" t="s">
        <v>5209</v>
      </c>
      <c r="B14" s="1113" t="s">
        <v>6693</v>
      </c>
      <c r="C14" s="1113" t="s">
        <v>6687</v>
      </c>
      <c r="D14" s="1114">
        <v>12</v>
      </c>
      <c r="E14" s="1114">
        <v>1</v>
      </c>
      <c r="F14" s="1114" t="s">
        <v>225</v>
      </c>
      <c r="G14" s="1115"/>
      <c r="H14" s="754"/>
      <c r="I14" s="1116">
        <f>D14*E14*ROUND(H14, 2)</f>
        <v>0</v>
      </c>
    </row>
    <row r="15" spans="1:10" s="1094" customFormat="1" ht="43.8" thickBot="1" x14ac:dyDescent="0.35">
      <c r="A15" s="1117" t="s">
        <v>6694</v>
      </c>
      <c r="B15" s="1118" t="s">
        <v>6693</v>
      </c>
      <c r="C15" s="1118" t="s">
        <v>6695</v>
      </c>
      <c r="D15" s="1119">
        <v>1</v>
      </c>
      <c r="E15" s="1119">
        <v>1</v>
      </c>
      <c r="F15" s="1119"/>
      <c r="G15" s="1120" t="s">
        <v>225</v>
      </c>
      <c r="H15" s="746"/>
      <c r="I15" s="1121">
        <f>D15*E15*ROUND(H15, 2)</f>
        <v>0</v>
      </c>
    </row>
    <row r="16" spans="1:10" s="1094" customFormat="1" ht="15" thickBot="1" x14ac:dyDescent="0.35">
      <c r="A16" s="2182" t="s">
        <v>6650</v>
      </c>
      <c r="B16" s="2182"/>
      <c r="C16" s="2182"/>
      <c r="D16" s="2182"/>
      <c r="E16" s="2182"/>
      <c r="F16" s="2182"/>
      <c r="G16" s="2182"/>
      <c r="H16" s="2182"/>
      <c r="I16" s="1122">
        <f>SUM(I14:I15)</f>
        <v>0</v>
      </c>
    </row>
    <row r="17" spans="1:10" s="1094" customFormat="1" ht="15" thickBot="1" x14ac:dyDescent="0.35">
      <c r="A17" s="2182" t="s">
        <v>6696</v>
      </c>
      <c r="B17" s="2182"/>
      <c r="C17" s="2182"/>
      <c r="D17" s="2182"/>
      <c r="E17" s="2182"/>
      <c r="F17" s="2182"/>
      <c r="G17" s="2182"/>
      <c r="H17" s="2182"/>
      <c r="I17" s="1123">
        <f>I16*3</f>
        <v>0</v>
      </c>
    </row>
    <row r="18" spans="1:10" s="1094" customFormat="1" ht="28.8" x14ac:dyDescent="0.3">
      <c r="A18" s="1124" t="s">
        <v>6697</v>
      </c>
      <c r="B18" s="1125" t="s">
        <v>6698</v>
      </c>
      <c r="C18" s="1096" t="s">
        <v>6687</v>
      </c>
      <c r="D18" s="1126">
        <v>12</v>
      </c>
      <c r="E18" s="1126">
        <v>1</v>
      </c>
      <c r="F18" s="1126" t="s">
        <v>225</v>
      </c>
      <c r="G18" s="1127"/>
      <c r="H18" s="755"/>
      <c r="I18" s="1128">
        <f>D18*E18*ROUND(H18, 2)</f>
        <v>0</v>
      </c>
    </row>
    <row r="19" spans="1:10" s="1094" customFormat="1" ht="43.2" x14ac:dyDescent="0.3">
      <c r="A19" s="1129" t="s">
        <v>6699</v>
      </c>
      <c r="B19" s="1104" t="s">
        <v>6700</v>
      </c>
      <c r="C19" s="1100" t="s">
        <v>6687</v>
      </c>
      <c r="D19" s="1107">
        <v>12</v>
      </c>
      <c r="E19" s="1107">
        <v>1</v>
      </c>
      <c r="F19" s="1107" t="s">
        <v>225</v>
      </c>
      <c r="G19" s="1108"/>
      <c r="H19" s="753"/>
      <c r="I19" s="1130">
        <f>D19*E19*ROUND(H19, 2)</f>
        <v>0</v>
      </c>
    </row>
    <row r="20" spans="1:10" s="1094" customFormat="1" ht="28.8" x14ac:dyDescent="0.3">
      <c r="A20" s="1129" t="s">
        <v>6702</v>
      </c>
      <c r="B20" s="1125" t="s">
        <v>6698</v>
      </c>
      <c r="C20" s="1096" t="s">
        <v>6829</v>
      </c>
      <c r="D20" s="1107">
        <v>1</v>
      </c>
      <c r="E20" s="1107">
        <v>1</v>
      </c>
      <c r="F20" s="1107"/>
      <c r="G20" s="1108" t="s">
        <v>225</v>
      </c>
      <c r="H20" s="753"/>
      <c r="I20" s="1130">
        <f>D20*E20*ROUND(H20, 2)</f>
        <v>0</v>
      </c>
    </row>
    <row r="21" spans="1:10" s="1094" customFormat="1" ht="58.2" thickBot="1" x14ac:dyDescent="0.35">
      <c r="A21" s="1129" t="s">
        <v>1396</v>
      </c>
      <c r="B21" s="1131" t="s">
        <v>6700</v>
      </c>
      <c r="C21" s="1105" t="s">
        <v>6701</v>
      </c>
      <c r="D21" s="1107">
        <v>1</v>
      </c>
      <c r="E21" s="1107">
        <v>1</v>
      </c>
      <c r="F21" s="1107"/>
      <c r="G21" s="1108" t="s">
        <v>225</v>
      </c>
      <c r="H21" s="753"/>
      <c r="I21" s="1132">
        <f>D21*E21*ROUND(H21, 2)</f>
        <v>0</v>
      </c>
    </row>
    <row r="22" spans="1:10" s="1094" customFormat="1" ht="15" thickBot="1" x14ac:dyDescent="0.35">
      <c r="A22" s="2182" t="s">
        <v>6650</v>
      </c>
      <c r="B22" s="2182"/>
      <c r="C22" s="2182"/>
      <c r="D22" s="2182"/>
      <c r="E22" s="2182"/>
      <c r="F22" s="2182"/>
      <c r="G22" s="2182"/>
      <c r="H22" s="2182"/>
      <c r="I22" s="1123">
        <f>SUM(I18:I21)</f>
        <v>0</v>
      </c>
    </row>
    <row r="23" spans="1:10" s="1094" customFormat="1" ht="15" thickBot="1" x14ac:dyDescent="0.35">
      <c r="A23" s="2182" t="s">
        <v>6703</v>
      </c>
      <c r="B23" s="2182"/>
      <c r="C23" s="2182"/>
      <c r="D23" s="2182"/>
      <c r="E23" s="2182"/>
      <c r="F23" s="2182"/>
      <c r="G23" s="2182"/>
      <c r="H23" s="2182"/>
      <c r="I23" s="1123">
        <f>I22*2</f>
        <v>0</v>
      </c>
    </row>
    <row r="24" spans="1:10" s="1094" customFormat="1" ht="45" customHeight="1" thickBot="1" x14ac:dyDescent="0.35">
      <c r="A24" s="1133" t="s">
        <v>6704</v>
      </c>
      <c r="B24" s="1134" t="s">
        <v>6705</v>
      </c>
      <c r="C24" s="1135" t="s">
        <v>6706</v>
      </c>
      <c r="D24" s="1136">
        <v>1</v>
      </c>
      <c r="E24" s="1136">
        <v>1</v>
      </c>
      <c r="F24" s="1136"/>
      <c r="G24" s="1137" t="s">
        <v>225</v>
      </c>
      <c r="H24" s="756"/>
      <c r="I24" s="1138">
        <f>D24*E24*ROUND(H24, 2)</f>
        <v>0</v>
      </c>
    </row>
    <row r="25" spans="1:10" s="1094" customFormat="1" ht="15" customHeight="1" thickBot="1" x14ac:dyDescent="0.35">
      <c r="A25" s="2183" t="s">
        <v>6650</v>
      </c>
      <c r="B25" s="2183"/>
      <c r="C25" s="2183"/>
      <c r="D25" s="2183"/>
      <c r="E25" s="2183"/>
      <c r="F25" s="2183"/>
      <c r="G25" s="2183"/>
      <c r="H25" s="2183"/>
      <c r="I25" s="1123">
        <f>I24</f>
        <v>0</v>
      </c>
    </row>
    <row r="26" spans="1:10" s="1094" customFormat="1" ht="15" customHeight="1" thickBot="1" x14ac:dyDescent="0.35">
      <c r="A26" s="2182" t="s">
        <v>6672</v>
      </c>
      <c r="B26" s="2182"/>
      <c r="C26" s="2182"/>
      <c r="D26" s="2182"/>
      <c r="E26" s="2182"/>
      <c r="F26" s="2182"/>
      <c r="G26" s="2182"/>
      <c r="H26" s="2182"/>
      <c r="I26" s="1123">
        <f>I25*4</f>
        <v>0</v>
      </c>
    </row>
    <row r="27" spans="1:10" s="1094" customFormat="1" ht="15" customHeight="1" thickBot="1" x14ac:dyDescent="0.35">
      <c r="A27" s="1139"/>
      <c r="B27" s="1139"/>
      <c r="C27" s="1139"/>
      <c r="D27" s="1139"/>
      <c r="E27" s="1139"/>
      <c r="F27" s="1139"/>
      <c r="G27" s="1139"/>
      <c r="H27" s="1139"/>
      <c r="I27" s="1140"/>
      <c r="J27" s="1141"/>
    </row>
    <row r="28" spans="1:10" s="1683" customFormat="1" ht="16.2" thickBot="1" x14ac:dyDescent="0.35">
      <c r="A28" s="2184" t="s">
        <v>6672</v>
      </c>
      <c r="B28" s="2184"/>
      <c r="C28" s="2184"/>
      <c r="D28" s="2184"/>
      <c r="E28" s="2184"/>
      <c r="F28" s="2184"/>
      <c r="G28" s="2184"/>
      <c r="H28" s="2185">
        <f>I13+I17+I23+I26</f>
        <v>0</v>
      </c>
      <c r="I28" s="2185"/>
    </row>
    <row r="29" spans="1:10" s="1683" customFormat="1" ht="16.2" thickBot="1" x14ac:dyDescent="0.35">
      <c r="A29" s="1142"/>
      <c r="B29" s="1143"/>
      <c r="C29" s="1143"/>
      <c r="D29" s="1142"/>
      <c r="E29" s="1144"/>
      <c r="F29" s="1144"/>
      <c r="G29" s="1144"/>
      <c r="H29" s="1144"/>
      <c r="I29" s="1145"/>
    </row>
    <row r="30" spans="1:10" s="1683" customFormat="1" ht="15" customHeight="1" thickBot="1" x14ac:dyDescent="0.35">
      <c r="A30" s="2184" t="s">
        <v>6651</v>
      </c>
      <c r="B30" s="2184"/>
      <c r="C30" s="2184"/>
      <c r="D30" s="2184"/>
      <c r="E30" s="2184"/>
      <c r="F30" s="2184"/>
      <c r="G30" s="2184"/>
      <c r="H30" s="2185">
        <f>0.23*H28</f>
        <v>0</v>
      </c>
      <c r="I30" s="2185"/>
    </row>
    <row r="31" spans="1:10" s="1683" customFormat="1" ht="16.2" thickBot="1" x14ac:dyDescent="0.35">
      <c r="A31" s="1142"/>
      <c r="B31" s="1143"/>
      <c r="C31" s="1143"/>
      <c r="D31" s="1142"/>
      <c r="E31" s="1144"/>
      <c r="F31" s="1144"/>
      <c r="G31" s="1144"/>
      <c r="H31" s="1146"/>
      <c r="I31" s="1145"/>
    </row>
    <row r="32" spans="1:10" s="1683" customFormat="1" ht="16.2" thickBot="1" x14ac:dyDescent="0.35">
      <c r="A32" s="2184" t="s">
        <v>6673</v>
      </c>
      <c r="B32" s="2184"/>
      <c r="C32" s="2184"/>
      <c r="D32" s="2184"/>
      <c r="E32" s="2184"/>
      <c r="F32" s="2184"/>
      <c r="G32" s="2184"/>
      <c r="H32" s="2185">
        <f>H28+H30</f>
        <v>0</v>
      </c>
      <c r="I32" s="2185"/>
    </row>
    <row r="33" spans="1:9" s="1622" customFormat="1" x14ac:dyDescent="0.3">
      <c r="A33" s="1147"/>
      <c r="B33" s="1090"/>
      <c r="C33" s="1090"/>
      <c r="D33" s="1147"/>
      <c r="E33" s="1147"/>
      <c r="F33" s="1147"/>
      <c r="G33" s="1147"/>
      <c r="H33" s="1147"/>
      <c r="I33" s="1147"/>
    </row>
    <row r="34" spans="1:9" s="1683" customFormat="1" x14ac:dyDescent="0.3">
      <c r="A34" s="1148"/>
      <c r="B34" s="1149"/>
      <c r="C34" s="1150"/>
      <c r="D34" s="1150"/>
      <c r="E34" s="1151"/>
      <c r="F34" s="1149"/>
      <c r="G34" s="1147"/>
      <c r="H34" s="1147"/>
      <c r="I34" s="1147"/>
    </row>
    <row r="35" spans="1:9" s="1683" customFormat="1" x14ac:dyDescent="0.3">
      <c r="A35" s="757"/>
      <c r="B35" s="758"/>
      <c r="C35" s="1619"/>
      <c r="D35" s="1619"/>
      <c r="E35" s="759"/>
      <c r="F35" s="758"/>
      <c r="G35" s="760"/>
      <c r="H35" s="760"/>
      <c r="I35" s="760"/>
    </row>
    <row r="36" spans="1:9" s="1683" customFormat="1" x14ac:dyDescent="0.3">
      <c r="A36" s="757"/>
      <c r="B36" s="758"/>
      <c r="C36" s="1619"/>
      <c r="D36" s="1619"/>
      <c r="E36" s="759"/>
      <c r="F36" s="758"/>
      <c r="G36" s="760"/>
      <c r="H36" s="760"/>
      <c r="I36" s="760"/>
    </row>
    <row r="37" spans="1:9" s="1683" customFormat="1" x14ac:dyDescent="0.3">
      <c r="A37" s="760"/>
      <c r="B37" s="758" t="s">
        <v>104</v>
      </c>
      <c r="C37" s="1619"/>
      <c r="D37" s="2186" t="s">
        <v>6652</v>
      </c>
      <c r="E37" s="2186"/>
      <c r="F37" s="2186"/>
      <c r="G37" s="2186"/>
      <c r="H37" s="760"/>
      <c r="I37" s="760"/>
    </row>
    <row r="38" spans="1:9" s="1683" customFormat="1" x14ac:dyDescent="0.3">
      <c r="A38" s="757"/>
      <c r="B38" s="758"/>
      <c r="C38" s="1619"/>
      <c r="D38" s="2181" t="s">
        <v>6653</v>
      </c>
      <c r="E38" s="2181"/>
      <c r="F38" s="2181"/>
      <c r="G38" s="2181"/>
      <c r="H38" s="760"/>
      <c r="I38" s="760"/>
    </row>
    <row r="39" spans="1:9" s="1683" customFormat="1" x14ac:dyDescent="0.3">
      <c r="A39" s="760"/>
      <c r="B39" s="761"/>
      <c r="C39" s="761"/>
      <c r="D39" s="760"/>
      <c r="E39" s="760"/>
      <c r="F39" s="760"/>
      <c r="G39" s="760"/>
      <c r="H39" s="760"/>
      <c r="I39" s="760"/>
    </row>
    <row r="40" spans="1:9" x14ac:dyDescent="0.3">
      <c r="A40" s="760"/>
      <c r="B40" s="761"/>
      <c r="C40" s="761"/>
      <c r="D40" s="760"/>
      <c r="E40" s="760"/>
      <c r="F40" s="760"/>
      <c r="G40" s="760"/>
      <c r="H40" s="760"/>
      <c r="I40" s="760"/>
    </row>
  </sheetData>
  <sheetProtection algorithmName="SHA-512" hashValue="BXNEwVmTs8zbhlw80VEdpzGpA8f+qWabasHPUwNiVYiAzj1oh5gpFCUlm4ohD7yKPLtRnkMGp+RJ046wz7CXiA==" saltValue="Vi4uP0EOOIHACAalBsn2yA==" spinCount="100000" sheet="1" objects="1" scenarios="1"/>
  <mergeCells count="29">
    <mergeCell ref="A16:H16"/>
    <mergeCell ref="A1:C1"/>
    <mergeCell ref="D1:I1"/>
    <mergeCell ref="A2:I2"/>
    <mergeCell ref="A3:I3"/>
    <mergeCell ref="A4:A6"/>
    <mergeCell ref="B4:B6"/>
    <mergeCell ref="C4:C6"/>
    <mergeCell ref="D4:D6"/>
    <mergeCell ref="E4:E6"/>
    <mergeCell ref="F4:G5"/>
    <mergeCell ref="H4:H6"/>
    <mergeCell ref="I4:I6"/>
    <mergeCell ref="B7:I7"/>
    <mergeCell ref="A12:H12"/>
    <mergeCell ref="A13:H13"/>
    <mergeCell ref="D38:G38"/>
    <mergeCell ref="A17:H17"/>
    <mergeCell ref="A22:H22"/>
    <mergeCell ref="A23:H23"/>
    <mergeCell ref="A25:H25"/>
    <mergeCell ref="A26:H26"/>
    <mergeCell ref="A28:G28"/>
    <mergeCell ref="H28:I28"/>
    <mergeCell ref="A30:G30"/>
    <mergeCell ref="H30:I30"/>
    <mergeCell ref="A32:G32"/>
    <mergeCell ref="H32:I32"/>
    <mergeCell ref="D37:G37"/>
  </mergeCells>
  <printOptions horizontalCentered="1"/>
  <pageMargins left="0.70866141732283516" right="0.70866141732283516" top="0.74803149606299213" bottom="0.74803149606299213" header="0.31496062992126012" footer="0.31496062992126012"/>
  <pageSetup paperSize="0" orientation="portrait" horizontalDpi="0" verticalDpi="0" copies="0"/>
  <headerFooter>
    <oddFooter>&amp;CStrana &amp;P z &amp;N</oddFooter>
  </headerFooter>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5E7A6-CC0D-48CC-A3A5-80BE7E0326E4}">
  <sheetPr>
    <pageSetUpPr fitToPage="1"/>
  </sheetPr>
  <dimension ref="A1:D36"/>
  <sheetViews>
    <sheetView workbookViewId="0">
      <selection activeCell="J11" sqref="J11"/>
    </sheetView>
  </sheetViews>
  <sheetFormatPr defaultColWidth="8.88671875" defaultRowHeight="13.8" x14ac:dyDescent="0.25"/>
  <cols>
    <col min="1" max="1" width="5.33203125" style="1170" customWidth="1"/>
    <col min="2" max="2" width="82.109375" style="1170" customWidth="1"/>
    <col min="3" max="3" width="44.88671875" style="1170" customWidth="1"/>
    <col min="4" max="4" width="5.33203125" style="1170" customWidth="1"/>
    <col min="5" max="5" width="8.88671875" style="1170" customWidth="1"/>
    <col min="6" max="16384" width="8.88671875" style="1170"/>
  </cols>
  <sheetData>
    <row r="1" spans="1:4" s="1622" customFormat="1" ht="12.75" customHeight="1" x14ac:dyDescent="0.3">
      <c r="A1" s="1152"/>
      <c r="B1" s="2195" t="s">
        <v>6707</v>
      </c>
      <c r="C1" s="2195"/>
      <c r="D1" s="2195"/>
    </row>
    <row r="2" spans="1:4" s="1622" customFormat="1" ht="56.25" customHeight="1" x14ac:dyDescent="0.3">
      <c r="A2" s="1152"/>
      <c r="B2" s="2195"/>
      <c r="C2" s="2195"/>
      <c r="D2" s="2195"/>
    </row>
    <row r="3" spans="1:4" s="1622" customFormat="1" ht="15" thickBot="1" x14ac:dyDescent="0.35">
      <c r="A3" s="2196" t="s">
        <v>6708</v>
      </c>
      <c r="B3" s="2196"/>
      <c r="C3" s="2196"/>
      <c r="D3" s="2196"/>
    </row>
    <row r="4" spans="1:4" s="1622" customFormat="1" ht="73.5" customHeight="1" thickTop="1" thickBot="1" x14ac:dyDescent="0.35">
      <c r="A4" s="2196"/>
      <c r="B4" s="2196"/>
      <c r="C4" s="2196"/>
      <c r="D4" s="2196"/>
    </row>
    <row r="5" spans="1:4" s="1622" customFormat="1" ht="25.5" customHeight="1" thickTop="1" thickBot="1" x14ac:dyDescent="0.35">
      <c r="A5" s="1153" t="s">
        <v>6709</v>
      </c>
      <c r="B5" s="1620"/>
      <c r="C5" s="1154"/>
      <c r="D5" s="1154"/>
    </row>
    <row r="6" spans="1:4" s="1156" customFormat="1" ht="25.5" customHeight="1" thickTop="1" x14ac:dyDescent="0.25">
      <c r="A6" s="2197" t="s">
        <v>6710</v>
      </c>
      <c r="B6" s="2197"/>
      <c r="C6" s="1155"/>
      <c r="D6" s="1155"/>
    </row>
    <row r="7" spans="1:4" s="1156" customFormat="1" ht="3.75" customHeight="1" thickBot="1" x14ac:dyDescent="0.3">
      <c r="A7" s="1157"/>
      <c r="B7" s="1157"/>
      <c r="C7" s="1157"/>
      <c r="D7" s="1157"/>
    </row>
    <row r="8" spans="1:4" s="1622" customFormat="1" ht="43.8" thickBot="1" x14ac:dyDescent="0.35">
      <c r="A8" s="1158"/>
      <c r="B8" s="1159" t="s">
        <v>6709</v>
      </c>
      <c r="C8" s="1160" t="s">
        <v>6711</v>
      </c>
      <c r="D8" s="1158"/>
    </row>
    <row r="9" spans="1:4" s="1156" customFormat="1" ht="15" customHeight="1" x14ac:dyDescent="0.25">
      <c r="A9" s="1157"/>
      <c r="B9" s="1161" t="s">
        <v>6712</v>
      </c>
      <c r="C9" s="1162">
        <f>Pr_1!D46</f>
        <v>0</v>
      </c>
      <c r="D9" s="1157"/>
    </row>
    <row r="10" spans="1:4" s="1156" customFormat="1" ht="15" customHeight="1" x14ac:dyDescent="0.25">
      <c r="A10" s="1157"/>
      <c r="B10" s="1163" t="s">
        <v>6713</v>
      </c>
      <c r="C10" s="1164">
        <f>Pr_2!D33</f>
        <v>0</v>
      </c>
      <c r="D10" s="1165"/>
    </row>
    <row r="11" spans="1:4" s="1156" customFormat="1" ht="45" customHeight="1" x14ac:dyDescent="0.25">
      <c r="A11" s="1157"/>
      <c r="B11" s="1163" t="s">
        <v>6714</v>
      </c>
      <c r="C11" s="1164">
        <f>Pr_3!G19</f>
        <v>0</v>
      </c>
      <c r="D11" s="1165"/>
    </row>
    <row r="12" spans="1:4" s="1156" customFormat="1" ht="45" customHeight="1" x14ac:dyDescent="0.25">
      <c r="A12" s="1157"/>
      <c r="B12" s="1163" t="s">
        <v>6715</v>
      </c>
      <c r="C12" s="1164">
        <f>Pr_4!D28</f>
        <v>0</v>
      </c>
      <c r="D12" s="1165"/>
    </row>
    <row r="13" spans="1:4" s="1156" customFormat="1" ht="15" customHeight="1" x14ac:dyDescent="0.25">
      <c r="A13" s="1157"/>
      <c r="B13" s="1166" t="s">
        <v>6716</v>
      </c>
      <c r="C13" s="1164">
        <f>Pr_5!D36</f>
        <v>0</v>
      </c>
      <c r="D13" s="1165"/>
    </row>
    <row r="14" spans="1:4" s="1156" customFormat="1" ht="15" customHeight="1" x14ac:dyDescent="0.25">
      <c r="A14" s="1157"/>
      <c r="B14" s="1166" t="s">
        <v>6717</v>
      </c>
      <c r="C14" s="1164">
        <f>Pr_6!D32</f>
        <v>0</v>
      </c>
      <c r="D14" s="1165"/>
    </row>
    <row r="15" spans="1:4" s="1156" customFormat="1" ht="15" customHeight="1" x14ac:dyDescent="0.25">
      <c r="A15" s="1157"/>
      <c r="B15" s="1167" t="s">
        <v>6718</v>
      </c>
      <c r="C15" s="1164">
        <f>Pr_7!F35</f>
        <v>0</v>
      </c>
      <c r="D15" s="1165"/>
    </row>
    <row r="16" spans="1:4" s="1156" customFormat="1" ht="15" customHeight="1" x14ac:dyDescent="0.25">
      <c r="A16" s="1157"/>
      <c r="B16" s="1167" t="s">
        <v>6654</v>
      </c>
      <c r="C16" s="1164">
        <f>Pr_8!D26</f>
        <v>0</v>
      </c>
      <c r="D16" s="1165"/>
    </row>
    <row r="17" spans="1:4" s="1156" customFormat="1" ht="35.1" customHeight="1" thickBot="1" x14ac:dyDescent="0.3">
      <c r="A17" s="1157"/>
      <c r="B17" s="1168" t="s">
        <v>6674</v>
      </c>
      <c r="C17" s="1169">
        <f>Pr_9!H28</f>
        <v>0</v>
      </c>
      <c r="D17" s="1165"/>
    </row>
    <row r="18" spans="1:4" s="1622" customFormat="1" ht="15" thickBot="1" x14ac:dyDescent="0.35">
      <c r="A18" s="1158"/>
      <c r="B18" s="1170"/>
      <c r="C18" s="1158"/>
      <c r="D18" s="1158"/>
    </row>
    <row r="19" spans="1:4" s="1622" customFormat="1" ht="22.5" customHeight="1" thickBot="1" x14ac:dyDescent="0.35">
      <c r="A19" s="1158"/>
      <c r="B19" s="1171" t="s">
        <v>6719</v>
      </c>
      <c r="C19" s="1172">
        <f>SUM(C9:C17)</f>
        <v>0</v>
      </c>
      <c r="D19" s="1158"/>
    </row>
    <row r="20" spans="1:4" s="1622" customFormat="1" ht="18.600000000000001" thickBot="1" x14ac:dyDescent="0.35">
      <c r="A20" s="1158"/>
      <c r="B20" s="1173"/>
      <c r="C20" s="1174"/>
      <c r="D20" s="1158"/>
    </row>
    <row r="21" spans="1:4" s="1622" customFormat="1" ht="22.5" customHeight="1" thickBot="1" x14ac:dyDescent="0.35">
      <c r="A21" s="1158"/>
      <c r="B21" s="1175" t="s">
        <v>6720</v>
      </c>
      <c r="C21" s="1172">
        <f>(C19)*0.23</f>
        <v>0</v>
      </c>
      <c r="D21" s="1176"/>
    </row>
    <row r="22" spans="1:4" s="1622" customFormat="1" ht="18.600000000000001" thickBot="1" x14ac:dyDescent="0.35">
      <c r="A22" s="1158"/>
      <c r="B22" s="1177"/>
      <c r="C22" s="1178"/>
      <c r="D22" s="1158"/>
    </row>
    <row r="23" spans="1:4" s="1622" customFormat="1" ht="22.5" customHeight="1" thickBot="1" x14ac:dyDescent="0.35">
      <c r="A23" s="1158"/>
      <c r="B23" s="1175" t="s">
        <v>6721</v>
      </c>
      <c r="C23" s="1172">
        <f>C19+C21</f>
        <v>0</v>
      </c>
      <c r="D23" s="1176"/>
    </row>
    <row r="24" spans="1:4" s="1622" customFormat="1" ht="14.4" x14ac:dyDescent="0.3">
      <c r="A24" s="1158"/>
      <c r="B24" s="1158"/>
      <c r="C24" s="1158"/>
      <c r="D24" s="1158"/>
    </row>
    <row r="25" spans="1:4" s="1622" customFormat="1" ht="15" thickBot="1" x14ac:dyDescent="0.35">
      <c r="A25" s="1612"/>
      <c r="B25" s="1612"/>
      <c r="C25" s="1612"/>
      <c r="D25" s="1612"/>
    </row>
    <row r="26" spans="1:4" s="1622" customFormat="1" ht="16.5" customHeight="1" thickTop="1" x14ac:dyDescent="0.3">
      <c r="A26" s="2198" t="s">
        <v>6722</v>
      </c>
      <c r="B26" s="2198"/>
      <c r="C26" s="2198"/>
      <c r="D26" s="2198"/>
    </row>
    <row r="27" spans="1:4" s="1622" customFormat="1" ht="14.4" x14ac:dyDescent="0.3">
      <c r="A27" s="1613"/>
      <c r="B27" s="1613"/>
      <c r="C27" s="1613"/>
      <c r="D27" s="1613"/>
    </row>
    <row r="28" spans="1:4" s="1622" customFormat="1" ht="14.4" x14ac:dyDescent="0.3">
      <c r="A28" s="1158"/>
      <c r="B28" s="1158"/>
      <c r="C28" s="1158"/>
      <c r="D28" s="1158"/>
    </row>
    <row r="29" spans="1:4" s="1622" customFormat="1" ht="14.4" x14ac:dyDescent="0.3">
      <c r="A29" s="1158"/>
      <c r="B29" s="1158"/>
      <c r="C29" s="1158"/>
      <c r="D29" s="1158"/>
    </row>
    <row r="30" spans="1:4" s="1622" customFormat="1" ht="14.4" x14ac:dyDescent="0.3">
      <c r="A30" s="1158"/>
      <c r="B30" s="1158"/>
      <c r="C30" s="1158"/>
      <c r="D30" s="1158"/>
    </row>
    <row r="31" spans="1:4" s="1622" customFormat="1" ht="14.4" x14ac:dyDescent="0.3">
      <c r="A31" s="762"/>
      <c r="B31" s="762"/>
      <c r="C31" s="762"/>
      <c r="D31" s="762"/>
    </row>
    <row r="32" spans="1:4" s="1622" customFormat="1" ht="14.4" x14ac:dyDescent="0.3">
      <c r="A32" s="762"/>
      <c r="B32" s="762"/>
      <c r="C32" s="762"/>
      <c r="D32" s="762"/>
    </row>
    <row r="33" spans="1:4" s="1622" customFormat="1" ht="14.4" x14ac:dyDescent="0.3">
      <c r="A33" s="763" t="s">
        <v>6723</v>
      </c>
      <c r="B33" s="763"/>
      <c r="C33" s="762" t="s">
        <v>6724</v>
      </c>
      <c r="D33" s="762"/>
    </row>
    <row r="34" spans="1:4" s="1622" customFormat="1" ht="28.8" x14ac:dyDescent="0.3">
      <c r="A34" s="762"/>
      <c r="B34" s="762"/>
      <c r="C34" s="764" t="s">
        <v>6725</v>
      </c>
      <c r="D34" s="762"/>
    </row>
    <row r="35" spans="1:4" s="1622" customFormat="1" ht="14.4" x14ac:dyDescent="0.3">
      <c r="A35" s="762"/>
      <c r="B35" s="762"/>
      <c r="C35" s="762"/>
      <c r="D35" s="762"/>
    </row>
    <row r="36" spans="1:4" s="1622" customFormat="1" ht="14.4" x14ac:dyDescent="0.3">
      <c r="A36" s="1684"/>
      <c r="B36" s="1684"/>
      <c r="C36" s="1684"/>
      <c r="D36" s="1684"/>
    </row>
  </sheetData>
  <sheetProtection algorithmName="SHA-512" hashValue="p6tg/+DnRUI5mEZRPjaqAJD8UjbgEBrrcbPd4WfgAa1W4IdGjKtMpv+DhuZ4r3HT6pkU9jHa/u83PgJWfbhMMA==" saltValue="nDAyKQbWRG8TXML9mYcNBQ==" spinCount="100000" sheet="1" objects="1" scenarios="1"/>
  <mergeCells count="4">
    <mergeCell ref="B1:D2"/>
    <mergeCell ref="A3:D4"/>
    <mergeCell ref="A6:B6"/>
    <mergeCell ref="A26:D26"/>
  </mergeCells>
  <pageMargins left="0.70000000000000007" right="0.70000000000000007" top="0.75" bottom="0.75" header="0.30000000000000004" footer="0.30000000000000004"/>
  <pageSetup paperSize="9" scale="63" fitToHeight="0" orientation="portrait" r:id="rId1"/>
  <headerFooter>
    <oddFooter>&amp;C&amp;P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0C3E0-5D19-44D7-91C7-0FE7D0171ED3}">
  <sheetPr>
    <tabColor theme="4" tint="0.79998168889431442"/>
    <pageSetUpPr fitToPage="1"/>
  </sheetPr>
  <dimension ref="A1:Q297"/>
  <sheetViews>
    <sheetView topLeftCell="D287" zoomScale="115" zoomScaleNormal="115" workbookViewId="0">
      <selection activeCell="O302" sqref="O302"/>
    </sheetView>
  </sheetViews>
  <sheetFormatPr defaultColWidth="8.88671875" defaultRowHeight="13.8" x14ac:dyDescent="0.3"/>
  <cols>
    <col min="1" max="1" width="8.88671875" style="142" bestFit="1" customWidth="1"/>
    <col min="2" max="2" width="20.88671875" style="142" customWidth="1"/>
    <col min="3" max="3" width="23.109375" style="142" customWidth="1"/>
    <col min="4" max="4" width="54.88671875" style="142" customWidth="1"/>
    <col min="5" max="5" width="8.109375" style="142" customWidth="1"/>
    <col min="6" max="6" width="8.88671875" style="142" bestFit="1" customWidth="1"/>
    <col min="7" max="8" width="3.109375" style="143" customWidth="1"/>
    <col min="9" max="10" width="4.88671875" style="143" customWidth="1"/>
    <col min="11" max="15" width="3.109375" style="143" customWidth="1"/>
    <col min="16" max="17" width="12.109375" style="142" customWidth="1"/>
    <col min="18" max="18" width="8.88671875" style="142" customWidth="1"/>
    <col min="19" max="16384" width="8.88671875" style="142"/>
  </cols>
  <sheetData>
    <row r="1" spans="1:17" s="65" customFormat="1" x14ac:dyDescent="0.3">
      <c r="A1" s="64"/>
      <c r="B1" s="64"/>
      <c r="C1" s="64"/>
      <c r="E1" s="1770" t="s">
        <v>601</v>
      </c>
      <c r="F1" s="1770"/>
      <c r="G1" s="1770"/>
      <c r="H1" s="1770"/>
      <c r="I1" s="1770"/>
      <c r="J1" s="1770"/>
      <c r="K1" s="1770"/>
      <c r="L1" s="1770"/>
      <c r="M1" s="1770"/>
      <c r="N1" s="1770"/>
      <c r="O1" s="1770"/>
      <c r="P1" s="1770"/>
      <c r="Q1" s="1770"/>
    </row>
    <row r="2" spans="1:17" s="65" customFormat="1" x14ac:dyDescent="0.3">
      <c r="A2" s="64"/>
      <c r="B2" s="64"/>
      <c r="C2" s="64"/>
      <c r="P2" s="66"/>
      <c r="Q2" s="66"/>
    </row>
    <row r="3" spans="1:17" s="65" customFormat="1" x14ac:dyDescent="0.3">
      <c r="A3" s="64"/>
      <c r="B3" s="64"/>
      <c r="C3" s="64"/>
      <c r="P3" s="67"/>
      <c r="Q3" s="67"/>
    </row>
    <row r="4" spans="1:17" s="65" customFormat="1" x14ac:dyDescent="0.3">
      <c r="A4" s="64"/>
      <c r="B4" s="64"/>
      <c r="C4" s="64"/>
      <c r="P4" s="67"/>
      <c r="Q4" s="67"/>
    </row>
    <row r="5" spans="1:17" s="65" customFormat="1" x14ac:dyDescent="0.3">
      <c r="A5" s="64"/>
      <c r="B5" s="64"/>
      <c r="C5" s="64"/>
      <c r="P5" s="67"/>
      <c r="Q5" s="67"/>
    </row>
    <row r="6" spans="1:17" s="65" customFormat="1" x14ac:dyDescent="0.3">
      <c r="A6" s="64"/>
      <c r="B6" s="64"/>
      <c r="C6" s="64"/>
      <c r="P6" s="67"/>
      <c r="Q6" s="67"/>
    </row>
    <row r="7" spans="1:17" s="65" customFormat="1" x14ac:dyDescent="0.3">
      <c r="A7" s="64"/>
      <c r="B7" s="64"/>
      <c r="C7" s="64"/>
      <c r="P7" s="67"/>
      <c r="Q7" s="67"/>
    </row>
    <row r="8" spans="1:17" s="65" customFormat="1" x14ac:dyDescent="0.3">
      <c r="A8" s="1771" t="s">
        <v>1</v>
      </c>
      <c r="B8" s="1771"/>
      <c r="C8" s="1771"/>
      <c r="D8" s="69"/>
      <c r="E8" s="69"/>
      <c r="F8" s="69"/>
      <c r="G8" s="69"/>
      <c r="H8" s="69"/>
      <c r="I8" s="69"/>
      <c r="J8" s="69"/>
      <c r="K8" s="69"/>
      <c r="L8" s="69"/>
      <c r="P8" s="67"/>
      <c r="Q8" s="67"/>
    </row>
    <row r="9" spans="1:17" s="65" customFormat="1" x14ac:dyDescent="0.3">
      <c r="A9" s="1771" t="s">
        <v>602</v>
      </c>
      <c r="B9" s="1771"/>
      <c r="C9" s="1771"/>
      <c r="D9" s="1771"/>
      <c r="E9" s="69"/>
      <c r="F9" s="69"/>
      <c r="G9" s="69"/>
      <c r="H9" s="69"/>
      <c r="I9" s="846"/>
      <c r="J9" s="846"/>
      <c r="K9" s="846"/>
      <c r="L9" s="846"/>
      <c r="P9" s="67"/>
      <c r="Q9" s="67"/>
    </row>
    <row r="10" spans="1:17" s="65"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69"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3"/>
      <c r="P11" s="1766" t="s">
        <v>116</v>
      </c>
      <c r="Q11" s="1766" t="s">
        <v>117</v>
      </c>
    </row>
    <row r="12" spans="1:17" s="69" customFormat="1" ht="88.5" customHeight="1" thickBot="1" x14ac:dyDescent="0.35">
      <c r="A12" s="1763"/>
      <c r="B12" s="1763"/>
      <c r="C12" s="1764"/>
      <c r="D12" s="1765"/>
      <c r="E12" s="1765"/>
      <c r="F12" s="1765"/>
      <c r="G12" s="1763" t="s">
        <v>118</v>
      </c>
      <c r="H12" s="1763"/>
      <c r="I12" s="1763"/>
      <c r="J12" s="1763" t="s">
        <v>119</v>
      </c>
      <c r="K12" s="1763"/>
      <c r="L12" s="1763"/>
      <c r="M12" s="1763"/>
      <c r="N12" s="1763"/>
      <c r="O12" s="1763"/>
      <c r="P12" s="1766"/>
      <c r="Q12" s="1766"/>
    </row>
    <row r="13" spans="1:17" s="69" customFormat="1" ht="77.25" customHeight="1" thickBot="1" x14ac:dyDescent="0.35">
      <c r="A13" s="1763"/>
      <c r="B13" s="1763"/>
      <c r="C13" s="1764"/>
      <c r="D13" s="1765"/>
      <c r="E13" s="1765"/>
      <c r="F13" s="1765"/>
      <c r="G13" s="252" t="s">
        <v>120</v>
      </c>
      <c r="H13" s="17" t="s">
        <v>121</v>
      </c>
      <c r="I13" s="18" t="s">
        <v>122</v>
      </c>
      <c r="J13" s="252" t="s">
        <v>603</v>
      </c>
      <c r="K13" s="253" t="s">
        <v>123</v>
      </c>
      <c r="L13" s="17" t="s">
        <v>124</v>
      </c>
      <c r="M13" s="17" t="s">
        <v>125</v>
      </c>
      <c r="N13" s="17" t="s">
        <v>126</v>
      </c>
      <c r="O13" s="18" t="s">
        <v>127</v>
      </c>
      <c r="P13" s="1766"/>
      <c r="Q13" s="1766"/>
    </row>
    <row r="14" spans="1:17" s="71" customFormat="1" ht="14.4" thickBot="1" x14ac:dyDescent="0.35">
      <c r="A14" s="1759" t="s">
        <v>604</v>
      </c>
      <c r="B14" s="1759"/>
      <c r="C14" s="1759"/>
      <c r="D14" s="1759"/>
      <c r="E14" s="1759"/>
      <c r="F14" s="1759"/>
      <c r="G14" s="1759"/>
      <c r="H14" s="1759"/>
      <c r="I14" s="1759"/>
      <c r="J14" s="1759"/>
      <c r="K14" s="1759"/>
      <c r="L14" s="1759"/>
      <c r="M14" s="1759"/>
      <c r="N14" s="1759"/>
      <c r="O14" s="1759"/>
      <c r="P14" s="1759"/>
      <c r="Q14" s="1759"/>
    </row>
    <row r="15" spans="1:17" s="71" customFormat="1" ht="15" customHeight="1" thickBot="1" x14ac:dyDescent="0.35">
      <c r="A15" s="254">
        <v>1</v>
      </c>
      <c r="B15" s="1791" t="s">
        <v>605</v>
      </c>
      <c r="C15" s="1792" t="s">
        <v>606</v>
      </c>
      <c r="D15" s="1184" t="s">
        <v>424</v>
      </c>
      <c r="E15" s="24">
        <v>52</v>
      </c>
      <c r="F15" s="25">
        <v>1</v>
      </c>
      <c r="G15" s="20"/>
      <c r="H15" s="24" t="s">
        <v>225</v>
      </c>
      <c r="I15" s="197"/>
      <c r="J15" s="1185"/>
      <c r="K15" s="24"/>
      <c r="L15" s="27"/>
      <c r="M15" s="27"/>
      <c r="N15" s="1186"/>
      <c r="O15" s="1187"/>
      <c r="P15" s="1754" t="s">
        <v>137</v>
      </c>
      <c r="Q15" s="1754"/>
    </row>
    <row r="16" spans="1:17" s="71" customFormat="1" ht="15" customHeight="1" thickBot="1" x14ac:dyDescent="0.35">
      <c r="A16" s="258">
        <v>2</v>
      </c>
      <c r="B16" s="1791"/>
      <c r="C16" s="1792"/>
      <c r="D16" s="1188" t="s">
        <v>607</v>
      </c>
      <c r="E16" s="33">
        <v>52</v>
      </c>
      <c r="F16" s="34">
        <v>1</v>
      </c>
      <c r="G16" s="30"/>
      <c r="H16" s="33" t="s">
        <v>225</v>
      </c>
      <c r="I16" s="194"/>
      <c r="J16" s="1189"/>
      <c r="K16" s="36"/>
      <c r="L16" s="36"/>
      <c r="M16" s="36"/>
      <c r="N16" s="1190"/>
      <c r="O16" s="1191"/>
      <c r="P16" s="1756" t="s">
        <v>137</v>
      </c>
      <c r="Q16" s="1756"/>
    </row>
    <row r="17" spans="1:17" s="71" customFormat="1" ht="30" customHeight="1" thickBot="1" x14ac:dyDescent="0.35">
      <c r="A17" s="258">
        <v>3</v>
      </c>
      <c r="B17" s="1791"/>
      <c r="C17" s="1792"/>
      <c r="D17" s="1188" t="s">
        <v>608</v>
      </c>
      <c r="E17" s="33">
        <v>52</v>
      </c>
      <c r="F17" s="34">
        <v>1</v>
      </c>
      <c r="G17" s="30"/>
      <c r="H17" s="33" t="s">
        <v>225</v>
      </c>
      <c r="I17" s="194"/>
      <c r="J17" s="1189"/>
      <c r="K17" s="36"/>
      <c r="L17" s="36"/>
      <c r="M17" s="36"/>
      <c r="N17" s="1190"/>
      <c r="O17" s="1191"/>
      <c r="P17" s="1756" t="s">
        <v>137</v>
      </c>
      <c r="Q17" s="1756"/>
    </row>
    <row r="18" spans="1:17" s="71" customFormat="1" ht="15" customHeight="1" thickBot="1" x14ac:dyDescent="0.35">
      <c r="A18" s="258">
        <v>4</v>
      </c>
      <c r="B18" s="1791"/>
      <c r="C18" s="1792"/>
      <c r="D18" s="1188" t="s">
        <v>609</v>
      </c>
      <c r="E18" s="33">
        <v>2</v>
      </c>
      <c r="F18" s="34">
        <v>1</v>
      </c>
      <c r="G18" s="30"/>
      <c r="H18" s="33" t="s">
        <v>225</v>
      </c>
      <c r="I18" s="194"/>
      <c r="J18" s="1189"/>
      <c r="K18" s="36"/>
      <c r="L18" s="36"/>
      <c r="M18" s="36"/>
      <c r="N18" s="1190" t="s">
        <v>225</v>
      </c>
      <c r="O18" s="1191" t="s">
        <v>225</v>
      </c>
      <c r="P18" s="818"/>
      <c r="Q18" s="234">
        <f t="shared" ref="Q18:Q43" si="0">ROUND(P18,2)*E18*F18</f>
        <v>0</v>
      </c>
    </row>
    <row r="19" spans="1:17" s="71" customFormat="1" ht="15" customHeight="1" thickBot="1" x14ac:dyDescent="0.35">
      <c r="A19" s="258">
        <v>5</v>
      </c>
      <c r="B19" s="1791"/>
      <c r="C19" s="1792"/>
      <c r="D19" s="1188" t="s">
        <v>425</v>
      </c>
      <c r="E19" s="33">
        <v>2</v>
      </c>
      <c r="F19" s="34">
        <v>1</v>
      </c>
      <c r="G19" s="30"/>
      <c r="H19" s="33"/>
      <c r="I19" s="194" t="s">
        <v>225</v>
      </c>
      <c r="J19" s="1189"/>
      <c r="K19" s="36"/>
      <c r="L19" s="36"/>
      <c r="M19" s="36"/>
      <c r="N19" s="1190" t="s">
        <v>225</v>
      </c>
      <c r="O19" s="1191" t="s">
        <v>225</v>
      </c>
      <c r="P19" s="818"/>
      <c r="Q19" s="234">
        <f t="shared" si="0"/>
        <v>0</v>
      </c>
    </row>
    <row r="20" spans="1:17" s="71" customFormat="1" ht="15" customHeight="1" thickBot="1" x14ac:dyDescent="0.35">
      <c r="A20" s="258">
        <v>6</v>
      </c>
      <c r="B20" s="1791"/>
      <c r="C20" s="1792"/>
      <c r="D20" s="1188" t="s">
        <v>610</v>
      </c>
      <c r="E20" s="33">
        <v>2</v>
      </c>
      <c r="F20" s="34">
        <v>1</v>
      </c>
      <c r="G20" s="30"/>
      <c r="H20" s="33"/>
      <c r="I20" s="194"/>
      <c r="J20" s="1189"/>
      <c r="K20" s="36"/>
      <c r="L20" s="36"/>
      <c r="M20" s="36"/>
      <c r="N20" s="1190" t="s">
        <v>225</v>
      </c>
      <c r="O20" s="1191" t="s">
        <v>225</v>
      </c>
      <c r="P20" s="818"/>
      <c r="Q20" s="234">
        <f t="shared" si="0"/>
        <v>0</v>
      </c>
    </row>
    <row r="21" spans="1:17" s="71" customFormat="1" ht="15" customHeight="1" thickBot="1" x14ac:dyDescent="0.35">
      <c r="A21" s="258">
        <v>7</v>
      </c>
      <c r="B21" s="1791"/>
      <c r="C21" s="1792"/>
      <c r="D21" s="1188" t="s">
        <v>527</v>
      </c>
      <c r="E21" s="33">
        <v>2</v>
      </c>
      <c r="F21" s="34">
        <v>1</v>
      </c>
      <c r="G21" s="30"/>
      <c r="H21" s="33"/>
      <c r="I21" s="194"/>
      <c r="J21" s="1189"/>
      <c r="K21" s="36"/>
      <c r="L21" s="36"/>
      <c r="M21" s="36"/>
      <c r="N21" s="1190" t="s">
        <v>225</v>
      </c>
      <c r="O21" s="1191" t="s">
        <v>225</v>
      </c>
      <c r="P21" s="818"/>
      <c r="Q21" s="234">
        <f t="shared" si="0"/>
        <v>0</v>
      </c>
    </row>
    <row r="22" spans="1:17" s="71" customFormat="1" ht="30" customHeight="1" thickBot="1" x14ac:dyDescent="0.35">
      <c r="A22" s="258">
        <v>8</v>
      </c>
      <c r="B22" s="1791"/>
      <c r="C22" s="1792"/>
      <c r="D22" s="1188" t="s">
        <v>611</v>
      </c>
      <c r="E22" s="33">
        <v>2</v>
      </c>
      <c r="F22" s="34">
        <v>1</v>
      </c>
      <c r="G22" s="30"/>
      <c r="H22" s="33"/>
      <c r="I22" s="194"/>
      <c r="J22" s="1189"/>
      <c r="K22" s="36"/>
      <c r="L22" s="36"/>
      <c r="M22" s="36"/>
      <c r="N22" s="1190" t="s">
        <v>225</v>
      </c>
      <c r="O22" s="1191" t="s">
        <v>225</v>
      </c>
      <c r="P22" s="818"/>
      <c r="Q22" s="234">
        <f t="shared" si="0"/>
        <v>0</v>
      </c>
    </row>
    <row r="23" spans="1:17" s="71" customFormat="1" ht="15" customHeight="1" thickBot="1" x14ac:dyDescent="0.35">
      <c r="A23" s="258">
        <v>9</v>
      </c>
      <c r="B23" s="1791"/>
      <c r="C23" s="1792"/>
      <c r="D23" s="1188" t="s">
        <v>612</v>
      </c>
      <c r="E23" s="33">
        <v>2</v>
      </c>
      <c r="F23" s="34">
        <v>1</v>
      </c>
      <c r="G23" s="30"/>
      <c r="H23" s="33"/>
      <c r="I23" s="194"/>
      <c r="J23" s="1189"/>
      <c r="K23" s="36"/>
      <c r="L23" s="36"/>
      <c r="M23" s="36"/>
      <c r="N23" s="1190" t="s">
        <v>225</v>
      </c>
      <c r="O23" s="1191" t="s">
        <v>225</v>
      </c>
      <c r="P23" s="818"/>
      <c r="Q23" s="234">
        <f t="shared" si="0"/>
        <v>0</v>
      </c>
    </row>
    <row r="24" spans="1:17" s="71" customFormat="1" ht="15" customHeight="1" thickBot="1" x14ac:dyDescent="0.35">
      <c r="A24" s="258">
        <v>10</v>
      </c>
      <c r="B24" s="1791"/>
      <c r="C24" s="1792"/>
      <c r="D24" s="1188" t="s">
        <v>613</v>
      </c>
      <c r="E24" s="33">
        <v>2</v>
      </c>
      <c r="F24" s="34">
        <v>2</v>
      </c>
      <c r="G24" s="30"/>
      <c r="H24" s="33"/>
      <c r="I24" s="194"/>
      <c r="J24" s="862"/>
      <c r="K24" s="36"/>
      <c r="L24" s="36"/>
      <c r="M24" s="36"/>
      <c r="N24" s="865" t="s">
        <v>225</v>
      </c>
      <c r="O24" s="864" t="s">
        <v>225</v>
      </c>
      <c r="P24" s="818"/>
      <c r="Q24" s="234">
        <f t="shared" si="0"/>
        <v>0</v>
      </c>
    </row>
    <row r="25" spans="1:17" s="71" customFormat="1" ht="15" customHeight="1" thickBot="1" x14ac:dyDescent="0.35">
      <c r="A25" s="258">
        <v>11</v>
      </c>
      <c r="B25" s="1791"/>
      <c r="C25" s="1792"/>
      <c r="D25" s="1188" t="s">
        <v>614</v>
      </c>
      <c r="E25" s="33">
        <v>2</v>
      </c>
      <c r="F25" s="34">
        <v>2</v>
      </c>
      <c r="G25" s="30"/>
      <c r="H25" s="33"/>
      <c r="I25" s="194"/>
      <c r="J25" s="862"/>
      <c r="K25" s="36"/>
      <c r="L25" s="36"/>
      <c r="M25" s="36"/>
      <c r="N25" s="865" t="s">
        <v>225</v>
      </c>
      <c r="O25" s="864" t="s">
        <v>225</v>
      </c>
      <c r="P25" s="818"/>
      <c r="Q25" s="234">
        <f t="shared" si="0"/>
        <v>0</v>
      </c>
    </row>
    <row r="26" spans="1:17" s="71" customFormat="1" ht="15" customHeight="1" thickBot="1" x14ac:dyDescent="0.35">
      <c r="A26" s="258">
        <v>12</v>
      </c>
      <c r="B26" s="1791"/>
      <c r="C26" s="1792"/>
      <c r="D26" s="1192" t="s">
        <v>615</v>
      </c>
      <c r="E26" s="33">
        <v>2</v>
      </c>
      <c r="F26" s="34">
        <v>2</v>
      </c>
      <c r="G26" s="1193"/>
      <c r="H26" s="1194"/>
      <c r="I26" s="1195"/>
      <c r="J26" s="1193"/>
      <c r="K26" s="36"/>
      <c r="L26" s="36"/>
      <c r="M26" s="36"/>
      <c r="N26" s="865" t="s">
        <v>225</v>
      </c>
      <c r="O26" s="864" t="s">
        <v>225</v>
      </c>
      <c r="P26" s="818"/>
      <c r="Q26" s="234">
        <f t="shared" si="0"/>
        <v>0</v>
      </c>
    </row>
    <row r="27" spans="1:17" s="71" customFormat="1" ht="15" customHeight="1" thickBot="1" x14ac:dyDescent="0.35">
      <c r="A27" s="258">
        <v>13</v>
      </c>
      <c r="B27" s="1791"/>
      <c r="C27" s="1792"/>
      <c r="D27" s="1192" t="s">
        <v>616</v>
      </c>
      <c r="E27" s="33">
        <v>2</v>
      </c>
      <c r="F27" s="34">
        <v>2</v>
      </c>
      <c r="G27" s="1193"/>
      <c r="H27" s="1194"/>
      <c r="I27" s="1195"/>
      <c r="J27" s="1193"/>
      <c r="K27" s="33"/>
      <c r="L27" s="36"/>
      <c r="M27" s="36"/>
      <c r="N27" s="865" t="s">
        <v>225</v>
      </c>
      <c r="O27" s="864" t="s">
        <v>225</v>
      </c>
      <c r="P27" s="818"/>
      <c r="Q27" s="234">
        <f t="shared" si="0"/>
        <v>0</v>
      </c>
    </row>
    <row r="28" spans="1:17" s="71" customFormat="1" ht="15" customHeight="1" thickBot="1" x14ac:dyDescent="0.35">
      <c r="A28" s="258">
        <v>14</v>
      </c>
      <c r="B28" s="1791"/>
      <c r="C28" s="1792"/>
      <c r="D28" s="1188" t="s">
        <v>617</v>
      </c>
      <c r="E28" s="33">
        <v>2</v>
      </c>
      <c r="F28" s="34">
        <v>2</v>
      </c>
      <c r="G28" s="30"/>
      <c r="H28" s="33"/>
      <c r="I28" s="194"/>
      <c r="J28" s="1189"/>
      <c r="K28" s="36"/>
      <c r="L28" s="36"/>
      <c r="M28" s="36"/>
      <c r="N28" s="1190" t="s">
        <v>225</v>
      </c>
      <c r="O28" s="1191" t="s">
        <v>225</v>
      </c>
      <c r="P28" s="818"/>
      <c r="Q28" s="234">
        <f t="shared" si="0"/>
        <v>0</v>
      </c>
    </row>
    <row r="29" spans="1:17" s="71" customFormat="1" ht="15" customHeight="1" thickBot="1" x14ac:dyDescent="0.35">
      <c r="A29" s="263">
        <v>15</v>
      </c>
      <c r="B29" s="1791"/>
      <c r="C29" s="1792"/>
      <c r="D29" s="1196" t="s">
        <v>618</v>
      </c>
      <c r="E29" s="44">
        <v>2</v>
      </c>
      <c r="F29" s="45">
        <v>4</v>
      </c>
      <c r="G29" s="41"/>
      <c r="H29" s="44"/>
      <c r="I29" s="196"/>
      <c r="J29" s="867"/>
      <c r="K29" s="46"/>
      <c r="L29" s="46"/>
      <c r="M29" s="46"/>
      <c r="N29" s="1197" t="s">
        <v>225</v>
      </c>
      <c r="O29" s="1198" t="s">
        <v>225</v>
      </c>
      <c r="P29" s="818"/>
      <c r="Q29" s="236">
        <f t="shared" si="0"/>
        <v>0</v>
      </c>
    </row>
    <row r="30" spans="1:17" s="71" customFormat="1" ht="15" customHeight="1" thickBot="1" x14ac:dyDescent="0.35">
      <c r="A30" s="254">
        <v>16</v>
      </c>
      <c r="B30" s="1791" t="s">
        <v>619</v>
      </c>
      <c r="C30" s="1792" t="s">
        <v>620</v>
      </c>
      <c r="D30" s="1184" t="s">
        <v>621</v>
      </c>
      <c r="E30" s="24">
        <v>2</v>
      </c>
      <c r="F30" s="25">
        <v>1</v>
      </c>
      <c r="G30" s="20"/>
      <c r="H30" s="24"/>
      <c r="I30" s="197"/>
      <c r="J30" s="1185"/>
      <c r="K30" s="27"/>
      <c r="L30" s="27"/>
      <c r="M30" s="27"/>
      <c r="N30" s="1186" t="s">
        <v>225</v>
      </c>
      <c r="O30" s="1187" t="s">
        <v>225</v>
      </c>
      <c r="P30" s="818"/>
      <c r="Q30" s="232">
        <f t="shared" si="0"/>
        <v>0</v>
      </c>
    </row>
    <row r="31" spans="1:17" s="71" customFormat="1" ht="15" customHeight="1" thickBot="1" x14ac:dyDescent="0.35">
      <c r="A31" s="258">
        <v>17</v>
      </c>
      <c r="B31" s="1791"/>
      <c r="C31" s="1792"/>
      <c r="D31" s="1188" t="s">
        <v>622</v>
      </c>
      <c r="E31" s="33">
        <v>2</v>
      </c>
      <c r="F31" s="34">
        <v>1</v>
      </c>
      <c r="G31" s="30"/>
      <c r="H31" s="33"/>
      <c r="I31" s="194"/>
      <c r="J31" s="1189"/>
      <c r="K31" s="36"/>
      <c r="L31" s="36"/>
      <c r="M31" s="36"/>
      <c r="N31" s="1190" t="s">
        <v>225</v>
      </c>
      <c r="O31" s="1191" t="s">
        <v>225</v>
      </c>
      <c r="P31" s="818"/>
      <c r="Q31" s="234">
        <f t="shared" si="0"/>
        <v>0</v>
      </c>
    </row>
    <row r="32" spans="1:17" s="71" customFormat="1" ht="15" customHeight="1" thickBot="1" x14ac:dyDescent="0.35">
      <c r="A32" s="258">
        <v>18</v>
      </c>
      <c r="B32" s="1791"/>
      <c r="C32" s="1792"/>
      <c r="D32" s="1188" t="s">
        <v>623</v>
      </c>
      <c r="E32" s="33">
        <v>2</v>
      </c>
      <c r="F32" s="34">
        <v>1</v>
      </c>
      <c r="G32" s="30"/>
      <c r="H32" s="33"/>
      <c r="I32" s="194"/>
      <c r="J32" s="1189"/>
      <c r="K32" s="36"/>
      <c r="L32" s="36"/>
      <c r="M32" s="36"/>
      <c r="N32" s="1190" t="s">
        <v>225</v>
      </c>
      <c r="O32" s="1191" t="s">
        <v>225</v>
      </c>
      <c r="P32" s="818"/>
      <c r="Q32" s="234">
        <f t="shared" si="0"/>
        <v>0</v>
      </c>
    </row>
    <row r="33" spans="1:17" s="71" customFormat="1" ht="15" customHeight="1" thickBot="1" x14ac:dyDescent="0.35">
      <c r="A33" s="258">
        <v>19</v>
      </c>
      <c r="B33" s="1791"/>
      <c r="C33" s="1792"/>
      <c r="D33" s="1188" t="s">
        <v>624</v>
      </c>
      <c r="E33" s="33">
        <v>2</v>
      </c>
      <c r="F33" s="34">
        <v>1</v>
      </c>
      <c r="G33" s="30"/>
      <c r="H33" s="33"/>
      <c r="I33" s="194"/>
      <c r="J33" s="1189"/>
      <c r="K33" s="36"/>
      <c r="L33" s="36"/>
      <c r="M33" s="36"/>
      <c r="N33" s="1190" t="s">
        <v>225</v>
      </c>
      <c r="O33" s="1191" t="s">
        <v>225</v>
      </c>
      <c r="P33" s="818"/>
      <c r="Q33" s="234">
        <f t="shared" si="0"/>
        <v>0</v>
      </c>
    </row>
    <row r="34" spans="1:17" s="71" customFormat="1" ht="15" customHeight="1" thickBot="1" x14ac:dyDescent="0.35">
      <c r="A34" s="258">
        <v>20</v>
      </c>
      <c r="B34" s="1791"/>
      <c r="C34" s="1792"/>
      <c r="D34" s="1188" t="s">
        <v>625</v>
      </c>
      <c r="E34" s="33">
        <v>2</v>
      </c>
      <c r="F34" s="34">
        <v>1</v>
      </c>
      <c r="G34" s="30"/>
      <c r="H34" s="33"/>
      <c r="I34" s="194"/>
      <c r="J34" s="1189"/>
      <c r="K34" s="36"/>
      <c r="L34" s="36"/>
      <c r="M34" s="36"/>
      <c r="N34" s="1190" t="s">
        <v>225</v>
      </c>
      <c r="O34" s="1191" t="s">
        <v>225</v>
      </c>
      <c r="P34" s="818"/>
      <c r="Q34" s="234">
        <f t="shared" si="0"/>
        <v>0</v>
      </c>
    </row>
    <row r="35" spans="1:17" s="71" customFormat="1" ht="15" customHeight="1" thickBot="1" x14ac:dyDescent="0.35">
      <c r="A35" s="258">
        <v>21</v>
      </c>
      <c r="B35" s="1791"/>
      <c r="C35" s="1792"/>
      <c r="D35" s="1196" t="s">
        <v>626</v>
      </c>
      <c r="E35" s="44">
        <v>2</v>
      </c>
      <c r="F35" s="45">
        <v>1</v>
      </c>
      <c r="G35" s="41"/>
      <c r="H35" s="44"/>
      <c r="I35" s="196"/>
      <c r="J35" s="1199"/>
      <c r="K35" s="46"/>
      <c r="L35" s="46"/>
      <c r="M35" s="46"/>
      <c r="N35" s="1197" t="s">
        <v>225</v>
      </c>
      <c r="O35" s="1198" t="s">
        <v>225</v>
      </c>
      <c r="P35" s="818"/>
      <c r="Q35" s="236">
        <f t="shared" si="0"/>
        <v>0</v>
      </c>
    </row>
    <row r="36" spans="1:17" s="71" customFormat="1" ht="15" customHeight="1" thickBot="1" x14ac:dyDescent="0.35">
      <c r="A36" s="258">
        <v>22</v>
      </c>
      <c r="B36" s="1791"/>
      <c r="C36" s="1792" t="s">
        <v>6726</v>
      </c>
      <c r="D36" s="1184" t="s">
        <v>627</v>
      </c>
      <c r="E36" s="24">
        <v>12</v>
      </c>
      <c r="F36" s="25">
        <v>1</v>
      </c>
      <c r="G36" s="20"/>
      <c r="H36" s="24"/>
      <c r="I36" s="197"/>
      <c r="J36" s="1185" t="s">
        <v>225</v>
      </c>
      <c r="K36" s="27"/>
      <c r="L36" s="27"/>
      <c r="M36" s="27"/>
      <c r="N36" s="1186"/>
      <c r="O36" s="1187"/>
      <c r="P36" s="818"/>
      <c r="Q36" s="232">
        <f t="shared" si="0"/>
        <v>0</v>
      </c>
    </row>
    <row r="37" spans="1:17" s="71" customFormat="1" ht="30" customHeight="1" thickBot="1" x14ac:dyDescent="0.35">
      <c r="A37" s="258">
        <v>23</v>
      </c>
      <c r="B37" s="1791"/>
      <c r="C37" s="1792"/>
      <c r="D37" s="1188" t="s">
        <v>628</v>
      </c>
      <c r="E37" s="33">
        <v>12</v>
      </c>
      <c r="F37" s="34">
        <v>1</v>
      </c>
      <c r="G37" s="30"/>
      <c r="H37" s="33"/>
      <c r="I37" s="194"/>
      <c r="J37" s="1189" t="s">
        <v>225</v>
      </c>
      <c r="K37" s="36"/>
      <c r="L37" s="36"/>
      <c r="M37" s="36"/>
      <c r="N37" s="1190"/>
      <c r="O37" s="1191"/>
      <c r="P37" s="818"/>
      <c r="Q37" s="234">
        <f t="shared" si="0"/>
        <v>0</v>
      </c>
    </row>
    <row r="38" spans="1:17" s="71" customFormat="1" ht="15" customHeight="1" thickBot="1" x14ac:dyDescent="0.35">
      <c r="A38" s="258">
        <v>24</v>
      </c>
      <c r="B38" s="1791"/>
      <c r="C38" s="1792"/>
      <c r="D38" s="1188" t="s">
        <v>629</v>
      </c>
      <c r="E38" s="33">
        <v>12</v>
      </c>
      <c r="F38" s="34">
        <v>1</v>
      </c>
      <c r="G38" s="30"/>
      <c r="H38" s="33"/>
      <c r="I38" s="194"/>
      <c r="J38" s="1189" t="s">
        <v>225</v>
      </c>
      <c r="K38" s="36"/>
      <c r="L38" s="36"/>
      <c r="M38" s="36"/>
      <c r="N38" s="1190"/>
      <c r="O38" s="1191"/>
      <c r="P38" s="818"/>
      <c r="Q38" s="234">
        <f t="shared" si="0"/>
        <v>0</v>
      </c>
    </row>
    <row r="39" spans="1:17" s="71" customFormat="1" ht="15" customHeight="1" thickBot="1" x14ac:dyDescent="0.35">
      <c r="A39" s="258">
        <v>25</v>
      </c>
      <c r="B39" s="1791"/>
      <c r="C39" s="1792"/>
      <c r="D39" s="1188" t="s">
        <v>630</v>
      </c>
      <c r="E39" s="33">
        <v>12</v>
      </c>
      <c r="F39" s="34">
        <v>1</v>
      </c>
      <c r="G39" s="30"/>
      <c r="H39" s="33"/>
      <c r="I39" s="194"/>
      <c r="J39" s="1189" t="s">
        <v>225</v>
      </c>
      <c r="K39" s="33"/>
      <c r="L39" s="36"/>
      <c r="M39" s="36"/>
      <c r="N39" s="1190"/>
      <c r="O39" s="1191"/>
      <c r="P39" s="818"/>
      <c r="Q39" s="234">
        <f t="shared" si="0"/>
        <v>0</v>
      </c>
    </row>
    <row r="40" spans="1:17" s="71" customFormat="1" ht="15" customHeight="1" thickBot="1" x14ac:dyDescent="0.35">
      <c r="A40" s="258">
        <v>26</v>
      </c>
      <c r="B40" s="1791"/>
      <c r="C40" s="1792"/>
      <c r="D40" s="1188" t="s">
        <v>626</v>
      </c>
      <c r="E40" s="33">
        <v>12</v>
      </c>
      <c r="F40" s="34">
        <v>1</v>
      </c>
      <c r="G40" s="30"/>
      <c r="H40" s="33"/>
      <c r="I40" s="194"/>
      <c r="J40" s="1189" t="s">
        <v>225</v>
      </c>
      <c r="K40" s="36"/>
      <c r="L40" s="36"/>
      <c r="M40" s="36"/>
      <c r="N40" s="1190"/>
      <c r="O40" s="1191"/>
      <c r="P40" s="818"/>
      <c r="Q40" s="234">
        <f t="shared" si="0"/>
        <v>0</v>
      </c>
    </row>
    <row r="41" spans="1:17" s="71" customFormat="1" ht="15" customHeight="1" thickBot="1" x14ac:dyDescent="0.35">
      <c r="A41" s="258">
        <v>27</v>
      </c>
      <c r="B41" s="1791"/>
      <c r="C41" s="1792"/>
      <c r="D41" s="1188" t="s">
        <v>631</v>
      </c>
      <c r="E41" s="33">
        <v>12</v>
      </c>
      <c r="F41" s="34">
        <v>1</v>
      </c>
      <c r="G41" s="30"/>
      <c r="H41" s="33"/>
      <c r="I41" s="194"/>
      <c r="J41" s="1189" t="s">
        <v>225</v>
      </c>
      <c r="K41" s="36"/>
      <c r="L41" s="36"/>
      <c r="M41" s="36"/>
      <c r="N41" s="1190"/>
      <c r="O41" s="1191"/>
      <c r="P41" s="818"/>
      <c r="Q41" s="234">
        <f t="shared" si="0"/>
        <v>0</v>
      </c>
    </row>
    <row r="42" spans="1:17" s="71" customFormat="1" ht="15" customHeight="1" thickBot="1" x14ac:dyDescent="0.35">
      <c r="A42" s="258">
        <v>28</v>
      </c>
      <c r="B42" s="1791"/>
      <c r="C42" s="1792"/>
      <c r="D42" s="1188" t="s">
        <v>632</v>
      </c>
      <c r="E42" s="1190">
        <v>12</v>
      </c>
      <c r="F42" s="34">
        <v>1</v>
      </c>
      <c r="G42" s="30"/>
      <c r="H42" s="33"/>
      <c r="I42" s="194"/>
      <c r="J42" s="1189" t="s">
        <v>225</v>
      </c>
      <c r="K42" s="36"/>
      <c r="L42" s="36"/>
      <c r="M42" s="36"/>
      <c r="N42" s="1190"/>
      <c r="O42" s="1191"/>
      <c r="P42" s="818"/>
      <c r="Q42" s="234">
        <f t="shared" si="0"/>
        <v>0</v>
      </c>
    </row>
    <row r="43" spans="1:17" s="71" customFormat="1" ht="15" customHeight="1" thickBot="1" x14ac:dyDescent="0.35">
      <c r="A43" s="263">
        <v>29</v>
      </c>
      <c r="B43" s="1791"/>
      <c r="C43" s="1792"/>
      <c r="D43" s="1196" t="s">
        <v>633</v>
      </c>
      <c r="E43" s="44">
        <v>2</v>
      </c>
      <c r="F43" s="45">
        <v>1</v>
      </c>
      <c r="G43" s="41"/>
      <c r="H43" s="44"/>
      <c r="I43" s="196"/>
      <c r="J43" s="1199"/>
      <c r="K43" s="46"/>
      <c r="L43" s="46"/>
      <c r="M43" s="46"/>
      <c r="N43" s="1197" t="s">
        <v>225</v>
      </c>
      <c r="O43" s="1198" t="s">
        <v>225</v>
      </c>
      <c r="P43" s="818"/>
      <c r="Q43" s="236">
        <f t="shared" si="0"/>
        <v>0</v>
      </c>
    </row>
    <row r="44" spans="1:17" s="71" customFormat="1" ht="15" customHeight="1" thickBot="1" x14ac:dyDescent="0.35">
      <c r="A44" s="202">
        <v>30</v>
      </c>
      <c r="B44" s="1794" t="s">
        <v>634</v>
      </c>
      <c r="C44" s="1792" t="s">
        <v>606</v>
      </c>
      <c r="D44" s="1184" t="s">
        <v>424</v>
      </c>
      <c r="E44" s="24">
        <v>52</v>
      </c>
      <c r="F44" s="25">
        <v>1</v>
      </c>
      <c r="G44" s="20"/>
      <c r="H44" s="24" t="s">
        <v>225</v>
      </c>
      <c r="I44" s="197"/>
      <c r="J44" s="1185"/>
      <c r="K44" s="27"/>
      <c r="L44" s="27"/>
      <c r="M44" s="27"/>
      <c r="N44" s="1186"/>
      <c r="O44" s="1187"/>
      <c r="P44" s="1800" t="s">
        <v>137</v>
      </c>
      <c r="Q44" s="1800"/>
    </row>
    <row r="45" spans="1:17" s="71" customFormat="1" ht="15" customHeight="1" thickBot="1" x14ac:dyDescent="0.35">
      <c r="A45" s="34">
        <v>31</v>
      </c>
      <c r="B45" s="1794"/>
      <c r="C45" s="1792"/>
      <c r="D45" s="1188" t="s">
        <v>607</v>
      </c>
      <c r="E45" s="33">
        <v>52</v>
      </c>
      <c r="F45" s="34">
        <v>1</v>
      </c>
      <c r="G45" s="30"/>
      <c r="H45" s="33" t="s">
        <v>225</v>
      </c>
      <c r="I45" s="194"/>
      <c r="J45" s="1189"/>
      <c r="K45" s="36"/>
      <c r="L45" s="36"/>
      <c r="M45" s="36"/>
      <c r="N45" s="1190"/>
      <c r="O45" s="1191"/>
      <c r="P45" s="1801" t="s">
        <v>137</v>
      </c>
      <c r="Q45" s="1801"/>
    </row>
    <row r="46" spans="1:17" s="71" customFormat="1" ht="30" customHeight="1" thickBot="1" x14ac:dyDescent="0.35">
      <c r="A46" s="34">
        <v>32</v>
      </c>
      <c r="B46" s="1794"/>
      <c r="C46" s="1792"/>
      <c r="D46" s="1188" t="s">
        <v>608</v>
      </c>
      <c r="E46" s="33">
        <v>52</v>
      </c>
      <c r="F46" s="34">
        <v>1</v>
      </c>
      <c r="G46" s="30"/>
      <c r="H46" s="33" t="s">
        <v>225</v>
      </c>
      <c r="I46" s="194"/>
      <c r="J46" s="1189"/>
      <c r="K46" s="36"/>
      <c r="L46" s="36"/>
      <c r="M46" s="36"/>
      <c r="N46" s="1190"/>
      <c r="O46" s="1191"/>
      <c r="P46" s="1802" t="s">
        <v>137</v>
      </c>
      <c r="Q46" s="1802"/>
    </row>
    <row r="47" spans="1:17" s="71" customFormat="1" ht="15" customHeight="1" thickBot="1" x14ac:dyDescent="0.35">
      <c r="A47" s="34">
        <v>33</v>
      </c>
      <c r="B47" s="1794"/>
      <c r="C47" s="1792"/>
      <c r="D47" s="1188" t="s">
        <v>609</v>
      </c>
      <c r="E47" s="33">
        <v>2</v>
      </c>
      <c r="F47" s="34">
        <v>1</v>
      </c>
      <c r="G47" s="30"/>
      <c r="H47" s="33" t="s">
        <v>225</v>
      </c>
      <c r="I47" s="194"/>
      <c r="J47" s="1189"/>
      <c r="K47" s="36"/>
      <c r="L47" s="36"/>
      <c r="M47" s="36"/>
      <c r="N47" s="1190" t="s">
        <v>225</v>
      </c>
      <c r="O47" s="1191" t="s">
        <v>225</v>
      </c>
      <c r="P47" s="818"/>
      <c r="Q47" s="234">
        <f t="shared" ref="Q47:Q54" si="1">ROUND(P47,2)*E47*F47</f>
        <v>0</v>
      </c>
    </row>
    <row r="48" spans="1:17" s="71" customFormat="1" ht="15" customHeight="1" thickBot="1" x14ac:dyDescent="0.35">
      <c r="A48" s="34">
        <v>34</v>
      </c>
      <c r="B48" s="1794"/>
      <c r="C48" s="1792"/>
      <c r="D48" s="1188" t="s">
        <v>425</v>
      </c>
      <c r="E48" s="33">
        <v>2</v>
      </c>
      <c r="F48" s="34">
        <v>1</v>
      </c>
      <c r="G48" s="30"/>
      <c r="H48" s="33"/>
      <c r="I48" s="194" t="s">
        <v>225</v>
      </c>
      <c r="J48" s="1189"/>
      <c r="K48" s="36"/>
      <c r="L48" s="36"/>
      <c r="M48" s="36"/>
      <c r="N48" s="1190" t="s">
        <v>225</v>
      </c>
      <c r="O48" s="1191" t="s">
        <v>225</v>
      </c>
      <c r="P48" s="818"/>
      <c r="Q48" s="234">
        <f t="shared" si="1"/>
        <v>0</v>
      </c>
    </row>
    <row r="49" spans="1:17" s="71" customFormat="1" ht="15" customHeight="1" thickBot="1" x14ac:dyDescent="0.35">
      <c r="A49" s="34">
        <v>35</v>
      </c>
      <c r="B49" s="1794"/>
      <c r="C49" s="1792"/>
      <c r="D49" s="1188" t="s">
        <v>610</v>
      </c>
      <c r="E49" s="33">
        <v>2</v>
      </c>
      <c r="F49" s="34">
        <v>1</v>
      </c>
      <c r="G49" s="30"/>
      <c r="H49" s="33"/>
      <c r="I49" s="194"/>
      <c r="J49" s="1189"/>
      <c r="K49" s="36"/>
      <c r="L49" s="36"/>
      <c r="M49" s="36"/>
      <c r="N49" s="1190" t="s">
        <v>225</v>
      </c>
      <c r="O49" s="1191" t="s">
        <v>225</v>
      </c>
      <c r="P49" s="818"/>
      <c r="Q49" s="234">
        <f t="shared" si="1"/>
        <v>0</v>
      </c>
    </row>
    <row r="50" spans="1:17" s="71" customFormat="1" ht="15" customHeight="1" thickBot="1" x14ac:dyDescent="0.35">
      <c r="A50" s="34">
        <v>36</v>
      </c>
      <c r="B50" s="1794"/>
      <c r="C50" s="1792"/>
      <c r="D50" s="1188" t="s">
        <v>527</v>
      </c>
      <c r="E50" s="33">
        <v>2</v>
      </c>
      <c r="F50" s="34">
        <v>1</v>
      </c>
      <c r="G50" s="30"/>
      <c r="H50" s="33"/>
      <c r="I50" s="194"/>
      <c r="J50" s="1189"/>
      <c r="K50" s="36"/>
      <c r="L50" s="36"/>
      <c r="M50" s="36"/>
      <c r="N50" s="1190" t="s">
        <v>225</v>
      </c>
      <c r="O50" s="1191" t="s">
        <v>225</v>
      </c>
      <c r="P50" s="818"/>
      <c r="Q50" s="234">
        <f t="shared" si="1"/>
        <v>0</v>
      </c>
    </row>
    <row r="51" spans="1:17" s="71" customFormat="1" ht="30" customHeight="1" thickBot="1" x14ac:dyDescent="0.35">
      <c r="A51" s="34">
        <v>37</v>
      </c>
      <c r="B51" s="1794"/>
      <c r="C51" s="1792"/>
      <c r="D51" s="1188" t="s">
        <v>611</v>
      </c>
      <c r="E51" s="33">
        <v>2</v>
      </c>
      <c r="F51" s="34">
        <v>1</v>
      </c>
      <c r="G51" s="30"/>
      <c r="H51" s="33"/>
      <c r="I51" s="194"/>
      <c r="J51" s="1189"/>
      <c r="K51" s="33"/>
      <c r="L51" s="36"/>
      <c r="M51" s="36"/>
      <c r="N51" s="1190" t="s">
        <v>225</v>
      </c>
      <c r="O51" s="1191" t="s">
        <v>225</v>
      </c>
      <c r="P51" s="818"/>
      <c r="Q51" s="234">
        <f t="shared" si="1"/>
        <v>0</v>
      </c>
    </row>
    <row r="52" spans="1:17" s="71" customFormat="1" ht="15" customHeight="1" thickBot="1" x14ac:dyDescent="0.35">
      <c r="A52" s="34">
        <v>38</v>
      </c>
      <c r="B52" s="1794"/>
      <c r="C52" s="1792"/>
      <c r="D52" s="1188" t="s">
        <v>612</v>
      </c>
      <c r="E52" s="33">
        <v>2</v>
      </c>
      <c r="F52" s="34">
        <v>1</v>
      </c>
      <c r="G52" s="30"/>
      <c r="H52" s="33"/>
      <c r="I52" s="194"/>
      <c r="J52" s="1189"/>
      <c r="K52" s="36"/>
      <c r="L52" s="36"/>
      <c r="M52" s="36"/>
      <c r="N52" s="1190" t="s">
        <v>225</v>
      </c>
      <c r="O52" s="1191" t="s">
        <v>225</v>
      </c>
      <c r="P52" s="818"/>
      <c r="Q52" s="234">
        <f t="shared" si="1"/>
        <v>0</v>
      </c>
    </row>
    <row r="53" spans="1:17" s="71" customFormat="1" ht="15" customHeight="1" thickBot="1" x14ac:dyDescent="0.35">
      <c r="A53" s="34">
        <v>39</v>
      </c>
      <c r="B53" s="1794"/>
      <c r="C53" s="1792"/>
      <c r="D53" s="1196" t="s">
        <v>635</v>
      </c>
      <c r="E53" s="44">
        <v>2</v>
      </c>
      <c r="F53" s="45">
        <v>1</v>
      </c>
      <c r="G53" s="41"/>
      <c r="H53" s="44"/>
      <c r="I53" s="196"/>
      <c r="J53" s="867"/>
      <c r="K53" s="46"/>
      <c r="L53" s="46"/>
      <c r="M53" s="46"/>
      <c r="N53" s="1197" t="s">
        <v>225</v>
      </c>
      <c r="O53" s="1198" t="s">
        <v>225</v>
      </c>
      <c r="P53" s="819"/>
      <c r="Q53" s="236">
        <f t="shared" si="1"/>
        <v>0</v>
      </c>
    </row>
    <row r="54" spans="1:17" s="71" customFormat="1" ht="30" customHeight="1" thickBot="1" x14ac:dyDescent="0.35">
      <c r="A54" s="34">
        <v>40</v>
      </c>
      <c r="B54" s="1200" t="s">
        <v>636</v>
      </c>
      <c r="C54" s="1792"/>
      <c r="D54" s="1201" t="s">
        <v>637</v>
      </c>
      <c r="E54" s="74">
        <v>2</v>
      </c>
      <c r="F54" s="75">
        <v>2</v>
      </c>
      <c r="G54" s="72"/>
      <c r="H54" s="74"/>
      <c r="I54" s="251"/>
      <c r="J54" s="850"/>
      <c r="K54" s="56"/>
      <c r="L54" s="56"/>
      <c r="M54" s="56"/>
      <c r="N54" s="74" t="s">
        <v>225</v>
      </c>
      <c r="O54" s="251" t="s">
        <v>225</v>
      </c>
      <c r="P54" s="817"/>
      <c r="Q54" s="237">
        <f t="shared" si="1"/>
        <v>0</v>
      </c>
    </row>
    <row r="55" spans="1:17" s="71" customFormat="1" ht="15" customHeight="1" thickBot="1" x14ac:dyDescent="0.35">
      <c r="A55" s="34">
        <v>41</v>
      </c>
      <c r="B55" s="1791" t="s">
        <v>638</v>
      </c>
      <c r="C55" s="1792" t="s">
        <v>606</v>
      </c>
      <c r="D55" s="1184" t="s">
        <v>424</v>
      </c>
      <c r="E55" s="24">
        <v>52</v>
      </c>
      <c r="F55" s="25">
        <v>2</v>
      </c>
      <c r="G55" s="20"/>
      <c r="H55" s="24" t="s">
        <v>225</v>
      </c>
      <c r="I55" s="197"/>
      <c r="J55" s="1185"/>
      <c r="K55" s="27"/>
      <c r="L55" s="27"/>
      <c r="M55" s="27"/>
      <c r="N55" s="1186"/>
      <c r="O55" s="1187"/>
      <c r="P55" s="1800" t="s">
        <v>137</v>
      </c>
      <c r="Q55" s="1800"/>
    </row>
    <row r="56" spans="1:17" s="71" customFormat="1" ht="15" customHeight="1" thickBot="1" x14ac:dyDescent="0.35">
      <c r="A56" s="34">
        <v>42</v>
      </c>
      <c r="B56" s="1791"/>
      <c r="C56" s="1792"/>
      <c r="D56" s="1188" t="s">
        <v>607</v>
      </c>
      <c r="E56" s="33">
        <v>52</v>
      </c>
      <c r="F56" s="34">
        <v>2</v>
      </c>
      <c r="G56" s="30"/>
      <c r="H56" s="33" t="s">
        <v>225</v>
      </c>
      <c r="I56" s="194"/>
      <c r="J56" s="1189"/>
      <c r="K56" s="36"/>
      <c r="L56" s="36"/>
      <c r="M56" s="36"/>
      <c r="N56" s="1190"/>
      <c r="O56" s="1191"/>
      <c r="P56" s="1801" t="s">
        <v>137</v>
      </c>
      <c r="Q56" s="1801"/>
    </row>
    <row r="57" spans="1:17" s="71" customFormat="1" ht="15" customHeight="1" thickBot="1" x14ac:dyDescent="0.35">
      <c r="A57" s="34">
        <v>43</v>
      </c>
      <c r="B57" s="1791"/>
      <c r="C57" s="1792"/>
      <c r="D57" s="1188" t="s">
        <v>608</v>
      </c>
      <c r="E57" s="33">
        <v>52</v>
      </c>
      <c r="F57" s="34">
        <v>2</v>
      </c>
      <c r="G57" s="30"/>
      <c r="H57" s="33" t="s">
        <v>225</v>
      </c>
      <c r="I57" s="194"/>
      <c r="J57" s="1189"/>
      <c r="K57" s="36"/>
      <c r="L57" s="36"/>
      <c r="M57" s="36"/>
      <c r="N57" s="1190"/>
      <c r="O57" s="1191"/>
      <c r="P57" s="1801" t="s">
        <v>137</v>
      </c>
      <c r="Q57" s="1801"/>
    </row>
    <row r="58" spans="1:17" s="71" customFormat="1" ht="15" customHeight="1" thickBot="1" x14ac:dyDescent="0.35">
      <c r="A58" s="34">
        <v>44</v>
      </c>
      <c r="B58" s="1791"/>
      <c r="C58" s="1792"/>
      <c r="D58" s="1188" t="s">
        <v>609</v>
      </c>
      <c r="E58" s="33">
        <v>2</v>
      </c>
      <c r="F58" s="34">
        <v>2</v>
      </c>
      <c r="G58" s="30"/>
      <c r="H58" s="33" t="s">
        <v>225</v>
      </c>
      <c r="I58" s="194"/>
      <c r="J58" s="1189"/>
      <c r="K58" s="36"/>
      <c r="L58" s="36"/>
      <c r="M58" s="36"/>
      <c r="N58" s="1190" t="s">
        <v>225</v>
      </c>
      <c r="O58" s="1191" t="s">
        <v>225</v>
      </c>
      <c r="P58" s="818"/>
      <c r="Q58" s="234">
        <f t="shared" ref="Q58:Q66" si="2">ROUND(P58,2)*E58*F58</f>
        <v>0</v>
      </c>
    </row>
    <row r="59" spans="1:17" s="71" customFormat="1" ht="15" customHeight="1" thickBot="1" x14ac:dyDescent="0.35">
      <c r="A59" s="34">
        <v>45</v>
      </c>
      <c r="B59" s="1791"/>
      <c r="C59" s="1792"/>
      <c r="D59" s="1188" t="s">
        <v>425</v>
      </c>
      <c r="E59" s="33">
        <v>2</v>
      </c>
      <c r="F59" s="34">
        <v>2</v>
      </c>
      <c r="G59" s="30"/>
      <c r="H59" s="33"/>
      <c r="I59" s="194" t="s">
        <v>225</v>
      </c>
      <c r="J59" s="1189"/>
      <c r="K59" s="36"/>
      <c r="L59" s="36"/>
      <c r="M59" s="36"/>
      <c r="N59" s="1190" t="s">
        <v>225</v>
      </c>
      <c r="O59" s="1191" t="s">
        <v>225</v>
      </c>
      <c r="P59" s="818"/>
      <c r="Q59" s="234">
        <f t="shared" si="2"/>
        <v>0</v>
      </c>
    </row>
    <row r="60" spans="1:17" s="71" customFormat="1" ht="15" customHeight="1" thickBot="1" x14ac:dyDescent="0.35">
      <c r="A60" s="34">
        <v>46</v>
      </c>
      <c r="B60" s="1791"/>
      <c r="C60" s="1792"/>
      <c r="D60" s="1188" t="s">
        <v>610</v>
      </c>
      <c r="E60" s="33">
        <v>2</v>
      </c>
      <c r="F60" s="34">
        <v>2</v>
      </c>
      <c r="G60" s="30"/>
      <c r="H60" s="33"/>
      <c r="I60" s="194"/>
      <c r="J60" s="1189"/>
      <c r="K60" s="36"/>
      <c r="L60" s="36"/>
      <c r="M60" s="36"/>
      <c r="N60" s="1190" t="s">
        <v>225</v>
      </c>
      <c r="O60" s="1191" t="s">
        <v>225</v>
      </c>
      <c r="P60" s="818"/>
      <c r="Q60" s="234">
        <f t="shared" si="2"/>
        <v>0</v>
      </c>
    </row>
    <row r="61" spans="1:17" s="71" customFormat="1" ht="15" customHeight="1" thickBot="1" x14ac:dyDescent="0.35">
      <c r="A61" s="34">
        <v>47</v>
      </c>
      <c r="B61" s="1791"/>
      <c r="C61" s="1792"/>
      <c r="D61" s="1188" t="s">
        <v>527</v>
      </c>
      <c r="E61" s="33">
        <v>2</v>
      </c>
      <c r="F61" s="34">
        <v>2</v>
      </c>
      <c r="G61" s="30"/>
      <c r="H61" s="33"/>
      <c r="I61" s="194"/>
      <c r="J61" s="1189"/>
      <c r="K61" s="36"/>
      <c r="L61" s="36"/>
      <c r="M61" s="36"/>
      <c r="N61" s="1190" t="s">
        <v>225</v>
      </c>
      <c r="O61" s="1191" t="s">
        <v>225</v>
      </c>
      <c r="P61" s="818"/>
      <c r="Q61" s="234">
        <f t="shared" si="2"/>
        <v>0</v>
      </c>
    </row>
    <row r="62" spans="1:17" s="71" customFormat="1" ht="30" customHeight="1" thickBot="1" x14ac:dyDescent="0.35">
      <c r="A62" s="34">
        <v>48</v>
      </c>
      <c r="B62" s="1791"/>
      <c r="C62" s="1792"/>
      <c r="D62" s="1188" t="s">
        <v>611</v>
      </c>
      <c r="E62" s="33">
        <v>2</v>
      </c>
      <c r="F62" s="34">
        <v>2</v>
      </c>
      <c r="G62" s="30"/>
      <c r="H62" s="33"/>
      <c r="I62" s="194"/>
      <c r="J62" s="1189"/>
      <c r="K62" s="36"/>
      <c r="L62" s="36"/>
      <c r="M62" s="36"/>
      <c r="N62" s="1190" t="s">
        <v>225</v>
      </c>
      <c r="O62" s="1191" t="s">
        <v>225</v>
      </c>
      <c r="P62" s="818"/>
      <c r="Q62" s="234">
        <f t="shared" si="2"/>
        <v>0</v>
      </c>
    </row>
    <row r="63" spans="1:17" s="71" customFormat="1" ht="15" customHeight="1" thickBot="1" x14ac:dyDescent="0.35">
      <c r="A63" s="34">
        <v>49</v>
      </c>
      <c r="B63" s="1791"/>
      <c r="C63" s="1792"/>
      <c r="D63" s="1188" t="s">
        <v>612</v>
      </c>
      <c r="E63" s="33">
        <v>2</v>
      </c>
      <c r="F63" s="34">
        <v>2</v>
      </c>
      <c r="G63" s="30"/>
      <c r="H63" s="33"/>
      <c r="I63" s="194"/>
      <c r="J63" s="1189"/>
      <c r="K63" s="33"/>
      <c r="L63" s="36"/>
      <c r="M63" s="36"/>
      <c r="N63" s="1190" t="s">
        <v>225</v>
      </c>
      <c r="O63" s="1191" t="s">
        <v>225</v>
      </c>
      <c r="P63" s="818"/>
      <c r="Q63" s="234">
        <f t="shared" si="2"/>
        <v>0</v>
      </c>
    </row>
    <row r="64" spans="1:17" s="71" customFormat="1" ht="15" customHeight="1" thickBot="1" x14ac:dyDescent="0.35">
      <c r="A64" s="34">
        <v>50</v>
      </c>
      <c r="B64" s="1791"/>
      <c r="C64" s="1792"/>
      <c r="D64" s="1196" t="s">
        <v>635</v>
      </c>
      <c r="E64" s="44">
        <v>2</v>
      </c>
      <c r="F64" s="45">
        <v>2</v>
      </c>
      <c r="G64" s="41"/>
      <c r="H64" s="44"/>
      <c r="I64" s="196"/>
      <c r="J64" s="867"/>
      <c r="K64" s="46"/>
      <c r="L64" s="46"/>
      <c r="M64" s="46"/>
      <c r="N64" s="1197" t="s">
        <v>225</v>
      </c>
      <c r="O64" s="1198" t="s">
        <v>225</v>
      </c>
      <c r="P64" s="819"/>
      <c r="Q64" s="236">
        <f t="shared" si="2"/>
        <v>0</v>
      </c>
    </row>
    <row r="65" spans="1:17" s="71" customFormat="1" ht="30" customHeight="1" thickBot="1" x14ac:dyDescent="0.35">
      <c r="A65" s="34">
        <v>51</v>
      </c>
      <c r="B65" s="1794" t="s">
        <v>639</v>
      </c>
      <c r="C65" s="1792"/>
      <c r="D65" s="1202" t="s">
        <v>637</v>
      </c>
      <c r="E65" s="24">
        <v>2</v>
      </c>
      <c r="F65" s="25">
        <v>4</v>
      </c>
      <c r="G65" s="20"/>
      <c r="H65" s="24"/>
      <c r="I65" s="197"/>
      <c r="J65" s="20"/>
      <c r="K65" s="27"/>
      <c r="L65" s="27"/>
      <c r="M65" s="27"/>
      <c r="N65" s="1186" t="s">
        <v>225</v>
      </c>
      <c r="O65" s="1187" t="s">
        <v>225</v>
      </c>
      <c r="P65" s="820"/>
      <c r="Q65" s="232">
        <f t="shared" si="2"/>
        <v>0</v>
      </c>
    </row>
    <row r="66" spans="1:17" s="71" customFormat="1" ht="15" customHeight="1" thickBot="1" x14ac:dyDescent="0.35">
      <c r="A66" s="34">
        <v>52</v>
      </c>
      <c r="B66" s="1794"/>
      <c r="C66" s="1792"/>
      <c r="D66" s="1196" t="s">
        <v>621</v>
      </c>
      <c r="E66" s="44">
        <v>2</v>
      </c>
      <c r="F66" s="45">
        <v>4</v>
      </c>
      <c r="G66" s="41"/>
      <c r="H66" s="44"/>
      <c r="I66" s="196"/>
      <c r="J66" s="867"/>
      <c r="K66" s="46"/>
      <c r="L66" s="46"/>
      <c r="M66" s="46"/>
      <c r="N66" s="870" t="s">
        <v>225</v>
      </c>
      <c r="O66" s="869" t="s">
        <v>225</v>
      </c>
      <c r="P66" s="819"/>
      <c r="Q66" s="236">
        <f t="shared" si="2"/>
        <v>0</v>
      </c>
    </row>
    <row r="67" spans="1:17" s="71" customFormat="1" ht="15" customHeight="1" thickBot="1" x14ac:dyDescent="0.35">
      <c r="A67" s="34">
        <v>53</v>
      </c>
      <c r="B67" s="1791" t="s">
        <v>640</v>
      </c>
      <c r="C67" s="1792" t="s">
        <v>641</v>
      </c>
      <c r="D67" s="1184" t="s">
        <v>424</v>
      </c>
      <c r="E67" s="24">
        <v>52</v>
      </c>
      <c r="F67" s="25">
        <v>1</v>
      </c>
      <c r="G67" s="20"/>
      <c r="H67" s="24" t="s">
        <v>225</v>
      </c>
      <c r="I67" s="197"/>
      <c r="J67" s="1185"/>
      <c r="K67" s="27"/>
      <c r="L67" s="27"/>
      <c r="M67" s="27"/>
      <c r="N67" s="1186"/>
      <c r="O67" s="1187"/>
      <c r="P67" s="1793" t="s">
        <v>137</v>
      </c>
      <c r="Q67" s="1793"/>
    </row>
    <row r="68" spans="1:17" s="71" customFormat="1" ht="15" customHeight="1" thickBot="1" x14ac:dyDescent="0.35">
      <c r="A68" s="34">
        <v>54</v>
      </c>
      <c r="B68" s="1791"/>
      <c r="C68" s="1792"/>
      <c r="D68" s="1188" t="s">
        <v>607</v>
      </c>
      <c r="E68" s="33">
        <v>52</v>
      </c>
      <c r="F68" s="34">
        <v>1</v>
      </c>
      <c r="G68" s="30"/>
      <c r="H68" s="33" t="s">
        <v>225</v>
      </c>
      <c r="I68" s="194"/>
      <c r="J68" s="1189"/>
      <c r="K68" s="36"/>
      <c r="L68" s="36"/>
      <c r="M68" s="36"/>
      <c r="N68" s="1190"/>
      <c r="O68" s="1191"/>
      <c r="P68" s="1802" t="s">
        <v>137</v>
      </c>
      <c r="Q68" s="1802"/>
    </row>
    <row r="69" spans="1:17" s="71" customFormat="1" ht="30" customHeight="1" thickBot="1" x14ac:dyDescent="0.35">
      <c r="A69" s="34">
        <v>55</v>
      </c>
      <c r="B69" s="1791"/>
      <c r="C69" s="1792"/>
      <c r="D69" s="1188" t="s">
        <v>608</v>
      </c>
      <c r="E69" s="33">
        <v>52</v>
      </c>
      <c r="F69" s="34">
        <v>1</v>
      </c>
      <c r="G69" s="30"/>
      <c r="H69" s="33" t="s">
        <v>225</v>
      </c>
      <c r="I69" s="194"/>
      <c r="J69" s="1189"/>
      <c r="K69" s="36"/>
      <c r="L69" s="36"/>
      <c r="M69" s="36"/>
      <c r="N69" s="1190"/>
      <c r="O69" s="1191"/>
      <c r="P69" s="1802" t="s">
        <v>137</v>
      </c>
      <c r="Q69" s="1802"/>
    </row>
    <row r="70" spans="1:17" s="71" customFormat="1" ht="15" customHeight="1" thickBot="1" x14ac:dyDescent="0.35">
      <c r="A70" s="34">
        <v>56</v>
      </c>
      <c r="B70" s="1791"/>
      <c r="C70" s="1792"/>
      <c r="D70" s="1188" t="s">
        <v>609</v>
      </c>
      <c r="E70" s="33">
        <v>2</v>
      </c>
      <c r="F70" s="34">
        <v>1</v>
      </c>
      <c r="G70" s="30"/>
      <c r="H70" s="33" t="s">
        <v>225</v>
      </c>
      <c r="I70" s="194"/>
      <c r="J70" s="1189"/>
      <c r="K70" s="36"/>
      <c r="L70" s="36"/>
      <c r="M70" s="36"/>
      <c r="N70" s="1190" t="s">
        <v>225</v>
      </c>
      <c r="O70" s="1191" t="s">
        <v>225</v>
      </c>
      <c r="P70" s="818"/>
      <c r="Q70" s="234">
        <f t="shared" ref="Q70:Q95" si="3">ROUND(P70,2)*E70*F70</f>
        <v>0</v>
      </c>
    </row>
    <row r="71" spans="1:17" s="71" customFormat="1" ht="15" customHeight="1" thickBot="1" x14ac:dyDescent="0.35">
      <c r="A71" s="34">
        <v>57</v>
      </c>
      <c r="B71" s="1791"/>
      <c r="C71" s="1792"/>
      <c r="D71" s="1188" t="s">
        <v>425</v>
      </c>
      <c r="E71" s="33">
        <v>2</v>
      </c>
      <c r="F71" s="34">
        <v>1</v>
      </c>
      <c r="G71" s="30"/>
      <c r="H71" s="33"/>
      <c r="I71" s="194" t="s">
        <v>225</v>
      </c>
      <c r="J71" s="1189"/>
      <c r="K71" s="36"/>
      <c r="L71" s="36"/>
      <c r="M71" s="36"/>
      <c r="N71" s="1190" t="s">
        <v>225</v>
      </c>
      <c r="O71" s="1191" t="s">
        <v>225</v>
      </c>
      <c r="P71" s="818"/>
      <c r="Q71" s="234">
        <f t="shared" si="3"/>
        <v>0</v>
      </c>
    </row>
    <row r="72" spans="1:17" s="71" customFormat="1" ht="15" customHeight="1" thickBot="1" x14ac:dyDescent="0.35">
      <c r="A72" s="34">
        <v>58</v>
      </c>
      <c r="B72" s="1791"/>
      <c r="C72" s="1792"/>
      <c r="D72" s="1188" t="s">
        <v>610</v>
      </c>
      <c r="E72" s="33">
        <v>2</v>
      </c>
      <c r="F72" s="34">
        <v>1</v>
      </c>
      <c r="G72" s="30"/>
      <c r="H72" s="33"/>
      <c r="I72" s="194"/>
      <c r="J72" s="1189"/>
      <c r="K72" s="36"/>
      <c r="L72" s="36"/>
      <c r="M72" s="36"/>
      <c r="N72" s="1190" t="s">
        <v>225</v>
      </c>
      <c r="O72" s="1191" t="s">
        <v>225</v>
      </c>
      <c r="P72" s="818"/>
      <c r="Q72" s="234">
        <f t="shared" si="3"/>
        <v>0</v>
      </c>
    </row>
    <row r="73" spans="1:17" s="71" customFormat="1" ht="15" customHeight="1" thickBot="1" x14ac:dyDescent="0.35">
      <c r="A73" s="34">
        <v>59</v>
      </c>
      <c r="B73" s="1791"/>
      <c r="C73" s="1792"/>
      <c r="D73" s="1188" t="s">
        <v>527</v>
      </c>
      <c r="E73" s="33">
        <v>2</v>
      </c>
      <c r="F73" s="34">
        <v>1</v>
      </c>
      <c r="G73" s="30"/>
      <c r="H73" s="33"/>
      <c r="I73" s="194"/>
      <c r="J73" s="1189"/>
      <c r="K73" s="36"/>
      <c r="L73" s="36"/>
      <c r="M73" s="36"/>
      <c r="N73" s="1190" t="s">
        <v>225</v>
      </c>
      <c r="O73" s="1191" t="s">
        <v>225</v>
      </c>
      <c r="P73" s="818"/>
      <c r="Q73" s="234">
        <f t="shared" si="3"/>
        <v>0</v>
      </c>
    </row>
    <row r="74" spans="1:17" s="71" customFormat="1" ht="30" customHeight="1" thickBot="1" x14ac:dyDescent="0.35">
      <c r="A74" s="34">
        <v>60</v>
      </c>
      <c r="B74" s="1791"/>
      <c r="C74" s="1792"/>
      <c r="D74" s="1188" t="s">
        <v>611</v>
      </c>
      <c r="E74" s="33">
        <v>2</v>
      </c>
      <c r="F74" s="34">
        <v>1</v>
      </c>
      <c r="G74" s="30"/>
      <c r="H74" s="33"/>
      <c r="I74" s="194"/>
      <c r="J74" s="1189"/>
      <c r="K74" s="36"/>
      <c r="L74" s="36"/>
      <c r="M74" s="36"/>
      <c r="N74" s="1190" t="s">
        <v>225</v>
      </c>
      <c r="O74" s="1191" t="s">
        <v>225</v>
      </c>
      <c r="P74" s="818"/>
      <c r="Q74" s="234">
        <f t="shared" si="3"/>
        <v>0</v>
      </c>
    </row>
    <row r="75" spans="1:17" s="71" customFormat="1" ht="15" customHeight="1" thickBot="1" x14ac:dyDescent="0.35">
      <c r="A75" s="34">
        <v>61</v>
      </c>
      <c r="B75" s="1791"/>
      <c r="C75" s="1792"/>
      <c r="D75" s="1188" t="s">
        <v>612</v>
      </c>
      <c r="E75" s="33">
        <v>2</v>
      </c>
      <c r="F75" s="34">
        <v>1</v>
      </c>
      <c r="G75" s="30"/>
      <c r="H75" s="33"/>
      <c r="I75" s="194"/>
      <c r="J75" s="1189"/>
      <c r="K75" s="33"/>
      <c r="L75" s="36"/>
      <c r="M75" s="36"/>
      <c r="N75" s="1190" t="s">
        <v>225</v>
      </c>
      <c r="O75" s="1191" t="s">
        <v>225</v>
      </c>
      <c r="P75" s="818"/>
      <c r="Q75" s="234">
        <f t="shared" si="3"/>
        <v>0</v>
      </c>
    </row>
    <row r="76" spans="1:17" s="71" customFormat="1" ht="15" customHeight="1" thickBot="1" x14ac:dyDescent="0.35">
      <c r="A76" s="34">
        <v>62</v>
      </c>
      <c r="B76" s="1791"/>
      <c r="C76" s="1792"/>
      <c r="D76" s="1188" t="s">
        <v>617</v>
      </c>
      <c r="E76" s="33">
        <v>2</v>
      </c>
      <c r="F76" s="34">
        <v>2</v>
      </c>
      <c r="G76" s="30"/>
      <c r="H76" s="33"/>
      <c r="I76" s="194"/>
      <c r="J76" s="1189"/>
      <c r="K76" s="36"/>
      <c r="L76" s="36"/>
      <c r="M76" s="36"/>
      <c r="N76" s="1190" t="s">
        <v>225</v>
      </c>
      <c r="O76" s="1191" t="s">
        <v>225</v>
      </c>
      <c r="P76" s="818"/>
      <c r="Q76" s="234">
        <f t="shared" si="3"/>
        <v>0</v>
      </c>
    </row>
    <row r="77" spans="1:17" s="71" customFormat="1" ht="15" customHeight="1" thickBot="1" x14ac:dyDescent="0.35">
      <c r="A77" s="34">
        <v>63</v>
      </c>
      <c r="B77" s="1791"/>
      <c r="C77" s="1792"/>
      <c r="D77" s="1188" t="s">
        <v>642</v>
      </c>
      <c r="E77" s="33">
        <v>2</v>
      </c>
      <c r="F77" s="34">
        <v>4</v>
      </c>
      <c r="G77" s="30"/>
      <c r="H77" s="33"/>
      <c r="I77" s="194"/>
      <c r="J77" s="862"/>
      <c r="K77" s="36"/>
      <c r="L77" s="36"/>
      <c r="M77" s="36"/>
      <c r="N77" s="1190" t="s">
        <v>225</v>
      </c>
      <c r="O77" s="1191" t="s">
        <v>225</v>
      </c>
      <c r="P77" s="818"/>
      <c r="Q77" s="234">
        <f t="shared" si="3"/>
        <v>0</v>
      </c>
    </row>
    <row r="78" spans="1:17" s="71" customFormat="1" ht="15" customHeight="1" thickBot="1" x14ac:dyDescent="0.35">
      <c r="A78" s="34">
        <v>64</v>
      </c>
      <c r="B78" s="1791"/>
      <c r="C78" s="1792"/>
      <c r="D78" s="1188" t="s">
        <v>613</v>
      </c>
      <c r="E78" s="33">
        <v>2</v>
      </c>
      <c r="F78" s="34">
        <v>2</v>
      </c>
      <c r="G78" s="30"/>
      <c r="H78" s="33"/>
      <c r="I78" s="194"/>
      <c r="J78" s="862"/>
      <c r="K78" s="36"/>
      <c r="L78" s="36"/>
      <c r="M78" s="36"/>
      <c r="N78" s="865" t="s">
        <v>225</v>
      </c>
      <c r="O78" s="864" t="s">
        <v>225</v>
      </c>
      <c r="P78" s="818"/>
      <c r="Q78" s="234">
        <f t="shared" si="3"/>
        <v>0</v>
      </c>
    </row>
    <row r="79" spans="1:17" s="71" customFormat="1" ht="15" customHeight="1" thickBot="1" x14ac:dyDescent="0.35">
      <c r="A79" s="34">
        <v>65</v>
      </c>
      <c r="B79" s="1791"/>
      <c r="C79" s="1792"/>
      <c r="D79" s="1188" t="s">
        <v>614</v>
      </c>
      <c r="E79" s="33">
        <v>2</v>
      </c>
      <c r="F79" s="34">
        <v>2</v>
      </c>
      <c r="G79" s="30"/>
      <c r="H79" s="33"/>
      <c r="I79" s="194"/>
      <c r="J79" s="862"/>
      <c r="K79" s="36"/>
      <c r="L79" s="36"/>
      <c r="M79" s="36"/>
      <c r="N79" s="865" t="s">
        <v>225</v>
      </c>
      <c r="O79" s="864" t="s">
        <v>225</v>
      </c>
      <c r="P79" s="818"/>
      <c r="Q79" s="234">
        <f t="shared" si="3"/>
        <v>0</v>
      </c>
    </row>
    <row r="80" spans="1:17" s="71" customFormat="1" ht="15" customHeight="1" thickBot="1" x14ac:dyDescent="0.35">
      <c r="A80" s="34">
        <v>66</v>
      </c>
      <c r="B80" s="1791"/>
      <c r="C80" s="1792"/>
      <c r="D80" s="1192" t="s">
        <v>615</v>
      </c>
      <c r="E80" s="33">
        <v>2</v>
      </c>
      <c r="F80" s="34">
        <v>2</v>
      </c>
      <c r="G80" s="1193"/>
      <c r="H80" s="1194"/>
      <c r="I80" s="1195"/>
      <c r="J80" s="1193"/>
      <c r="K80" s="36"/>
      <c r="L80" s="36"/>
      <c r="M80" s="36"/>
      <c r="N80" s="865" t="s">
        <v>225</v>
      </c>
      <c r="O80" s="864" t="s">
        <v>225</v>
      </c>
      <c r="P80" s="818"/>
      <c r="Q80" s="234">
        <f t="shared" si="3"/>
        <v>0</v>
      </c>
    </row>
    <row r="81" spans="1:17" s="71" customFormat="1" ht="15" customHeight="1" thickBot="1" x14ac:dyDescent="0.35">
      <c r="A81" s="34">
        <v>67</v>
      </c>
      <c r="B81" s="1791"/>
      <c r="C81" s="1792"/>
      <c r="D81" s="1203" t="s">
        <v>616</v>
      </c>
      <c r="E81" s="44">
        <v>2</v>
      </c>
      <c r="F81" s="45">
        <v>2</v>
      </c>
      <c r="G81" s="1204"/>
      <c r="H81" s="1205"/>
      <c r="I81" s="1206"/>
      <c r="J81" s="1204"/>
      <c r="K81" s="46"/>
      <c r="L81" s="46"/>
      <c r="M81" s="46"/>
      <c r="N81" s="870" t="s">
        <v>225</v>
      </c>
      <c r="O81" s="869" t="s">
        <v>225</v>
      </c>
      <c r="P81" s="818"/>
      <c r="Q81" s="236">
        <f t="shared" si="3"/>
        <v>0</v>
      </c>
    </row>
    <row r="82" spans="1:17" s="71" customFormat="1" ht="15" customHeight="1" thickBot="1" x14ac:dyDescent="0.35">
      <c r="A82" s="34">
        <v>68</v>
      </c>
      <c r="B82" s="1791" t="s">
        <v>643</v>
      </c>
      <c r="C82" s="1792" t="s">
        <v>620</v>
      </c>
      <c r="D82" s="1184" t="s">
        <v>621</v>
      </c>
      <c r="E82" s="24">
        <v>2</v>
      </c>
      <c r="F82" s="25">
        <v>1</v>
      </c>
      <c r="G82" s="20"/>
      <c r="H82" s="24"/>
      <c r="I82" s="197"/>
      <c r="J82" s="1185"/>
      <c r="K82" s="27"/>
      <c r="L82" s="27"/>
      <c r="M82" s="27"/>
      <c r="N82" s="1186" t="s">
        <v>225</v>
      </c>
      <c r="O82" s="1187" t="s">
        <v>225</v>
      </c>
      <c r="P82" s="820"/>
      <c r="Q82" s="232">
        <f t="shared" si="3"/>
        <v>0</v>
      </c>
    </row>
    <row r="83" spans="1:17" s="71" customFormat="1" ht="15" customHeight="1" thickBot="1" x14ac:dyDescent="0.35">
      <c r="A83" s="34">
        <v>69</v>
      </c>
      <c r="B83" s="1791"/>
      <c r="C83" s="1792"/>
      <c r="D83" s="1188" t="s">
        <v>622</v>
      </c>
      <c r="E83" s="33">
        <v>2</v>
      </c>
      <c r="F83" s="34">
        <v>1</v>
      </c>
      <c r="G83" s="30"/>
      <c r="H83" s="33"/>
      <c r="I83" s="194"/>
      <c r="J83" s="1189"/>
      <c r="K83" s="36"/>
      <c r="L83" s="36"/>
      <c r="M83" s="36"/>
      <c r="N83" s="1190" t="s">
        <v>225</v>
      </c>
      <c r="O83" s="1191" t="s">
        <v>225</v>
      </c>
      <c r="P83" s="818"/>
      <c r="Q83" s="234">
        <f t="shared" si="3"/>
        <v>0</v>
      </c>
    </row>
    <row r="84" spans="1:17" s="71" customFormat="1" ht="15" customHeight="1" thickBot="1" x14ac:dyDescent="0.35">
      <c r="A84" s="34">
        <v>70</v>
      </c>
      <c r="B84" s="1791"/>
      <c r="C84" s="1792"/>
      <c r="D84" s="1188" t="s">
        <v>644</v>
      </c>
      <c r="E84" s="33">
        <v>2</v>
      </c>
      <c r="F84" s="34">
        <v>1</v>
      </c>
      <c r="G84" s="30"/>
      <c r="H84" s="33"/>
      <c r="I84" s="194"/>
      <c r="J84" s="1189"/>
      <c r="K84" s="36"/>
      <c r="L84" s="36"/>
      <c r="M84" s="36"/>
      <c r="N84" s="1190" t="s">
        <v>225</v>
      </c>
      <c r="O84" s="1191" t="s">
        <v>225</v>
      </c>
      <c r="P84" s="818"/>
      <c r="Q84" s="234">
        <f t="shared" si="3"/>
        <v>0</v>
      </c>
    </row>
    <row r="85" spans="1:17" s="71" customFormat="1" ht="15" customHeight="1" thickBot="1" x14ac:dyDescent="0.35">
      <c r="A85" s="34">
        <v>71</v>
      </c>
      <c r="B85" s="1791"/>
      <c r="C85" s="1792"/>
      <c r="D85" s="1188" t="s">
        <v>624</v>
      </c>
      <c r="E85" s="33">
        <v>2</v>
      </c>
      <c r="F85" s="34">
        <v>1</v>
      </c>
      <c r="G85" s="30"/>
      <c r="H85" s="33"/>
      <c r="I85" s="194"/>
      <c r="J85" s="1189"/>
      <c r="K85" s="36"/>
      <c r="L85" s="36"/>
      <c r="M85" s="36"/>
      <c r="N85" s="1190" t="s">
        <v>225</v>
      </c>
      <c r="O85" s="1191" t="s">
        <v>225</v>
      </c>
      <c r="P85" s="818"/>
      <c r="Q85" s="234">
        <f t="shared" si="3"/>
        <v>0</v>
      </c>
    </row>
    <row r="86" spans="1:17" s="71" customFormat="1" ht="15" customHeight="1" thickBot="1" x14ac:dyDescent="0.35">
      <c r="A86" s="34">
        <v>72</v>
      </c>
      <c r="B86" s="1791"/>
      <c r="C86" s="1792"/>
      <c r="D86" s="1188" t="s">
        <v>625</v>
      </c>
      <c r="E86" s="33">
        <v>2</v>
      </c>
      <c r="F86" s="34">
        <v>1</v>
      </c>
      <c r="G86" s="30"/>
      <c r="H86" s="33"/>
      <c r="I86" s="194"/>
      <c r="J86" s="1189"/>
      <c r="K86" s="36"/>
      <c r="L86" s="36"/>
      <c r="M86" s="36"/>
      <c r="N86" s="1190" t="s">
        <v>225</v>
      </c>
      <c r="O86" s="1191" t="s">
        <v>225</v>
      </c>
      <c r="P86" s="818"/>
      <c r="Q86" s="234">
        <f t="shared" si="3"/>
        <v>0</v>
      </c>
    </row>
    <row r="87" spans="1:17" s="71" customFormat="1" ht="15" customHeight="1" thickBot="1" x14ac:dyDescent="0.35">
      <c r="A87" s="34">
        <v>73</v>
      </c>
      <c r="B87" s="1791"/>
      <c r="C87" s="1792"/>
      <c r="D87" s="1196" t="s">
        <v>626</v>
      </c>
      <c r="E87" s="44">
        <v>2</v>
      </c>
      <c r="F87" s="45">
        <v>1</v>
      </c>
      <c r="G87" s="41"/>
      <c r="H87" s="44"/>
      <c r="I87" s="196"/>
      <c r="J87" s="1199"/>
      <c r="K87" s="44"/>
      <c r="L87" s="46"/>
      <c r="M87" s="46"/>
      <c r="N87" s="1197" t="s">
        <v>225</v>
      </c>
      <c r="O87" s="1198" t="s">
        <v>225</v>
      </c>
      <c r="P87" s="819"/>
      <c r="Q87" s="236">
        <f t="shared" si="3"/>
        <v>0</v>
      </c>
    </row>
    <row r="88" spans="1:17" s="71" customFormat="1" ht="15" customHeight="1" thickBot="1" x14ac:dyDescent="0.35">
      <c r="A88" s="34">
        <v>74</v>
      </c>
      <c r="B88" s="1791"/>
      <c r="C88" s="1792" t="s">
        <v>6727</v>
      </c>
      <c r="D88" s="1184" t="s">
        <v>645</v>
      </c>
      <c r="E88" s="24">
        <v>12</v>
      </c>
      <c r="F88" s="25">
        <v>1</v>
      </c>
      <c r="G88" s="20"/>
      <c r="H88" s="24"/>
      <c r="I88" s="197"/>
      <c r="J88" s="1185" t="s">
        <v>225</v>
      </c>
      <c r="K88" s="27"/>
      <c r="L88" s="27"/>
      <c r="M88" s="27"/>
      <c r="N88" s="1186"/>
      <c r="O88" s="1187"/>
      <c r="P88" s="820"/>
      <c r="Q88" s="232">
        <f t="shared" si="3"/>
        <v>0</v>
      </c>
    </row>
    <row r="89" spans="1:17" s="71" customFormat="1" ht="30" customHeight="1" thickBot="1" x14ac:dyDescent="0.35">
      <c r="A89" s="34">
        <v>75</v>
      </c>
      <c r="B89" s="1791"/>
      <c r="C89" s="1792"/>
      <c r="D89" s="1188" t="s">
        <v>628</v>
      </c>
      <c r="E89" s="33">
        <v>12</v>
      </c>
      <c r="F89" s="34">
        <v>1</v>
      </c>
      <c r="G89" s="30"/>
      <c r="H89" s="33"/>
      <c r="I89" s="194"/>
      <c r="J89" s="1189" t="s">
        <v>225</v>
      </c>
      <c r="K89" s="36"/>
      <c r="L89" s="36"/>
      <c r="M89" s="36"/>
      <c r="N89" s="1190"/>
      <c r="O89" s="1191"/>
      <c r="P89" s="818"/>
      <c r="Q89" s="234">
        <f t="shared" si="3"/>
        <v>0</v>
      </c>
    </row>
    <row r="90" spans="1:17" s="71" customFormat="1" ht="15" customHeight="1" thickBot="1" x14ac:dyDescent="0.35">
      <c r="A90" s="34">
        <v>76</v>
      </c>
      <c r="B90" s="1791"/>
      <c r="C90" s="1792"/>
      <c r="D90" s="1188" t="s">
        <v>629</v>
      </c>
      <c r="E90" s="33">
        <v>12</v>
      </c>
      <c r="F90" s="34">
        <v>1</v>
      </c>
      <c r="G90" s="30"/>
      <c r="H90" s="33"/>
      <c r="I90" s="194"/>
      <c r="J90" s="1189" t="s">
        <v>225</v>
      </c>
      <c r="K90" s="36"/>
      <c r="L90" s="36"/>
      <c r="M90" s="36"/>
      <c r="N90" s="1190"/>
      <c r="O90" s="1191"/>
      <c r="P90" s="818"/>
      <c r="Q90" s="234">
        <f t="shared" si="3"/>
        <v>0</v>
      </c>
    </row>
    <row r="91" spans="1:17" s="71" customFormat="1" ht="15" customHeight="1" thickBot="1" x14ac:dyDescent="0.35">
      <c r="A91" s="34">
        <v>77</v>
      </c>
      <c r="B91" s="1791"/>
      <c r="C91" s="1792"/>
      <c r="D91" s="1188" t="s">
        <v>630</v>
      </c>
      <c r="E91" s="33">
        <v>12</v>
      </c>
      <c r="F91" s="34">
        <v>1</v>
      </c>
      <c r="G91" s="30"/>
      <c r="H91" s="33"/>
      <c r="I91" s="194"/>
      <c r="J91" s="1189" t="s">
        <v>225</v>
      </c>
      <c r="K91" s="36"/>
      <c r="L91" s="36"/>
      <c r="M91" s="36"/>
      <c r="N91" s="1190"/>
      <c r="O91" s="1191"/>
      <c r="P91" s="818"/>
      <c r="Q91" s="234">
        <f t="shared" si="3"/>
        <v>0</v>
      </c>
    </row>
    <row r="92" spans="1:17" s="71" customFormat="1" ht="15" customHeight="1" thickBot="1" x14ac:dyDescent="0.35">
      <c r="A92" s="34">
        <v>78</v>
      </c>
      <c r="B92" s="1791"/>
      <c r="C92" s="1792"/>
      <c r="D92" s="1188" t="s">
        <v>626</v>
      </c>
      <c r="E92" s="33">
        <v>12</v>
      </c>
      <c r="F92" s="34">
        <v>1</v>
      </c>
      <c r="G92" s="30"/>
      <c r="H92" s="33"/>
      <c r="I92" s="194"/>
      <c r="J92" s="1189" t="s">
        <v>225</v>
      </c>
      <c r="K92" s="36"/>
      <c r="L92" s="36"/>
      <c r="M92" s="36"/>
      <c r="N92" s="1190"/>
      <c r="O92" s="1191"/>
      <c r="P92" s="818"/>
      <c r="Q92" s="234">
        <f t="shared" si="3"/>
        <v>0</v>
      </c>
    </row>
    <row r="93" spans="1:17" s="71" customFormat="1" ht="15" customHeight="1" thickBot="1" x14ac:dyDescent="0.35">
      <c r="A93" s="34">
        <v>79</v>
      </c>
      <c r="B93" s="1791"/>
      <c r="C93" s="1792"/>
      <c r="D93" s="1188" t="s">
        <v>631</v>
      </c>
      <c r="E93" s="33">
        <v>12</v>
      </c>
      <c r="F93" s="34">
        <v>1</v>
      </c>
      <c r="G93" s="30"/>
      <c r="H93" s="33"/>
      <c r="I93" s="194"/>
      <c r="J93" s="1189" t="s">
        <v>225</v>
      </c>
      <c r="K93" s="36"/>
      <c r="L93" s="36"/>
      <c r="M93" s="36"/>
      <c r="N93" s="1190"/>
      <c r="O93" s="1191"/>
      <c r="P93" s="818"/>
      <c r="Q93" s="234">
        <f t="shared" si="3"/>
        <v>0</v>
      </c>
    </row>
    <row r="94" spans="1:17" s="71" customFormat="1" ht="15" customHeight="1" thickBot="1" x14ac:dyDescent="0.35">
      <c r="A94" s="34">
        <v>80</v>
      </c>
      <c r="B94" s="1791"/>
      <c r="C94" s="1792"/>
      <c r="D94" s="1188" t="s">
        <v>632</v>
      </c>
      <c r="E94" s="1190">
        <v>12</v>
      </c>
      <c r="F94" s="34">
        <v>1</v>
      </c>
      <c r="G94" s="30"/>
      <c r="H94" s="33"/>
      <c r="I94" s="194"/>
      <c r="J94" s="1189" t="s">
        <v>225</v>
      </c>
      <c r="K94" s="36"/>
      <c r="L94" s="36"/>
      <c r="M94" s="36"/>
      <c r="N94" s="1190"/>
      <c r="O94" s="1191"/>
      <c r="P94" s="818"/>
      <c r="Q94" s="234">
        <f t="shared" si="3"/>
        <v>0</v>
      </c>
    </row>
    <row r="95" spans="1:17" s="71" customFormat="1" ht="15" customHeight="1" thickBot="1" x14ac:dyDescent="0.35">
      <c r="A95" s="34">
        <v>81</v>
      </c>
      <c r="B95" s="1791"/>
      <c r="C95" s="1792"/>
      <c r="D95" s="1196" t="s">
        <v>633</v>
      </c>
      <c r="E95" s="44">
        <v>2</v>
      </c>
      <c r="F95" s="45">
        <v>1</v>
      </c>
      <c r="G95" s="41"/>
      <c r="H95" s="44"/>
      <c r="I95" s="196"/>
      <c r="J95" s="1199"/>
      <c r="K95" s="46"/>
      <c r="L95" s="46"/>
      <c r="M95" s="46"/>
      <c r="N95" s="1197" t="s">
        <v>225</v>
      </c>
      <c r="O95" s="1198" t="s">
        <v>225</v>
      </c>
      <c r="P95" s="819"/>
      <c r="Q95" s="236">
        <f t="shared" si="3"/>
        <v>0</v>
      </c>
    </row>
    <row r="96" spans="1:17" s="71" customFormat="1" ht="15" customHeight="1" thickBot="1" x14ac:dyDescent="0.35">
      <c r="A96" s="34">
        <v>82</v>
      </c>
      <c r="B96" s="1791" t="s">
        <v>646</v>
      </c>
      <c r="C96" s="1792" t="s">
        <v>641</v>
      </c>
      <c r="D96" s="1184" t="s">
        <v>424</v>
      </c>
      <c r="E96" s="24">
        <v>52</v>
      </c>
      <c r="F96" s="25">
        <v>1</v>
      </c>
      <c r="G96" s="20"/>
      <c r="H96" s="24" t="s">
        <v>225</v>
      </c>
      <c r="I96" s="197"/>
      <c r="J96" s="1185"/>
      <c r="K96" s="27"/>
      <c r="L96" s="27"/>
      <c r="M96" s="27"/>
      <c r="N96" s="1186"/>
      <c r="O96" s="1187"/>
      <c r="P96" s="1793" t="s">
        <v>137</v>
      </c>
      <c r="Q96" s="1793"/>
    </row>
    <row r="97" spans="1:17" s="71" customFormat="1" ht="15" customHeight="1" thickBot="1" x14ac:dyDescent="0.35">
      <c r="A97" s="34">
        <v>83</v>
      </c>
      <c r="B97" s="1791"/>
      <c r="C97" s="1792"/>
      <c r="D97" s="1188" t="s">
        <v>607</v>
      </c>
      <c r="E97" s="33">
        <v>52</v>
      </c>
      <c r="F97" s="34">
        <v>1</v>
      </c>
      <c r="G97" s="30"/>
      <c r="H97" s="33" t="s">
        <v>225</v>
      </c>
      <c r="I97" s="194"/>
      <c r="J97" s="1189"/>
      <c r="K97" s="36"/>
      <c r="L97" s="36"/>
      <c r="M97" s="36"/>
      <c r="N97" s="1190"/>
      <c r="O97" s="1191"/>
      <c r="P97" s="1802" t="s">
        <v>137</v>
      </c>
      <c r="Q97" s="1802"/>
    </row>
    <row r="98" spans="1:17" s="71" customFormat="1" ht="30" customHeight="1" thickBot="1" x14ac:dyDescent="0.35">
      <c r="A98" s="34">
        <v>84</v>
      </c>
      <c r="B98" s="1791"/>
      <c r="C98" s="1792"/>
      <c r="D98" s="1188" t="s">
        <v>608</v>
      </c>
      <c r="E98" s="33">
        <v>52</v>
      </c>
      <c r="F98" s="34">
        <v>1</v>
      </c>
      <c r="G98" s="30"/>
      <c r="H98" s="33" t="s">
        <v>225</v>
      </c>
      <c r="I98" s="194"/>
      <c r="J98" s="1189"/>
      <c r="K98" s="36"/>
      <c r="L98" s="36"/>
      <c r="M98" s="36"/>
      <c r="N98" s="1190"/>
      <c r="O98" s="1191"/>
      <c r="P98" s="1802" t="s">
        <v>137</v>
      </c>
      <c r="Q98" s="1802"/>
    </row>
    <row r="99" spans="1:17" s="71" customFormat="1" ht="15" customHeight="1" thickBot="1" x14ac:dyDescent="0.35">
      <c r="A99" s="34">
        <v>85</v>
      </c>
      <c r="B99" s="1791"/>
      <c r="C99" s="1792"/>
      <c r="D99" s="1188" t="s">
        <v>609</v>
      </c>
      <c r="E99" s="33">
        <v>2</v>
      </c>
      <c r="F99" s="34">
        <v>1</v>
      </c>
      <c r="G99" s="30"/>
      <c r="H99" s="33" t="s">
        <v>225</v>
      </c>
      <c r="I99" s="194"/>
      <c r="J99" s="1189"/>
      <c r="K99" s="33"/>
      <c r="L99" s="36"/>
      <c r="M99" s="36"/>
      <c r="N99" s="1190" t="s">
        <v>225</v>
      </c>
      <c r="O99" s="1191" t="s">
        <v>225</v>
      </c>
      <c r="P99" s="818"/>
      <c r="Q99" s="234">
        <f t="shared" ref="Q99:Q107" si="4">ROUND(P99,2)*E99*F99</f>
        <v>0</v>
      </c>
    </row>
    <row r="100" spans="1:17" s="71" customFormat="1" ht="15" customHeight="1" thickBot="1" x14ac:dyDescent="0.35">
      <c r="A100" s="34">
        <v>86</v>
      </c>
      <c r="B100" s="1791"/>
      <c r="C100" s="1792"/>
      <c r="D100" s="1188" t="s">
        <v>425</v>
      </c>
      <c r="E100" s="33">
        <v>2</v>
      </c>
      <c r="F100" s="34">
        <v>1</v>
      </c>
      <c r="G100" s="30"/>
      <c r="H100" s="33"/>
      <c r="I100" s="194" t="s">
        <v>225</v>
      </c>
      <c r="J100" s="1189"/>
      <c r="K100" s="36"/>
      <c r="L100" s="36"/>
      <c r="M100" s="36"/>
      <c r="N100" s="1190" t="s">
        <v>225</v>
      </c>
      <c r="O100" s="1191" t="s">
        <v>225</v>
      </c>
      <c r="P100" s="818"/>
      <c r="Q100" s="234">
        <f t="shared" si="4"/>
        <v>0</v>
      </c>
    </row>
    <row r="101" spans="1:17" s="71" customFormat="1" ht="15" customHeight="1" thickBot="1" x14ac:dyDescent="0.35">
      <c r="A101" s="34">
        <v>87</v>
      </c>
      <c r="B101" s="1791"/>
      <c r="C101" s="1792"/>
      <c r="D101" s="1188" t="s">
        <v>610</v>
      </c>
      <c r="E101" s="33">
        <v>2</v>
      </c>
      <c r="F101" s="34">
        <v>1</v>
      </c>
      <c r="G101" s="30"/>
      <c r="H101" s="33"/>
      <c r="I101" s="194"/>
      <c r="J101" s="1189"/>
      <c r="K101" s="36"/>
      <c r="L101" s="36"/>
      <c r="M101" s="36"/>
      <c r="N101" s="1190" t="s">
        <v>225</v>
      </c>
      <c r="O101" s="1191" t="s">
        <v>225</v>
      </c>
      <c r="P101" s="818"/>
      <c r="Q101" s="234">
        <f t="shared" si="4"/>
        <v>0</v>
      </c>
    </row>
    <row r="102" spans="1:17" s="71" customFormat="1" ht="15" customHeight="1" thickBot="1" x14ac:dyDescent="0.35">
      <c r="A102" s="34">
        <v>88</v>
      </c>
      <c r="B102" s="1791"/>
      <c r="C102" s="1792"/>
      <c r="D102" s="1188" t="s">
        <v>527</v>
      </c>
      <c r="E102" s="33">
        <v>2</v>
      </c>
      <c r="F102" s="34">
        <v>1</v>
      </c>
      <c r="G102" s="30"/>
      <c r="H102" s="33"/>
      <c r="I102" s="194"/>
      <c r="J102" s="1189"/>
      <c r="K102" s="36"/>
      <c r="L102" s="36"/>
      <c r="M102" s="36"/>
      <c r="N102" s="1190" t="s">
        <v>225</v>
      </c>
      <c r="O102" s="1191" t="s">
        <v>225</v>
      </c>
      <c r="P102" s="818"/>
      <c r="Q102" s="234">
        <f t="shared" si="4"/>
        <v>0</v>
      </c>
    </row>
    <row r="103" spans="1:17" s="71" customFormat="1" ht="30" customHeight="1" thickBot="1" x14ac:dyDescent="0.35">
      <c r="A103" s="34">
        <v>89</v>
      </c>
      <c r="B103" s="1791"/>
      <c r="C103" s="1792"/>
      <c r="D103" s="1188" t="s">
        <v>611</v>
      </c>
      <c r="E103" s="33">
        <v>2</v>
      </c>
      <c r="F103" s="34">
        <v>1</v>
      </c>
      <c r="G103" s="30"/>
      <c r="H103" s="33"/>
      <c r="I103" s="194"/>
      <c r="J103" s="1189"/>
      <c r="K103" s="36"/>
      <c r="L103" s="36"/>
      <c r="M103" s="36"/>
      <c r="N103" s="1190" t="s">
        <v>225</v>
      </c>
      <c r="O103" s="1191" t="s">
        <v>225</v>
      </c>
      <c r="P103" s="818"/>
      <c r="Q103" s="234">
        <f t="shared" si="4"/>
        <v>0</v>
      </c>
    </row>
    <row r="104" spans="1:17" s="71" customFormat="1" ht="15" customHeight="1" thickBot="1" x14ac:dyDescent="0.35">
      <c r="A104" s="34">
        <v>90</v>
      </c>
      <c r="B104" s="1791"/>
      <c r="C104" s="1792"/>
      <c r="D104" s="1188" t="s">
        <v>612</v>
      </c>
      <c r="E104" s="33">
        <v>2</v>
      </c>
      <c r="F104" s="34">
        <v>1</v>
      </c>
      <c r="G104" s="30"/>
      <c r="H104" s="33"/>
      <c r="I104" s="194"/>
      <c r="J104" s="1189"/>
      <c r="K104" s="36"/>
      <c r="L104" s="36"/>
      <c r="M104" s="36"/>
      <c r="N104" s="1190" t="s">
        <v>225</v>
      </c>
      <c r="O104" s="1191" t="s">
        <v>225</v>
      </c>
      <c r="P104" s="818"/>
      <c r="Q104" s="234">
        <f t="shared" si="4"/>
        <v>0</v>
      </c>
    </row>
    <row r="105" spans="1:17" s="71" customFormat="1" ht="15" customHeight="1" thickBot="1" x14ac:dyDescent="0.35">
      <c r="A105" s="34">
        <v>91</v>
      </c>
      <c r="B105" s="1791"/>
      <c r="C105" s="1792"/>
      <c r="D105" s="1207" t="s">
        <v>635</v>
      </c>
      <c r="E105" s="134">
        <v>2</v>
      </c>
      <c r="F105" s="136">
        <v>1</v>
      </c>
      <c r="G105" s="152"/>
      <c r="H105" s="134"/>
      <c r="I105" s="245"/>
      <c r="J105" s="1208"/>
      <c r="K105" s="132"/>
      <c r="L105" s="132"/>
      <c r="M105" s="132"/>
      <c r="N105" s="1209" t="s">
        <v>225</v>
      </c>
      <c r="O105" s="1210" t="s">
        <v>225</v>
      </c>
      <c r="P105" s="825"/>
      <c r="Q105" s="610">
        <f t="shared" si="4"/>
        <v>0</v>
      </c>
    </row>
    <row r="106" spans="1:17" s="71" customFormat="1" ht="30" customHeight="1" thickBot="1" x14ac:dyDescent="0.35">
      <c r="A106" s="34">
        <v>92</v>
      </c>
      <c r="B106" s="1794" t="s">
        <v>647</v>
      </c>
      <c r="C106" s="1792"/>
      <c r="D106" s="1184" t="s">
        <v>637</v>
      </c>
      <c r="E106" s="24">
        <v>2</v>
      </c>
      <c r="F106" s="25">
        <v>2</v>
      </c>
      <c r="G106" s="20">
        <v>5</v>
      </c>
      <c r="H106" s="24"/>
      <c r="I106" s="197"/>
      <c r="J106" s="857"/>
      <c r="K106" s="27"/>
      <c r="L106" s="27"/>
      <c r="M106" s="27"/>
      <c r="N106" s="1186" t="s">
        <v>225</v>
      </c>
      <c r="O106" s="1187" t="s">
        <v>225</v>
      </c>
      <c r="P106" s="820"/>
      <c r="Q106" s="232">
        <f t="shared" si="4"/>
        <v>0</v>
      </c>
    </row>
    <row r="107" spans="1:17" s="71" customFormat="1" ht="15" customHeight="1" thickBot="1" x14ac:dyDescent="0.35">
      <c r="A107" s="34">
        <v>93</v>
      </c>
      <c r="B107" s="1794"/>
      <c r="C107" s="1792"/>
      <c r="D107" s="1196" t="s">
        <v>621</v>
      </c>
      <c r="E107" s="44">
        <v>2</v>
      </c>
      <c r="F107" s="45">
        <v>2</v>
      </c>
      <c r="G107" s="41"/>
      <c r="H107" s="44"/>
      <c r="I107" s="196"/>
      <c r="J107" s="867"/>
      <c r="K107" s="46"/>
      <c r="L107" s="46"/>
      <c r="M107" s="46"/>
      <c r="N107" s="870" t="s">
        <v>225</v>
      </c>
      <c r="O107" s="869" t="s">
        <v>225</v>
      </c>
      <c r="P107" s="819"/>
      <c r="Q107" s="236">
        <f t="shared" si="4"/>
        <v>0</v>
      </c>
    </row>
    <row r="108" spans="1:17" s="71" customFormat="1" ht="15" customHeight="1" thickBot="1" x14ac:dyDescent="0.35">
      <c r="A108" s="34">
        <v>94</v>
      </c>
      <c r="B108" s="1791" t="s">
        <v>648</v>
      </c>
      <c r="C108" s="1792" t="s">
        <v>641</v>
      </c>
      <c r="D108" s="1184" t="s">
        <v>424</v>
      </c>
      <c r="E108" s="24">
        <v>52</v>
      </c>
      <c r="F108" s="25">
        <v>2</v>
      </c>
      <c r="G108" s="20"/>
      <c r="H108" s="24" t="s">
        <v>225</v>
      </c>
      <c r="I108" s="197"/>
      <c r="J108" s="1185"/>
      <c r="K108" s="27"/>
      <c r="L108" s="27"/>
      <c r="M108" s="27"/>
      <c r="N108" s="1186"/>
      <c r="O108" s="1187"/>
      <c r="P108" s="1800" t="s">
        <v>137</v>
      </c>
      <c r="Q108" s="1800"/>
    </row>
    <row r="109" spans="1:17" s="71" customFormat="1" ht="15" customHeight="1" thickBot="1" x14ac:dyDescent="0.35">
      <c r="A109" s="34">
        <v>95</v>
      </c>
      <c r="B109" s="1791"/>
      <c r="C109" s="1792"/>
      <c r="D109" s="1188" t="s">
        <v>607</v>
      </c>
      <c r="E109" s="33">
        <v>52</v>
      </c>
      <c r="F109" s="34">
        <v>2</v>
      </c>
      <c r="G109" s="30"/>
      <c r="H109" s="33" t="s">
        <v>225</v>
      </c>
      <c r="I109" s="194"/>
      <c r="J109" s="1189"/>
      <c r="K109" s="36"/>
      <c r="L109" s="36"/>
      <c r="M109" s="36"/>
      <c r="N109" s="1190"/>
      <c r="O109" s="1191"/>
      <c r="P109" s="1801" t="s">
        <v>137</v>
      </c>
      <c r="Q109" s="1801"/>
    </row>
    <row r="110" spans="1:17" s="71" customFormat="1" ht="30" customHeight="1" thickBot="1" x14ac:dyDescent="0.35">
      <c r="A110" s="34">
        <v>96</v>
      </c>
      <c r="B110" s="1791"/>
      <c r="C110" s="1792"/>
      <c r="D110" s="1188" t="s">
        <v>608</v>
      </c>
      <c r="E110" s="33">
        <v>52</v>
      </c>
      <c r="F110" s="34">
        <v>2</v>
      </c>
      <c r="G110" s="30"/>
      <c r="H110" s="33" t="s">
        <v>225</v>
      </c>
      <c r="I110" s="194"/>
      <c r="J110" s="1189"/>
      <c r="K110" s="36"/>
      <c r="L110" s="36"/>
      <c r="M110" s="36"/>
      <c r="N110" s="1190"/>
      <c r="O110" s="1191"/>
      <c r="P110" s="1801" t="s">
        <v>137</v>
      </c>
      <c r="Q110" s="1801"/>
    </row>
    <row r="111" spans="1:17" s="71" customFormat="1" ht="15" customHeight="1" thickBot="1" x14ac:dyDescent="0.35">
      <c r="A111" s="34">
        <v>97</v>
      </c>
      <c r="B111" s="1791"/>
      <c r="C111" s="1792"/>
      <c r="D111" s="1188" t="s">
        <v>609</v>
      </c>
      <c r="E111" s="33">
        <v>2</v>
      </c>
      <c r="F111" s="34">
        <v>2</v>
      </c>
      <c r="G111" s="30"/>
      <c r="H111" s="33" t="s">
        <v>225</v>
      </c>
      <c r="I111" s="194"/>
      <c r="J111" s="1189"/>
      <c r="K111" s="33"/>
      <c r="L111" s="36"/>
      <c r="M111" s="36"/>
      <c r="N111" s="1190" t="s">
        <v>225</v>
      </c>
      <c r="O111" s="1191" t="s">
        <v>225</v>
      </c>
      <c r="P111" s="818"/>
      <c r="Q111" s="234">
        <f t="shared" ref="Q111:Q119" si="5">ROUND(P111,2)*E111*F111</f>
        <v>0</v>
      </c>
    </row>
    <row r="112" spans="1:17" s="71" customFormat="1" ht="15" customHeight="1" thickBot="1" x14ac:dyDescent="0.35">
      <c r="A112" s="34">
        <v>98</v>
      </c>
      <c r="B112" s="1791"/>
      <c r="C112" s="1792"/>
      <c r="D112" s="1188" t="s">
        <v>425</v>
      </c>
      <c r="E112" s="33">
        <v>2</v>
      </c>
      <c r="F112" s="34">
        <v>2</v>
      </c>
      <c r="G112" s="30"/>
      <c r="H112" s="33"/>
      <c r="I112" s="194" t="s">
        <v>225</v>
      </c>
      <c r="J112" s="1189"/>
      <c r="K112" s="36"/>
      <c r="L112" s="36"/>
      <c r="M112" s="36"/>
      <c r="N112" s="1190" t="s">
        <v>225</v>
      </c>
      <c r="O112" s="1191" t="s">
        <v>225</v>
      </c>
      <c r="P112" s="818"/>
      <c r="Q112" s="234">
        <f t="shared" si="5"/>
        <v>0</v>
      </c>
    </row>
    <row r="113" spans="1:17" s="71" customFormat="1" ht="15" customHeight="1" thickBot="1" x14ac:dyDescent="0.35">
      <c r="A113" s="34">
        <v>99</v>
      </c>
      <c r="B113" s="1791"/>
      <c r="C113" s="1792"/>
      <c r="D113" s="1188" t="s">
        <v>610</v>
      </c>
      <c r="E113" s="33">
        <v>2</v>
      </c>
      <c r="F113" s="34">
        <v>2</v>
      </c>
      <c r="G113" s="30"/>
      <c r="H113" s="33"/>
      <c r="I113" s="194"/>
      <c r="J113" s="1189"/>
      <c r="K113" s="36"/>
      <c r="L113" s="36"/>
      <c r="M113" s="36"/>
      <c r="N113" s="1190" t="s">
        <v>225</v>
      </c>
      <c r="O113" s="1191" t="s">
        <v>225</v>
      </c>
      <c r="P113" s="818"/>
      <c r="Q113" s="234">
        <f t="shared" si="5"/>
        <v>0</v>
      </c>
    </row>
    <row r="114" spans="1:17" s="71" customFormat="1" ht="15" customHeight="1" thickBot="1" x14ac:dyDescent="0.35">
      <c r="A114" s="34">
        <v>100</v>
      </c>
      <c r="B114" s="1791"/>
      <c r="C114" s="1792"/>
      <c r="D114" s="1188" t="s">
        <v>527</v>
      </c>
      <c r="E114" s="33">
        <v>2</v>
      </c>
      <c r="F114" s="34">
        <v>2</v>
      </c>
      <c r="G114" s="30"/>
      <c r="H114" s="33"/>
      <c r="I114" s="194"/>
      <c r="J114" s="1189"/>
      <c r="K114" s="36"/>
      <c r="L114" s="36"/>
      <c r="M114" s="36"/>
      <c r="N114" s="1190" t="s">
        <v>225</v>
      </c>
      <c r="O114" s="1191" t="s">
        <v>225</v>
      </c>
      <c r="P114" s="818"/>
      <c r="Q114" s="234">
        <f t="shared" si="5"/>
        <v>0</v>
      </c>
    </row>
    <row r="115" spans="1:17" s="71" customFormat="1" ht="30" customHeight="1" thickBot="1" x14ac:dyDescent="0.35">
      <c r="A115" s="34">
        <v>101</v>
      </c>
      <c r="B115" s="1791"/>
      <c r="C115" s="1792"/>
      <c r="D115" s="1188" t="s">
        <v>611</v>
      </c>
      <c r="E115" s="33">
        <v>2</v>
      </c>
      <c r="F115" s="34">
        <v>2</v>
      </c>
      <c r="G115" s="30"/>
      <c r="H115" s="33"/>
      <c r="I115" s="194"/>
      <c r="J115" s="1189"/>
      <c r="K115" s="36"/>
      <c r="L115" s="36"/>
      <c r="M115" s="36"/>
      <c r="N115" s="1190" t="s">
        <v>225</v>
      </c>
      <c r="O115" s="1191" t="s">
        <v>225</v>
      </c>
      <c r="P115" s="818"/>
      <c r="Q115" s="234">
        <f t="shared" si="5"/>
        <v>0</v>
      </c>
    </row>
    <row r="116" spans="1:17" s="71" customFormat="1" ht="15" customHeight="1" thickBot="1" x14ac:dyDescent="0.35">
      <c r="A116" s="34">
        <v>102</v>
      </c>
      <c r="B116" s="1791"/>
      <c r="C116" s="1792"/>
      <c r="D116" s="1188" t="s">
        <v>612</v>
      </c>
      <c r="E116" s="33">
        <v>2</v>
      </c>
      <c r="F116" s="34">
        <v>2</v>
      </c>
      <c r="G116" s="30"/>
      <c r="H116" s="33"/>
      <c r="I116" s="194"/>
      <c r="J116" s="1189"/>
      <c r="K116" s="36"/>
      <c r="L116" s="36"/>
      <c r="M116" s="36"/>
      <c r="N116" s="1190" t="s">
        <v>225</v>
      </c>
      <c r="O116" s="1191" t="s">
        <v>225</v>
      </c>
      <c r="P116" s="818"/>
      <c r="Q116" s="234">
        <f t="shared" si="5"/>
        <v>0</v>
      </c>
    </row>
    <row r="117" spans="1:17" s="71" customFormat="1" ht="15" customHeight="1" thickBot="1" x14ac:dyDescent="0.35">
      <c r="A117" s="34">
        <v>103</v>
      </c>
      <c r="B117" s="1791"/>
      <c r="C117" s="1792"/>
      <c r="D117" s="1196" t="s">
        <v>635</v>
      </c>
      <c r="E117" s="44">
        <v>2</v>
      </c>
      <c r="F117" s="45">
        <v>2</v>
      </c>
      <c r="G117" s="41"/>
      <c r="H117" s="44"/>
      <c r="I117" s="196"/>
      <c r="J117" s="867"/>
      <c r="K117" s="46"/>
      <c r="L117" s="46"/>
      <c r="M117" s="46"/>
      <c r="N117" s="1197" t="s">
        <v>225</v>
      </c>
      <c r="O117" s="1198" t="s">
        <v>225</v>
      </c>
      <c r="P117" s="819"/>
      <c r="Q117" s="236">
        <f t="shared" si="5"/>
        <v>0</v>
      </c>
    </row>
    <row r="118" spans="1:17" s="71" customFormat="1" ht="30" customHeight="1" thickBot="1" x14ac:dyDescent="0.35">
      <c r="A118" s="34">
        <v>104</v>
      </c>
      <c r="B118" s="1794" t="s">
        <v>649</v>
      </c>
      <c r="C118" s="1792"/>
      <c r="D118" s="1202" t="s">
        <v>637</v>
      </c>
      <c r="E118" s="24">
        <v>2</v>
      </c>
      <c r="F118" s="25">
        <v>4</v>
      </c>
      <c r="G118" s="20"/>
      <c r="H118" s="24"/>
      <c r="I118" s="197"/>
      <c r="J118" s="20"/>
      <c r="K118" s="27"/>
      <c r="L118" s="27"/>
      <c r="M118" s="27"/>
      <c r="N118" s="1186" t="s">
        <v>225</v>
      </c>
      <c r="O118" s="1187" t="s">
        <v>225</v>
      </c>
      <c r="P118" s="820"/>
      <c r="Q118" s="232">
        <f t="shared" si="5"/>
        <v>0</v>
      </c>
    </row>
    <row r="119" spans="1:17" s="71" customFormat="1" ht="15" customHeight="1" thickBot="1" x14ac:dyDescent="0.35">
      <c r="A119" s="34">
        <v>105</v>
      </c>
      <c r="B119" s="1794"/>
      <c r="C119" s="1792"/>
      <c r="D119" s="1196" t="s">
        <v>621</v>
      </c>
      <c r="E119" s="44">
        <v>2</v>
      </c>
      <c r="F119" s="45">
        <v>4</v>
      </c>
      <c r="G119" s="41"/>
      <c r="H119" s="44"/>
      <c r="I119" s="196"/>
      <c r="J119" s="867"/>
      <c r="K119" s="46"/>
      <c r="L119" s="46"/>
      <c r="M119" s="46"/>
      <c r="N119" s="870" t="s">
        <v>225</v>
      </c>
      <c r="O119" s="869" t="s">
        <v>225</v>
      </c>
      <c r="P119" s="819"/>
      <c r="Q119" s="236">
        <f t="shared" si="5"/>
        <v>0</v>
      </c>
    </row>
    <row r="120" spans="1:17" s="71" customFormat="1" ht="15" customHeight="1" thickBot="1" x14ac:dyDescent="0.35">
      <c r="A120" s="34">
        <v>106</v>
      </c>
      <c r="B120" s="1791" t="s">
        <v>650</v>
      </c>
      <c r="C120" s="1792" t="s">
        <v>651</v>
      </c>
      <c r="D120" s="1184" t="s">
        <v>424</v>
      </c>
      <c r="E120" s="24">
        <v>52</v>
      </c>
      <c r="F120" s="25">
        <v>2</v>
      </c>
      <c r="G120" s="20"/>
      <c r="H120" s="24" t="s">
        <v>225</v>
      </c>
      <c r="I120" s="197"/>
      <c r="J120" s="857"/>
      <c r="K120" s="27"/>
      <c r="L120" s="27"/>
      <c r="M120" s="27"/>
      <c r="N120" s="860"/>
      <c r="O120" s="859"/>
      <c r="P120" s="1800" t="s">
        <v>137</v>
      </c>
      <c r="Q120" s="1800"/>
    </row>
    <row r="121" spans="1:17" s="71" customFormat="1" ht="15" customHeight="1" thickBot="1" x14ac:dyDescent="0.35">
      <c r="A121" s="34">
        <v>107</v>
      </c>
      <c r="B121" s="1791"/>
      <c r="C121" s="1792"/>
      <c r="D121" s="1188" t="s">
        <v>607</v>
      </c>
      <c r="E121" s="33">
        <v>52</v>
      </c>
      <c r="F121" s="34">
        <v>2</v>
      </c>
      <c r="G121" s="30"/>
      <c r="H121" s="33" t="s">
        <v>225</v>
      </c>
      <c r="I121" s="194"/>
      <c r="J121" s="862"/>
      <c r="K121" s="36"/>
      <c r="L121" s="36"/>
      <c r="M121" s="36"/>
      <c r="N121" s="865"/>
      <c r="O121" s="864"/>
      <c r="P121" s="1801" t="s">
        <v>137</v>
      </c>
      <c r="Q121" s="1801"/>
    </row>
    <row r="122" spans="1:17" s="71" customFormat="1" ht="30" customHeight="1" thickBot="1" x14ac:dyDescent="0.35">
      <c r="A122" s="34">
        <v>108</v>
      </c>
      <c r="B122" s="1791"/>
      <c r="C122" s="1792"/>
      <c r="D122" s="1188" t="s">
        <v>608</v>
      </c>
      <c r="E122" s="33">
        <v>52</v>
      </c>
      <c r="F122" s="34">
        <v>2</v>
      </c>
      <c r="G122" s="30"/>
      <c r="H122" s="33" t="s">
        <v>225</v>
      </c>
      <c r="I122" s="194"/>
      <c r="J122" s="30"/>
      <c r="K122" s="36"/>
      <c r="L122" s="36"/>
      <c r="M122" s="36"/>
      <c r="N122" s="33"/>
      <c r="O122" s="194"/>
      <c r="P122" s="1802" t="s">
        <v>137</v>
      </c>
      <c r="Q122" s="1802"/>
    </row>
    <row r="123" spans="1:17" s="71" customFormat="1" ht="15" customHeight="1" thickBot="1" x14ac:dyDescent="0.35">
      <c r="A123" s="34">
        <v>109</v>
      </c>
      <c r="B123" s="1791"/>
      <c r="C123" s="1792"/>
      <c r="D123" s="1188" t="s">
        <v>425</v>
      </c>
      <c r="E123" s="33">
        <v>2</v>
      </c>
      <c r="F123" s="34">
        <v>2</v>
      </c>
      <c r="G123" s="30"/>
      <c r="H123" s="33"/>
      <c r="I123" s="194" t="s">
        <v>225</v>
      </c>
      <c r="J123" s="30"/>
      <c r="K123" s="33"/>
      <c r="L123" s="36"/>
      <c r="M123" s="36"/>
      <c r="N123" s="33" t="s">
        <v>225</v>
      </c>
      <c r="O123" s="194" t="s">
        <v>225</v>
      </c>
      <c r="P123" s="818"/>
      <c r="Q123" s="234">
        <f t="shared" ref="Q123:Q132" si="6">ROUND(P123,2)*E123*F123</f>
        <v>0</v>
      </c>
    </row>
    <row r="124" spans="1:17" s="71" customFormat="1" ht="15" customHeight="1" thickBot="1" x14ac:dyDescent="0.35">
      <c r="A124" s="34">
        <v>110</v>
      </c>
      <c r="B124" s="1791"/>
      <c r="C124" s="1792"/>
      <c r="D124" s="1188" t="s">
        <v>610</v>
      </c>
      <c r="E124" s="33">
        <v>2</v>
      </c>
      <c r="F124" s="34">
        <v>2</v>
      </c>
      <c r="G124" s="30"/>
      <c r="H124" s="33"/>
      <c r="I124" s="194"/>
      <c r="J124" s="862"/>
      <c r="K124" s="36"/>
      <c r="L124" s="36"/>
      <c r="M124" s="36"/>
      <c r="N124" s="33" t="s">
        <v>225</v>
      </c>
      <c r="O124" s="194" t="s">
        <v>225</v>
      </c>
      <c r="P124" s="818"/>
      <c r="Q124" s="234">
        <f t="shared" si="6"/>
        <v>0</v>
      </c>
    </row>
    <row r="125" spans="1:17" s="71" customFormat="1" ht="15" customHeight="1" thickBot="1" x14ac:dyDescent="0.35">
      <c r="A125" s="34">
        <v>111</v>
      </c>
      <c r="B125" s="1791"/>
      <c r="C125" s="1792"/>
      <c r="D125" s="1188" t="s">
        <v>527</v>
      </c>
      <c r="E125" s="33">
        <v>2</v>
      </c>
      <c r="F125" s="34">
        <v>2</v>
      </c>
      <c r="G125" s="30"/>
      <c r="H125" s="33"/>
      <c r="I125" s="194"/>
      <c r="J125" s="862"/>
      <c r="K125" s="36"/>
      <c r="L125" s="36"/>
      <c r="M125" s="36"/>
      <c r="N125" s="33" t="s">
        <v>225</v>
      </c>
      <c r="O125" s="194" t="s">
        <v>225</v>
      </c>
      <c r="P125" s="818"/>
      <c r="Q125" s="234">
        <f t="shared" si="6"/>
        <v>0</v>
      </c>
    </row>
    <row r="126" spans="1:17" s="71" customFormat="1" ht="30" customHeight="1" thickBot="1" x14ac:dyDescent="0.35">
      <c r="A126" s="34">
        <v>112</v>
      </c>
      <c r="B126" s="1791"/>
      <c r="C126" s="1792"/>
      <c r="D126" s="1188" t="s">
        <v>611</v>
      </c>
      <c r="E126" s="33">
        <v>2</v>
      </c>
      <c r="F126" s="34">
        <v>2</v>
      </c>
      <c r="G126" s="30"/>
      <c r="H126" s="33"/>
      <c r="I126" s="194"/>
      <c r="J126" s="862"/>
      <c r="K126" s="36"/>
      <c r="L126" s="36"/>
      <c r="M126" s="36"/>
      <c r="N126" s="33" t="s">
        <v>225</v>
      </c>
      <c r="O126" s="194" t="s">
        <v>225</v>
      </c>
      <c r="P126" s="818"/>
      <c r="Q126" s="234">
        <f t="shared" si="6"/>
        <v>0</v>
      </c>
    </row>
    <row r="127" spans="1:17" s="71" customFormat="1" ht="15" customHeight="1" thickBot="1" x14ac:dyDescent="0.35">
      <c r="A127" s="34">
        <v>113</v>
      </c>
      <c r="B127" s="1791"/>
      <c r="C127" s="1792"/>
      <c r="D127" s="1188" t="s">
        <v>635</v>
      </c>
      <c r="E127" s="33">
        <v>2</v>
      </c>
      <c r="F127" s="34">
        <v>2</v>
      </c>
      <c r="G127" s="30"/>
      <c r="H127" s="33"/>
      <c r="I127" s="194"/>
      <c r="J127" s="862"/>
      <c r="K127" s="36"/>
      <c r="L127" s="36"/>
      <c r="M127" s="36"/>
      <c r="N127" s="33" t="s">
        <v>225</v>
      </c>
      <c r="O127" s="194" t="s">
        <v>225</v>
      </c>
      <c r="P127" s="818"/>
      <c r="Q127" s="234">
        <f t="shared" si="6"/>
        <v>0</v>
      </c>
    </row>
    <row r="128" spans="1:17" s="71" customFormat="1" ht="15" customHeight="1" thickBot="1" x14ac:dyDescent="0.35">
      <c r="A128" s="34">
        <v>114</v>
      </c>
      <c r="B128" s="1791"/>
      <c r="C128" s="1792"/>
      <c r="D128" s="1188" t="s">
        <v>612</v>
      </c>
      <c r="E128" s="33">
        <v>2</v>
      </c>
      <c r="F128" s="34">
        <v>2</v>
      </c>
      <c r="G128" s="30"/>
      <c r="H128" s="33"/>
      <c r="I128" s="194"/>
      <c r="J128" s="862"/>
      <c r="K128" s="36"/>
      <c r="L128" s="36"/>
      <c r="M128" s="36"/>
      <c r="N128" s="33" t="s">
        <v>225</v>
      </c>
      <c r="O128" s="194" t="s">
        <v>225</v>
      </c>
      <c r="P128" s="818"/>
      <c r="Q128" s="234">
        <f t="shared" si="6"/>
        <v>0</v>
      </c>
    </row>
    <row r="129" spans="1:17" s="71" customFormat="1" ht="15" customHeight="1" thickBot="1" x14ac:dyDescent="0.35">
      <c r="A129" s="34">
        <v>115</v>
      </c>
      <c r="B129" s="1791"/>
      <c r="C129" s="1792"/>
      <c r="D129" s="1196" t="s">
        <v>621</v>
      </c>
      <c r="E129" s="44">
        <v>2</v>
      </c>
      <c r="F129" s="45">
        <v>2</v>
      </c>
      <c r="G129" s="41"/>
      <c r="H129" s="44"/>
      <c r="I129" s="196"/>
      <c r="J129" s="867"/>
      <c r="K129" s="46"/>
      <c r="L129" s="46"/>
      <c r="M129" s="46"/>
      <c r="N129" s="44" t="s">
        <v>225</v>
      </c>
      <c r="O129" s="196" t="s">
        <v>225</v>
      </c>
      <c r="P129" s="819"/>
      <c r="Q129" s="236">
        <f t="shared" si="6"/>
        <v>0</v>
      </c>
    </row>
    <row r="130" spans="1:17" s="71" customFormat="1" ht="30" customHeight="1" thickBot="1" x14ac:dyDescent="0.35">
      <c r="A130" s="34">
        <v>116</v>
      </c>
      <c r="B130" s="1211" t="s">
        <v>652</v>
      </c>
      <c r="C130" s="1212" t="s">
        <v>653</v>
      </c>
      <c r="D130" s="1201" t="s">
        <v>637</v>
      </c>
      <c r="E130" s="74">
        <v>2</v>
      </c>
      <c r="F130" s="75">
        <v>2</v>
      </c>
      <c r="G130" s="72"/>
      <c r="H130" s="74"/>
      <c r="I130" s="251"/>
      <c r="J130" s="850"/>
      <c r="K130" s="56"/>
      <c r="L130" s="56"/>
      <c r="M130" s="56"/>
      <c r="N130" s="74" t="s">
        <v>225</v>
      </c>
      <c r="O130" s="251" t="s">
        <v>225</v>
      </c>
      <c r="P130" s="817"/>
      <c r="Q130" s="237">
        <f t="shared" si="6"/>
        <v>0</v>
      </c>
    </row>
    <row r="131" spans="1:17" s="71" customFormat="1" ht="30" customHeight="1" thickBot="1" x14ac:dyDescent="0.35">
      <c r="A131" s="34">
        <v>117</v>
      </c>
      <c r="B131" s="1791" t="s">
        <v>654</v>
      </c>
      <c r="C131" s="1792" t="s">
        <v>655</v>
      </c>
      <c r="D131" s="1213" t="s">
        <v>656</v>
      </c>
      <c r="E131" s="79">
        <v>2</v>
      </c>
      <c r="F131" s="202">
        <v>4</v>
      </c>
      <c r="G131" s="1214"/>
      <c r="H131" s="1215"/>
      <c r="I131" s="1216"/>
      <c r="J131" s="1217"/>
      <c r="K131" s="205"/>
      <c r="L131" s="205"/>
      <c r="M131" s="205"/>
      <c r="N131" s="79" t="s">
        <v>225</v>
      </c>
      <c r="O131" s="203" t="s">
        <v>225</v>
      </c>
      <c r="P131" s="824"/>
      <c r="Q131" s="608">
        <f t="shared" si="6"/>
        <v>0</v>
      </c>
    </row>
    <row r="132" spans="1:17" s="71" customFormat="1" ht="15" customHeight="1" thickBot="1" x14ac:dyDescent="0.35">
      <c r="A132" s="34">
        <v>118</v>
      </c>
      <c r="B132" s="1791"/>
      <c r="C132" s="1792"/>
      <c r="D132" s="1196" t="s">
        <v>657</v>
      </c>
      <c r="E132" s="44">
        <v>2</v>
      </c>
      <c r="F132" s="45">
        <v>2</v>
      </c>
      <c r="G132" s="1218"/>
      <c r="H132" s="1219"/>
      <c r="I132" s="1220"/>
      <c r="J132" s="867"/>
      <c r="K132" s="46"/>
      <c r="L132" s="46"/>
      <c r="M132" s="46"/>
      <c r="N132" s="44" t="s">
        <v>225</v>
      </c>
      <c r="O132" s="196" t="s">
        <v>225</v>
      </c>
      <c r="P132" s="819"/>
      <c r="Q132" s="236">
        <f t="shared" si="6"/>
        <v>0</v>
      </c>
    </row>
    <row r="133" spans="1:17" s="71" customFormat="1" ht="15" customHeight="1" thickBot="1" x14ac:dyDescent="0.35">
      <c r="A133" s="34">
        <v>119</v>
      </c>
      <c r="B133" s="1794" t="s">
        <v>658</v>
      </c>
      <c r="C133" s="1792" t="s">
        <v>659</v>
      </c>
      <c r="D133" s="1184" t="s">
        <v>424</v>
      </c>
      <c r="E133" s="24">
        <v>52</v>
      </c>
      <c r="F133" s="25">
        <v>2</v>
      </c>
      <c r="G133" s="20"/>
      <c r="H133" s="24" t="s">
        <v>225</v>
      </c>
      <c r="I133" s="197"/>
      <c r="J133" s="857"/>
      <c r="K133" s="27"/>
      <c r="L133" s="27"/>
      <c r="M133" s="27"/>
      <c r="N133" s="860"/>
      <c r="O133" s="859"/>
      <c r="P133" s="1800" t="s">
        <v>137</v>
      </c>
      <c r="Q133" s="1800"/>
    </row>
    <row r="134" spans="1:17" s="71" customFormat="1" ht="15" customHeight="1" thickBot="1" x14ac:dyDescent="0.35">
      <c r="A134" s="34">
        <v>120</v>
      </c>
      <c r="B134" s="1794"/>
      <c r="C134" s="1792"/>
      <c r="D134" s="1188" t="s">
        <v>607</v>
      </c>
      <c r="E134" s="33">
        <v>52</v>
      </c>
      <c r="F134" s="34">
        <v>2</v>
      </c>
      <c r="G134" s="30"/>
      <c r="H134" s="33" t="s">
        <v>225</v>
      </c>
      <c r="I134" s="194"/>
      <c r="J134" s="862"/>
      <c r="K134" s="36"/>
      <c r="L134" s="36"/>
      <c r="M134" s="36"/>
      <c r="N134" s="865"/>
      <c r="O134" s="864"/>
      <c r="P134" s="1801" t="s">
        <v>137</v>
      </c>
      <c r="Q134" s="1801"/>
    </row>
    <row r="135" spans="1:17" s="71" customFormat="1" ht="30" customHeight="1" thickBot="1" x14ac:dyDescent="0.35">
      <c r="A135" s="34">
        <v>121</v>
      </c>
      <c r="B135" s="1794"/>
      <c r="C135" s="1792"/>
      <c r="D135" s="1188" t="s">
        <v>608</v>
      </c>
      <c r="E135" s="33">
        <v>52</v>
      </c>
      <c r="F135" s="34">
        <v>2</v>
      </c>
      <c r="G135" s="30"/>
      <c r="H135" s="33" t="s">
        <v>225</v>
      </c>
      <c r="I135" s="194"/>
      <c r="J135" s="30"/>
      <c r="K135" s="33"/>
      <c r="L135" s="36"/>
      <c r="M135" s="36"/>
      <c r="N135" s="33"/>
      <c r="O135" s="194"/>
      <c r="P135" s="1802" t="s">
        <v>137</v>
      </c>
      <c r="Q135" s="1802"/>
    </row>
    <row r="136" spans="1:17" s="71" customFormat="1" ht="15" customHeight="1" thickBot="1" x14ac:dyDescent="0.35">
      <c r="A136" s="34">
        <v>122</v>
      </c>
      <c r="B136" s="1794"/>
      <c r="C136" s="1792"/>
      <c r="D136" s="1188" t="s">
        <v>609</v>
      </c>
      <c r="E136" s="33">
        <v>2</v>
      </c>
      <c r="F136" s="34">
        <v>2</v>
      </c>
      <c r="G136" s="30"/>
      <c r="H136" s="33" t="s">
        <v>225</v>
      </c>
      <c r="I136" s="194"/>
      <c r="J136" s="30"/>
      <c r="K136" s="36"/>
      <c r="L136" s="36"/>
      <c r="M136" s="36"/>
      <c r="N136" s="33" t="s">
        <v>225</v>
      </c>
      <c r="O136" s="194" t="s">
        <v>225</v>
      </c>
      <c r="P136" s="818"/>
      <c r="Q136" s="234">
        <f t="shared" ref="Q136:Q146" si="7">ROUND(P136,2)*E136*F136</f>
        <v>0</v>
      </c>
    </row>
    <row r="137" spans="1:17" s="71" customFormat="1" ht="15" customHeight="1" thickBot="1" x14ac:dyDescent="0.35">
      <c r="A137" s="34">
        <v>123</v>
      </c>
      <c r="B137" s="1794"/>
      <c r="C137" s="1792"/>
      <c r="D137" s="1188" t="s">
        <v>425</v>
      </c>
      <c r="E137" s="33">
        <v>2</v>
      </c>
      <c r="F137" s="34">
        <v>2</v>
      </c>
      <c r="G137" s="30"/>
      <c r="H137" s="33"/>
      <c r="I137" s="194" t="s">
        <v>225</v>
      </c>
      <c r="J137" s="30"/>
      <c r="K137" s="36"/>
      <c r="L137" s="36"/>
      <c r="M137" s="36"/>
      <c r="N137" s="33" t="s">
        <v>225</v>
      </c>
      <c r="O137" s="194" t="s">
        <v>225</v>
      </c>
      <c r="P137" s="818"/>
      <c r="Q137" s="234">
        <f t="shared" si="7"/>
        <v>0</v>
      </c>
    </row>
    <row r="138" spans="1:17" s="71" customFormat="1" ht="15" customHeight="1" thickBot="1" x14ac:dyDescent="0.35">
      <c r="A138" s="34">
        <v>124</v>
      </c>
      <c r="B138" s="1794"/>
      <c r="C138" s="1792"/>
      <c r="D138" s="1188" t="s">
        <v>610</v>
      </c>
      <c r="E138" s="33">
        <v>2</v>
      </c>
      <c r="F138" s="34">
        <v>2</v>
      </c>
      <c r="G138" s="30"/>
      <c r="H138" s="33"/>
      <c r="I138" s="194"/>
      <c r="J138" s="862"/>
      <c r="K138" s="36"/>
      <c r="L138" s="36"/>
      <c r="M138" s="36"/>
      <c r="N138" s="33" t="s">
        <v>225</v>
      </c>
      <c r="O138" s="194" t="s">
        <v>225</v>
      </c>
      <c r="P138" s="818"/>
      <c r="Q138" s="234">
        <f t="shared" si="7"/>
        <v>0</v>
      </c>
    </row>
    <row r="139" spans="1:17" s="71" customFormat="1" ht="15" customHeight="1" thickBot="1" x14ac:dyDescent="0.35">
      <c r="A139" s="34">
        <v>125</v>
      </c>
      <c r="B139" s="1794"/>
      <c r="C139" s="1792"/>
      <c r="D139" s="1188" t="s">
        <v>527</v>
      </c>
      <c r="E139" s="33">
        <v>2</v>
      </c>
      <c r="F139" s="34">
        <v>2</v>
      </c>
      <c r="G139" s="30"/>
      <c r="H139" s="33"/>
      <c r="I139" s="194"/>
      <c r="J139" s="862"/>
      <c r="K139" s="36"/>
      <c r="L139" s="36"/>
      <c r="M139" s="36"/>
      <c r="N139" s="33" t="s">
        <v>225</v>
      </c>
      <c r="O139" s="194" t="s">
        <v>225</v>
      </c>
      <c r="P139" s="818"/>
      <c r="Q139" s="234">
        <f t="shared" si="7"/>
        <v>0</v>
      </c>
    </row>
    <row r="140" spans="1:17" s="71" customFormat="1" ht="30" customHeight="1" thickBot="1" x14ac:dyDescent="0.35">
      <c r="A140" s="34">
        <v>126</v>
      </c>
      <c r="B140" s="1794"/>
      <c r="C140" s="1792"/>
      <c r="D140" s="1188" t="s">
        <v>611</v>
      </c>
      <c r="E140" s="33">
        <v>2</v>
      </c>
      <c r="F140" s="34">
        <v>2</v>
      </c>
      <c r="G140" s="30"/>
      <c r="H140" s="33"/>
      <c r="I140" s="194"/>
      <c r="J140" s="862"/>
      <c r="K140" s="36"/>
      <c r="L140" s="36"/>
      <c r="M140" s="36"/>
      <c r="N140" s="33" t="s">
        <v>225</v>
      </c>
      <c r="O140" s="194" t="s">
        <v>225</v>
      </c>
      <c r="P140" s="818"/>
      <c r="Q140" s="234">
        <f t="shared" si="7"/>
        <v>0</v>
      </c>
    </row>
    <row r="141" spans="1:17" s="71" customFormat="1" ht="15" customHeight="1" thickBot="1" x14ac:dyDescent="0.35">
      <c r="A141" s="34">
        <v>127</v>
      </c>
      <c r="B141" s="1794"/>
      <c r="C141" s="1792"/>
      <c r="D141" s="1188" t="s">
        <v>635</v>
      </c>
      <c r="E141" s="33">
        <v>2</v>
      </c>
      <c r="F141" s="34">
        <v>2</v>
      </c>
      <c r="G141" s="30"/>
      <c r="H141" s="33"/>
      <c r="I141" s="194"/>
      <c r="J141" s="862"/>
      <c r="K141" s="36"/>
      <c r="L141" s="36"/>
      <c r="M141" s="36"/>
      <c r="N141" s="33" t="s">
        <v>225</v>
      </c>
      <c r="O141" s="194" t="s">
        <v>225</v>
      </c>
      <c r="P141" s="818"/>
      <c r="Q141" s="234">
        <f t="shared" si="7"/>
        <v>0</v>
      </c>
    </row>
    <row r="142" spans="1:17" s="71" customFormat="1" ht="15" customHeight="1" thickBot="1" x14ac:dyDescent="0.35">
      <c r="A142" s="34">
        <v>128</v>
      </c>
      <c r="B142" s="1794"/>
      <c r="C142" s="1792"/>
      <c r="D142" s="1188" t="s">
        <v>612</v>
      </c>
      <c r="E142" s="33">
        <v>2</v>
      </c>
      <c r="F142" s="34">
        <v>2</v>
      </c>
      <c r="G142" s="30"/>
      <c r="H142" s="33"/>
      <c r="I142" s="194"/>
      <c r="J142" s="862"/>
      <c r="K142" s="36"/>
      <c r="L142" s="36"/>
      <c r="M142" s="36"/>
      <c r="N142" s="33" t="s">
        <v>225</v>
      </c>
      <c r="O142" s="194" t="s">
        <v>225</v>
      </c>
      <c r="P142" s="818"/>
      <c r="Q142" s="234">
        <f t="shared" si="7"/>
        <v>0</v>
      </c>
    </row>
    <row r="143" spans="1:17" s="71" customFormat="1" ht="15" customHeight="1" thickBot="1" x14ac:dyDescent="0.35">
      <c r="A143" s="34">
        <v>129</v>
      </c>
      <c r="B143" s="1794"/>
      <c r="C143" s="1792"/>
      <c r="D143" s="1196" t="s">
        <v>621</v>
      </c>
      <c r="E143" s="44">
        <v>2</v>
      </c>
      <c r="F143" s="45">
        <v>2</v>
      </c>
      <c r="G143" s="41"/>
      <c r="H143" s="44"/>
      <c r="I143" s="196"/>
      <c r="J143" s="867"/>
      <c r="K143" s="46"/>
      <c r="L143" s="46"/>
      <c r="M143" s="46"/>
      <c r="N143" s="44" t="s">
        <v>225</v>
      </c>
      <c r="O143" s="196" t="s">
        <v>225</v>
      </c>
      <c r="P143" s="819"/>
      <c r="Q143" s="236">
        <f t="shared" si="7"/>
        <v>0</v>
      </c>
    </row>
    <row r="144" spans="1:17" s="71" customFormat="1" ht="30" customHeight="1" thickBot="1" x14ac:dyDescent="0.35">
      <c r="A144" s="34">
        <v>130</v>
      </c>
      <c r="B144" s="1211" t="s">
        <v>660</v>
      </c>
      <c r="C144" s="1212" t="s">
        <v>661</v>
      </c>
      <c r="D144" s="1201" t="s">
        <v>637</v>
      </c>
      <c r="E144" s="74">
        <v>2</v>
      </c>
      <c r="F144" s="75">
        <v>2</v>
      </c>
      <c r="G144" s="72"/>
      <c r="H144" s="74"/>
      <c r="I144" s="251"/>
      <c r="J144" s="850"/>
      <c r="K144" s="56"/>
      <c r="L144" s="56"/>
      <c r="M144" s="56"/>
      <c r="N144" s="74" t="s">
        <v>225</v>
      </c>
      <c r="O144" s="251" t="s">
        <v>225</v>
      </c>
      <c r="P144" s="817"/>
      <c r="Q144" s="237">
        <f t="shared" si="7"/>
        <v>0</v>
      </c>
    </row>
    <row r="145" spans="1:17" s="71" customFormat="1" ht="30" customHeight="1" thickBot="1" x14ac:dyDescent="0.35">
      <c r="A145" s="34">
        <v>131</v>
      </c>
      <c r="B145" s="1791" t="s">
        <v>654</v>
      </c>
      <c r="C145" s="1792" t="s">
        <v>662</v>
      </c>
      <c r="D145" s="1202" t="s">
        <v>656</v>
      </c>
      <c r="E145" s="24">
        <v>2</v>
      </c>
      <c r="F145" s="25">
        <v>4</v>
      </c>
      <c r="G145" s="1221"/>
      <c r="H145" s="1222"/>
      <c r="I145" s="1223"/>
      <c r="J145" s="857"/>
      <c r="K145" s="27"/>
      <c r="L145" s="27"/>
      <c r="M145" s="27"/>
      <c r="N145" s="24" t="s">
        <v>225</v>
      </c>
      <c r="O145" s="197" t="s">
        <v>225</v>
      </c>
      <c r="P145" s="820"/>
      <c r="Q145" s="232">
        <f t="shared" si="7"/>
        <v>0</v>
      </c>
    </row>
    <row r="146" spans="1:17" s="71" customFormat="1" ht="15" customHeight="1" thickBot="1" x14ac:dyDescent="0.35">
      <c r="A146" s="34">
        <v>132</v>
      </c>
      <c r="B146" s="1791"/>
      <c r="C146" s="1792"/>
      <c r="D146" s="1196" t="s">
        <v>657</v>
      </c>
      <c r="E146" s="44">
        <v>2</v>
      </c>
      <c r="F146" s="45">
        <v>2</v>
      </c>
      <c r="G146" s="1218"/>
      <c r="H146" s="1219"/>
      <c r="I146" s="1220"/>
      <c r="J146" s="867"/>
      <c r="K146" s="46"/>
      <c r="L146" s="46"/>
      <c r="M146" s="46"/>
      <c r="N146" s="44" t="s">
        <v>225</v>
      </c>
      <c r="O146" s="196" t="s">
        <v>225</v>
      </c>
      <c r="P146" s="819"/>
      <c r="Q146" s="236">
        <f t="shared" si="7"/>
        <v>0</v>
      </c>
    </row>
    <row r="147" spans="1:17" s="71" customFormat="1" ht="15" customHeight="1" thickBot="1" x14ac:dyDescent="0.35">
      <c r="A147" s="34">
        <v>133</v>
      </c>
      <c r="B147" s="1794" t="s">
        <v>663</v>
      </c>
      <c r="C147" s="1792" t="s">
        <v>664</v>
      </c>
      <c r="D147" s="1184" t="s">
        <v>424</v>
      </c>
      <c r="E147" s="24">
        <v>52</v>
      </c>
      <c r="F147" s="25">
        <v>1</v>
      </c>
      <c r="G147" s="20"/>
      <c r="H147" s="24" t="s">
        <v>225</v>
      </c>
      <c r="I147" s="197"/>
      <c r="J147" s="857"/>
      <c r="K147" s="24"/>
      <c r="L147" s="27"/>
      <c r="M147" s="27"/>
      <c r="N147" s="860"/>
      <c r="O147" s="859"/>
      <c r="P147" s="1800" t="s">
        <v>137</v>
      </c>
      <c r="Q147" s="1800"/>
    </row>
    <row r="148" spans="1:17" s="71" customFormat="1" ht="15" customHeight="1" thickBot="1" x14ac:dyDescent="0.35">
      <c r="A148" s="34">
        <v>134</v>
      </c>
      <c r="B148" s="1794"/>
      <c r="C148" s="1792"/>
      <c r="D148" s="1188" t="s">
        <v>607</v>
      </c>
      <c r="E148" s="33">
        <v>52</v>
      </c>
      <c r="F148" s="34">
        <v>1</v>
      </c>
      <c r="G148" s="30"/>
      <c r="H148" s="33" t="s">
        <v>225</v>
      </c>
      <c r="I148" s="194"/>
      <c r="J148" s="862"/>
      <c r="K148" s="36"/>
      <c r="L148" s="36"/>
      <c r="M148" s="36"/>
      <c r="N148" s="865"/>
      <c r="O148" s="864"/>
      <c r="P148" s="1801" t="s">
        <v>137</v>
      </c>
      <c r="Q148" s="1801"/>
    </row>
    <row r="149" spans="1:17" s="71" customFormat="1" ht="30" customHeight="1" thickBot="1" x14ac:dyDescent="0.35">
      <c r="A149" s="34">
        <v>135</v>
      </c>
      <c r="B149" s="1794"/>
      <c r="C149" s="1792"/>
      <c r="D149" s="1188" t="s">
        <v>608</v>
      </c>
      <c r="E149" s="33">
        <v>52</v>
      </c>
      <c r="F149" s="34">
        <v>1</v>
      </c>
      <c r="G149" s="30"/>
      <c r="H149" s="33" t="s">
        <v>225</v>
      </c>
      <c r="I149" s="194"/>
      <c r="J149" s="30"/>
      <c r="K149" s="36"/>
      <c r="L149" s="36"/>
      <c r="M149" s="36"/>
      <c r="N149" s="33"/>
      <c r="O149" s="194"/>
      <c r="P149" s="1802" t="s">
        <v>137</v>
      </c>
      <c r="Q149" s="1802"/>
    </row>
    <row r="150" spans="1:17" s="71" customFormat="1" ht="15" customHeight="1" thickBot="1" x14ac:dyDescent="0.35">
      <c r="A150" s="34">
        <v>136</v>
      </c>
      <c r="B150" s="1794"/>
      <c r="C150" s="1792"/>
      <c r="D150" s="1188" t="s">
        <v>609</v>
      </c>
      <c r="E150" s="33">
        <v>2</v>
      </c>
      <c r="F150" s="34">
        <v>1</v>
      </c>
      <c r="G150" s="30"/>
      <c r="H150" s="33" t="s">
        <v>225</v>
      </c>
      <c r="I150" s="194"/>
      <c r="J150" s="30"/>
      <c r="K150" s="36"/>
      <c r="L150" s="36"/>
      <c r="M150" s="36"/>
      <c r="N150" s="33" t="s">
        <v>225</v>
      </c>
      <c r="O150" s="194" t="s">
        <v>225</v>
      </c>
      <c r="P150" s="818"/>
      <c r="Q150" s="234">
        <f t="shared" ref="Q150:Q156" si="8">ROUND(P150,2)*E150*F150</f>
        <v>0</v>
      </c>
    </row>
    <row r="151" spans="1:17" s="71" customFormat="1" ht="15" customHeight="1" thickBot="1" x14ac:dyDescent="0.35">
      <c r="A151" s="34">
        <v>137</v>
      </c>
      <c r="B151" s="1794"/>
      <c r="C151" s="1792"/>
      <c r="D151" s="1188" t="s">
        <v>425</v>
      </c>
      <c r="E151" s="33">
        <v>2</v>
      </c>
      <c r="F151" s="34">
        <v>1</v>
      </c>
      <c r="G151" s="30"/>
      <c r="H151" s="33"/>
      <c r="I151" s="194" t="s">
        <v>225</v>
      </c>
      <c r="J151" s="30"/>
      <c r="K151" s="36"/>
      <c r="L151" s="36"/>
      <c r="M151" s="36"/>
      <c r="N151" s="33" t="s">
        <v>225</v>
      </c>
      <c r="O151" s="194" t="s">
        <v>225</v>
      </c>
      <c r="P151" s="818"/>
      <c r="Q151" s="234">
        <f t="shared" si="8"/>
        <v>0</v>
      </c>
    </row>
    <row r="152" spans="1:17" s="71" customFormat="1" ht="15" customHeight="1" thickBot="1" x14ac:dyDescent="0.35">
      <c r="A152" s="34">
        <v>138</v>
      </c>
      <c r="B152" s="1794"/>
      <c r="C152" s="1792"/>
      <c r="D152" s="1188" t="s">
        <v>610</v>
      </c>
      <c r="E152" s="33">
        <v>2</v>
      </c>
      <c r="F152" s="34">
        <v>1</v>
      </c>
      <c r="G152" s="30"/>
      <c r="H152" s="33"/>
      <c r="I152" s="194"/>
      <c r="J152" s="862"/>
      <c r="K152" s="36"/>
      <c r="L152" s="36"/>
      <c r="M152" s="36"/>
      <c r="N152" s="33" t="s">
        <v>225</v>
      </c>
      <c r="O152" s="194" t="s">
        <v>225</v>
      </c>
      <c r="P152" s="818"/>
      <c r="Q152" s="234">
        <f t="shared" si="8"/>
        <v>0</v>
      </c>
    </row>
    <row r="153" spans="1:17" s="71" customFormat="1" ht="15" customHeight="1" thickBot="1" x14ac:dyDescent="0.35">
      <c r="A153" s="34">
        <v>139</v>
      </c>
      <c r="B153" s="1794"/>
      <c r="C153" s="1792"/>
      <c r="D153" s="1188" t="s">
        <v>527</v>
      </c>
      <c r="E153" s="33">
        <v>2</v>
      </c>
      <c r="F153" s="34">
        <v>1</v>
      </c>
      <c r="G153" s="30"/>
      <c r="H153" s="33"/>
      <c r="I153" s="194"/>
      <c r="J153" s="862"/>
      <c r="K153" s="36"/>
      <c r="L153" s="36"/>
      <c r="M153" s="36"/>
      <c r="N153" s="33" t="s">
        <v>225</v>
      </c>
      <c r="O153" s="194" t="s">
        <v>225</v>
      </c>
      <c r="P153" s="818"/>
      <c r="Q153" s="234">
        <f t="shared" si="8"/>
        <v>0</v>
      </c>
    </row>
    <row r="154" spans="1:17" s="71" customFormat="1" ht="30" customHeight="1" thickBot="1" x14ac:dyDescent="0.35">
      <c r="A154" s="34">
        <v>140</v>
      </c>
      <c r="B154" s="1794"/>
      <c r="C154" s="1792"/>
      <c r="D154" s="1188" t="s">
        <v>611</v>
      </c>
      <c r="E154" s="33">
        <v>2</v>
      </c>
      <c r="F154" s="34">
        <v>1</v>
      </c>
      <c r="G154" s="30"/>
      <c r="H154" s="33"/>
      <c r="I154" s="194"/>
      <c r="J154" s="862"/>
      <c r="K154" s="36"/>
      <c r="L154" s="36"/>
      <c r="M154" s="36"/>
      <c r="N154" s="33" t="s">
        <v>225</v>
      </c>
      <c r="O154" s="194" t="s">
        <v>225</v>
      </c>
      <c r="P154" s="818"/>
      <c r="Q154" s="234">
        <f t="shared" si="8"/>
        <v>0</v>
      </c>
    </row>
    <row r="155" spans="1:17" s="71" customFormat="1" ht="15" customHeight="1" thickBot="1" x14ac:dyDescent="0.35">
      <c r="A155" s="34">
        <v>141</v>
      </c>
      <c r="B155" s="1794"/>
      <c r="C155" s="1792"/>
      <c r="D155" s="1188" t="s">
        <v>612</v>
      </c>
      <c r="E155" s="33">
        <v>2</v>
      </c>
      <c r="F155" s="34">
        <v>1</v>
      </c>
      <c r="G155" s="30"/>
      <c r="H155" s="33"/>
      <c r="I155" s="194"/>
      <c r="J155" s="862"/>
      <c r="K155" s="36"/>
      <c r="L155" s="36"/>
      <c r="M155" s="36"/>
      <c r="N155" s="33" t="s">
        <v>225</v>
      </c>
      <c r="O155" s="194" t="s">
        <v>225</v>
      </c>
      <c r="P155" s="818"/>
      <c r="Q155" s="234">
        <f t="shared" si="8"/>
        <v>0</v>
      </c>
    </row>
    <row r="156" spans="1:17" s="71" customFormat="1" ht="15" customHeight="1" thickBot="1" x14ac:dyDescent="0.35">
      <c r="A156" s="34">
        <v>142</v>
      </c>
      <c r="B156" s="1794"/>
      <c r="C156" s="1792"/>
      <c r="D156" s="1196" t="s">
        <v>665</v>
      </c>
      <c r="E156" s="44">
        <v>2</v>
      </c>
      <c r="F156" s="45">
        <v>1</v>
      </c>
      <c r="G156" s="1218"/>
      <c r="H156" s="1219"/>
      <c r="I156" s="1220"/>
      <c r="J156" s="867"/>
      <c r="K156" s="46"/>
      <c r="L156" s="46"/>
      <c r="M156" s="46"/>
      <c r="N156" s="44" t="s">
        <v>225</v>
      </c>
      <c r="O156" s="196" t="s">
        <v>225</v>
      </c>
      <c r="P156" s="819"/>
      <c r="Q156" s="236">
        <f t="shared" si="8"/>
        <v>0</v>
      </c>
    </row>
    <row r="157" spans="1:17" s="71" customFormat="1" ht="15" customHeight="1" thickBot="1" x14ac:dyDescent="0.35">
      <c r="A157" s="34">
        <v>143</v>
      </c>
      <c r="B157" s="1791" t="s">
        <v>666</v>
      </c>
      <c r="C157" s="1792" t="s">
        <v>667</v>
      </c>
      <c r="D157" s="1184" t="s">
        <v>424</v>
      </c>
      <c r="E157" s="24">
        <v>52</v>
      </c>
      <c r="F157" s="25">
        <v>2</v>
      </c>
      <c r="G157" s="20"/>
      <c r="H157" s="24" t="s">
        <v>225</v>
      </c>
      <c r="I157" s="197"/>
      <c r="J157" s="857"/>
      <c r="K157" s="27"/>
      <c r="L157" s="27"/>
      <c r="M157" s="27"/>
      <c r="N157" s="860"/>
      <c r="O157" s="859"/>
      <c r="P157" s="1800" t="s">
        <v>137</v>
      </c>
      <c r="Q157" s="1800"/>
    </row>
    <row r="158" spans="1:17" s="71" customFormat="1" ht="15" customHeight="1" thickBot="1" x14ac:dyDescent="0.35">
      <c r="A158" s="34">
        <v>144</v>
      </c>
      <c r="B158" s="1791"/>
      <c r="C158" s="1792"/>
      <c r="D158" s="1188" t="s">
        <v>607</v>
      </c>
      <c r="E158" s="33">
        <v>52</v>
      </c>
      <c r="F158" s="34">
        <v>2</v>
      </c>
      <c r="G158" s="30"/>
      <c r="H158" s="33" t="s">
        <v>225</v>
      </c>
      <c r="I158" s="194"/>
      <c r="J158" s="862"/>
      <c r="K158" s="36"/>
      <c r="L158" s="36"/>
      <c r="M158" s="36"/>
      <c r="N158" s="865"/>
      <c r="O158" s="864"/>
      <c r="P158" s="1801" t="s">
        <v>137</v>
      </c>
      <c r="Q158" s="1801"/>
    </row>
    <row r="159" spans="1:17" s="71" customFormat="1" ht="30" customHeight="1" thickBot="1" x14ac:dyDescent="0.35">
      <c r="A159" s="34">
        <v>145</v>
      </c>
      <c r="B159" s="1791"/>
      <c r="C159" s="1792"/>
      <c r="D159" s="1188" t="s">
        <v>608</v>
      </c>
      <c r="E159" s="33">
        <v>52</v>
      </c>
      <c r="F159" s="34">
        <v>2</v>
      </c>
      <c r="G159" s="30"/>
      <c r="H159" s="33" t="s">
        <v>225</v>
      </c>
      <c r="I159" s="194"/>
      <c r="J159" s="30"/>
      <c r="K159" s="33"/>
      <c r="L159" s="36"/>
      <c r="M159" s="36"/>
      <c r="N159" s="33"/>
      <c r="O159" s="194"/>
      <c r="P159" s="1802" t="s">
        <v>137</v>
      </c>
      <c r="Q159" s="1802"/>
    </row>
    <row r="160" spans="1:17" s="71" customFormat="1" ht="15" customHeight="1" thickBot="1" x14ac:dyDescent="0.35">
      <c r="A160" s="34">
        <v>146</v>
      </c>
      <c r="B160" s="1791"/>
      <c r="C160" s="1792"/>
      <c r="D160" s="1188" t="s">
        <v>425</v>
      </c>
      <c r="E160" s="33">
        <v>2</v>
      </c>
      <c r="F160" s="34">
        <v>2</v>
      </c>
      <c r="G160" s="30"/>
      <c r="H160" s="33"/>
      <c r="I160" s="194" t="s">
        <v>225</v>
      </c>
      <c r="J160" s="30"/>
      <c r="K160" s="36"/>
      <c r="L160" s="36"/>
      <c r="M160" s="36"/>
      <c r="N160" s="33" t="s">
        <v>225</v>
      </c>
      <c r="O160" s="194" t="s">
        <v>225</v>
      </c>
      <c r="P160" s="818"/>
      <c r="Q160" s="234">
        <f t="shared" ref="Q160:Q169" si="9">ROUND(P160,2)*E160*F160</f>
        <v>0</v>
      </c>
    </row>
    <row r="161" spans="1:17" s="71" customFormat="1" ht="15" customHeight="1" thickBot="1" x14ac:dyDescent="0.35">
      <c r="A161" s="34">
        <v>147</v>
      </c>
      <c r="B161" s="1791"/>
      <c r="C161" s="1792"/>
      <c r="D161" s="1188" t="s">
        <v>610</v>
      </c>
      <c r="E161" s="33">
        <v>2</v>
      </c>
      <c r="F161" s="34">
        <v>2</v>
      </c>
      <c r="G161" s="30"/>
      <c r="H161" s="33"/>
      <c r="I161" s="194"/>
      <c r="J161" s="862"/>
      <c r="K161" s="36"/>
      <c r="L161" s="36"/>
      <c r="M161" s="36"/>
      <c r="N161" s="33" t="s">
        <v>225</v>
      </c>
      <c r="O161" s="194" t="s">
        <v>225</v>
      </c>
      <c r="P161" s="818"/>
      <c r="Q161" s="234">
        <f t="shared" si="9"/>
        <v>0</v>
      </c>
    </row>
    <row r="162" spans="1:17" s="71" customFormat="1" ht="15" customHeight="1" thickBot="1" x14ac:dyDescent="0.35">
      <c r="A162" s="34">
        <v>148</v>
      </c>
      <c r="B162" s="1791"/>
      <c r="C162" s="1792"/>
      <c r="D162" s="1188" t="s">
        <v>527</v>
      </c>
      <c r="E162" s="33">
        <v>2</v>
      </c>
      <c r="F162" s="34">
        <v>2</v>
      </c>
      <c r="G162" s="30"/>
      <c r="H162" s="33"/>
      <c r="I162" s="194"/>
      <c r="J162" s="862"/>
      <c r="K162" s="36"/>
      <c r="L162" s="36"/>
      <c r="M162" s="36"/>
      <c r="N162" s="33" t="s">
        <v>225</v>
      </c>
      <c r="O162" s="194" t="s">
        <v>225</v>
      </c>
      <c r="P162" s="818"/>
      <c r="Q162" s="234">
        <f t="shared" si="9"/>
        <v>0</v>
      </c>
    </row>
    <row r="163" spans="1:17" s="71" customFormat="1" ht="30" customHeight="1" thickBot="1" x14ac:dyDescent="0.35">
      <c r="A163" s="34">
        <v>149</v>
      </c>
      <c r="B163" s="1791"/>
      <c r="C163" s="1792"/>
      <c r="D163" s="1188" t="s">
        <v>611</v>
      </c>
      <c r="E163" s="33">
        <v>2</v>
      </c>
      <c r="F163" s="34">
        <v>2</v>
      </c>
      <c r="G163" s="30"/>
      <c r="H163" s="33"/>
      <c r="I163" s="194"/>
      <c r="J163" s="862"/>
      <c r="K163" s="36"/>
      <c r="L163" s="36"/>
      <c r="M163" s="36"/>
      <c r="N163" s="33" t="s">
        <v>225</v>
      </c>
      <c r="O163" s="194" t="s">
        <v>225</v>
      </c>
      <c r="P163" s="818"/>
      <c r="Q163" s="234">
        <f t="shared" si="9"/>
        <v>0</v>
      </c>
    </row>
    <row r="164" spans="1:17" s="71" customFormat="1" ht="15" customHeight="1" thickBot="1" x14ac:dyDescent="0.35">
      <c r="A164" s="34">
        <v>150</v>
      </c>
      <c r="B164" s="1791"/>
      <c r="C164" s="1792"/>
      <c r="D164" s="1188" t="s">
        <v>635</v>
      </c>
      <c r="E164" s="33">
        <v>2</v>
      </c>
      <c r="F164" s="34">
        <v>2</v>
      </c>
      <c r="G164" s="30"/>
      <c r="H164" s="33"/>
      <c r="I164" s="194"/>
      <c r="J164" s="862"/>
      <c r="K164" s="36"/>
      <c r="L164" s="36"/>
      <c r="M164" s="36"/>
      <c r="N164" s="33" t="s">
        <v>225</v>
      </c>
      <c r="O164" s="194" t="s">
        <v>225</v>
      </c>
      <c r="P164" s="818"/>
      <c r="Q164" s="234">
        <f t="shared" si="9"/>
        <v>0</v>
      </c>
    </row>
    <row r="165" spans="1:17" s="71" customFormat="1" ht="15" customHeight="1" thickBot="1" x14ac:dyDescent="0.35">
      <c r="A165" s="34">
        <v>151</v>
      </c>
      <c r="B165" s="1791"/>
      <c r="C165" s="1792"/>
      <c r="D165" s="1188" t="s">
        <v>612</v>
      </c>
      <c r="E165" s="33">
        <v>2</v>
      </c>
      <c r="F165" s="34">
        <v>2</v>
      </c>
      <c r="G165" s="30"/>
      <c r="H165" s="33"/>
      <c r="I165" s="194"/>
      <c r="J165" s="862"/>
      <c r="K165" s="36"/>
      <c r="L165" s="36"/>
      <c r="M165" s="36"/>
      <c r="N165" s="33" t="s">
        <v>225</v>
      </c>
      <c r="O165" s="194" t="s">
        <v>225</v>
      </c>
      <c r="P165" s="818"/>
      <c r="Q165" s="234">
        <f t="shared" si="9"/>
        <v>0</v>
      </c>
    </row>
    <row r="166" spans="1:17" s="71" customFormat="1" ht="15" customHeight="1" thickBot="1" x14ac:dyDescent="0.35">
      <c r="A166" s="34">
        <v>152</v>
      </c>
      <c r="B166" s="1791"/>
      <c r="C166" s="1792"/>
      <c r="D166" s="1207" t="s">
        <v>621</v>
      </c>
      <c r="E166" s="134">
        <v>2</v>
      </c>
      <c r="F166" s="136">
        <v>2</v>
      </c>
      <c r="G166" s="152"/>
      <c r="H166" s="134"/>
      <c r="I166" s="245"/>
      <c r="J166" s="1208"/>
      <c r="K166" s="132"/>
      <c r="L166" s="132"/>
      <c r="M166" s="132"/>
      <c r="N166" s="134" t="s">
        <v>225</v>
      </c>
      <c r="O166" s="245" t="s">
        <v>225</v>
      </c>
      <c r="P166" s="825"/>
      <c r="Q166" s="610">
        <f t="shared" si="9"/>
        <v>0</v>
      </c>
    </row>
    <row r="167" spans="1:17" s="71" customFormat="1" ht="30" customHeight="1" thickBot="1" x14ac:dyDescent="0.35">
      <c r="A167" s="34">
        <v>153</v>
      </c>
      <c r="B167" s="1211" t="s">
        <v>668</v>
      </c>
      <c r="C167" s="1212" t="s">
        <v>669</v>
      </c>
      <c r="D167" s="1201" t="s">
        <v>637</v>
      </c>
      <c r="E167" s="74">
        <v>2</v>
      </c>
      <c r="F167" s="75">
        <v>2</v>
      </c>
      <c r="G167" s="72"/>
      <c r="H167" s="74"/>
      <c r="I167" s="251"/>
      <c r="J167" s="850"/>
      <c r="K167" s="56"/>
      <c r="L167" s="56"/>
      <c r="M167" s="56"/>
      <c r="N167" s="74" t="s">
        <v>225</v>
      </c>
      <c r="O167" s="251" t="s">
        <v>225</v>
      </c>
      <c r="P167" s="817"/>
      <c r="Q167" s="237">
        <f t="shared" si="9"/>
        <v>0</v>
      </c>
    </row>
    <row r="168" spans="1:17" s="71" customFormat="1" ht="30" customHeight="1" thickBot="1" x14ac:dyDescent="0.35">
      <c r="A168" s="34">
        <v>154</v>
      </c>
      <c r="B168" s="1791" t="s">
        <v>654</v>
      </c>
      <c r="C168" s="1792" t="s">
        <v>670</v>
      </c>
      <c r="D168" s="1202" t="s">
        <v>642</v>
      </c>
      <c r="E168" s="24">
        <v>2</v>
      </c>
      <c r="F168" s="25">
        <v>4</v>
      </c>
      <c r="G168" s="1221"/>
      <c r="H168" s="1222"/>
      <c r="I168" s="1223"/>
      <c r="J168" s="857"/>
      <c r="K168" s="27"/>
      <c r="L168" s="27"/>
      <c r="M168" s="27"/>
      <c r="N168" s="24" t="s">
        <v>225</v>
      </c>
      <c r="O168" s="197" t="s">
        <v>225</v>
      </c>
      <c r="P168" s="820"/>
      <c r="Q168" s="232">
        <f t="shared" si="9"/>
        <v>0</v>
      </c>
    </row>
    <row r="169" spans="1:17" s="71" customFormat="1" ht="15" customHeight="1" thickBot="1" x14ac:dyDescent="0.35">
      <c r="A169" s="34">
        <v>155</v>
      </c>
      <c r="B169" s="1791"/>
      <c r="C169" s="1792"/>
      <c r="D169" s="1207" t="s">
        <v>657</v>
      </c>
      <c r="E169" s="134">
        <v>2</v>
      </c>
      <c r="F169" s="136">
        <v>2</v>
      </c>
      <c r="G169" s="1224"/>
      <c r="H169" s="1225"/>
      <c r="I169" s="1226"/>
      <c r="J169" s="1208"/>
      <c r="K169" s="132"/>
      <c r="L169" s="132"/>
      <c r="M169" s="132"/>
      <c r="N169" s="134" t="s">
        <v>225</v>
      </c>
      <c r="O169" s="245" t="s">
        <v>225</v>
      </c>
      <c r="P169" s="825"/>
      <c r="Q169" s="610">
        <f t="shared" si="9"/>
        <v>0</v>
      </c>
    </row>
    <row r="170" spans="1:17" s="71" customFormat="1" ht="15" customHeight="1" thickBot="1" x14ac:dyDescent="0.35">
      <c r="A170" s="34">
        <v>156</v>
      </c>
      <c r="B170" s="1791" t="s">
        <v>671</v>
      </c>
      <c r="C170" s="1792" t="s">
        <v>672</v>
      </c>
      <c r="D170" s="1184" t="s">
        <v>424</v>
      </c>
      <c r="E170" s="24">
        <v>52</v>
      </c>
      <c r="F170" s="25">
        <v>2</v>
      </c>
      <c r="G170" s="20"/>
      <c r="H170" s="24" t="s">
        <v>225</v>
      </c>
      <c r="I170" s="197"/>
      <c r="J170" s="857"/>
      <c r="K170" s="27"/>
      <c r="L170" s="27"/>
      <c r="M170" s="27"/>
      <c r="N170" s="860"/>
      <c r="O170" s="859"/>
      <c r="P170" s="1800" t="s">
        <v>137</v>
      </c>
      <c r="Q170" s="1800"/>
    </row>
    <row r="171" spans="1:17" s="71" customFormat="1" ht="15" customHeight="1" thickBot="1" x14ac:dyDescent="0.35">
      <c r="A171" s="34">
        <v>157</v>
      </c>
      <c r="B171" s="1791"/>
      <c r="C171" s="1792"/>
      <c r="D171" s="1188" t="s">
        <v>607</v>
      </c>
      <c r="E171" s="33">
        <v>52</v>
      </c>
      <c r="F171" s="34">
        <v>2</v>
      </c>
      <c r="G171" s="30"/>
      <c r="H171" s="33" t="s">
        <v>225</v>
      </c>
      <c r="I171" s="194"/>
      <c r="J171" s="862"/>
      <c r="K171" s="33"/>
      <c r="L171" s="36"/>
      <c r="M171" s="36"/>
      <c r="N171" s="865"/>
      <c r="O171" s="864"/>
      <c r="P171" s="1801" t="s">
        <v>137</v>
      </c>
      <c r="Q171" s="1801"/>
    </row>
    <row r="172" spans="1:17" s="71" customFormat="1" ht="30" customHeight="1" thickBot="1" x14ac:dyDescent="0.35">
      <c r="A172" s="34">
        <v>158</v>
      </c>
      <c r="B172" s="1791"/>
      <c r="C172" s="1792"/>
      <c r="D172" s="1188" t="s">
        <v>608</v>
      </c>
      <c r="E172" s="33">
        <v>52</v>
      </c>
      <c r="F172" s="34">
        <v>2</v>
      </c>
      <c r="G172" s="30"/>
      <c r="H172" s="33" t="s">
        <v>225</v>
      </c>
      <c r="I172" s="194"/>
      <c r="J172" s="862"/>
      <c r="K172" s="36"/>
      <c r="L172" s="36"/>
      <c r="M172" s="36"/>
      <c r="N172" s="865"/>
      <c r="O172" s="864"/>
      <c r="P172" s="1802" t="s">
        <v>137</v>
      </c>
      <c r="Q172" s="1802"/>
    </row>
    <row r="173" spans="1:17" s="71" customFormat="1" ht="15" customHeight="1" thickBot="1" x14ac:dyDescent="0.35">
      <c r="A173" s="34">
        <v>159</v>
      </c>
      <c r="B173" s="1791"/>
      <c r="C173" s="1792"/>
      <c r="D173" s="1188" t="s">
        <v>425</v>
      </c>
      <c r="E173" s="33">
        <v>2</v>
      </c>
      <c r="F173" s="34">
        <v>2</v>
      </c>
      <c r="G173" s="30"/>
      <c r="H173" s="33"/>
      <c r="I173" s="194" t="s">
        <v>225</v>
      </c>
      <c r="J173" s="862"/>
      <c r="K173" s="36"/>
      <c r="L173" s="36"/>
      <c r="M173" s="36"/>
      <c r="N173" s="865" t="s">
        <v>225</v>
      </c>
      <c r="O173" s="864" t="s">
        <v>225</v>
      </c>
      <c r="P173" s="818"/>
      <c r="Q173" s="234">
        <f t="shared" ref="Q173:Q182" si="10">ROUND(P173,2)*E173*F173</f>
        <v>0</v>
      </c>
    </row>
    <row r="174" spans="1:17" s="71" customFormat="1" ht="15" customHeight="1" thickBot="1" x14ac:dyDescent="0.35">
      <c r="A174" s="34">
        <v>160</v>
      </c>
      <c r="B174" s="1791"/>
      <c r="C174" s="1792"/>
      <c r="D174" s="1188" t="s">
        <v>610</v>
      </c>
      <c r="E174" s="33">
        <v>2</v>
      </c>
      <c r="F174" s="34">
        <v>2</v>
      </c>
      <c r="G174" s="30"/>
      <c r="H174" s="33"/>
      <c r="I174" s="194"/>
      <c r="J174" s="862"/>
      <c r="K174" s="36"/>
      <c r="L174" s="36"/>
      <c r="M174" s="36"/>
      <c r="N174" s="865" t="s">
        <v>225</v>
      </c>
      <c r="O174" s="864" t="s">
        <v>225</v>
      </c>
      <c r="P174" s="818"/>
      <c r="Q174" s="234">
        <f t="shared" si="10"/>
        <v>0</v>
      </c>
    </row>
    <row r="175" spans="1:17" s="71" customFormat="1" ht="15" customHeight="1" thickBot="1" x14ac:dyDescent="0.35">
      <c r="A175" s="34">
        <v>161</v>
      </c>
      <c r="B175" s="1791"/>
      <c r="C175" s="1792"/>
      <c r="D175" s="1188" t="s">
        <v>527</v>
      </c>
      <c r="E175" s="33">
        <v>2</v>
      </c>
      <c r="F175" s="34">
        <v>2</v>
      </c>
      <c r="G175" s="30"/>
      <c r="H175" s="33"/>
      <c r="I175" s="194"/>
      <c r="J175" s="862"/>
      <c r="K175" s="36"/>
      <c r="L175" s="36"/>
      <c r="M175" s="36"/>
      <c r="N175" s="865" t="s">
        <v>225</v>
      </c>
      <c r="O175" s="864" t="s">
        <v>225</v>
      </c>
      <c r="P175" s="818"/>
      <c r="Q175" s="234">
        <f t="shared" si="10"/>
        <v>0</v>
      </c>
    </row>
    <row r="176" spans="1:17" s="71" customFormat="1" ht="30" customHeight="1" thickBot="1" x14ac:dyDescent="0.35">
      <c r="A176" s="34">
        <v>162</v>
      </c>
      <c r="B176" s="1791"/>
      <c r="C176" s="1792"/>
      <c r="D176" s="1188" t="s">
        <v>611</v>
      </c>
      <c r="E176" s="33">
        <v>2</v>
      </c>
      <c r="F176" s="34">
        <v>2</v>
      </c>
      <c r="G176" s="30"/>
      <c r="H176" s="33"/>
      <c r="I176" s="194"/>
      <c r="J176" s="862"/>
      <c r="K176" s="36"/>
      <c r="L176" s="36"/>
      <c r="M176" s="36"/>
      <c r="N176" s="865" t="s">
        <v>225</v>
      </c>
      <c r="O176" s="864" t="s">
        <v>225</v>
      </c>
      <c r="P176" s="818"/>
      <c r="Q176" s="234">
        <f t="shared" si="10"/>
        <v>0</v>
      </c>
    </row>
    <row r="177" spans="1:17" s="71" customFormat="1" ht="15" customHeight="1" thickBot="1" x14ac:dyDescent="0.35">
      <c r="A177" s="34">
        <v>163</v>
      </c>
      <c r="B177" s="1791"/>
      <c r="C177" s="1792"/>
      <c r="D177" s="1188" t="s">
        <v>635</v>
      </c>
      <c r="E177" s="33">
        <v>2</v>
      </c>
      <c r="F177" s="34">
        <v>2</v>
      </c>
      <c r="G177" s="30"/>
      <c r="H177" s="33"/>
      <c r="I177" s="194"/>
      <c r="J177" s="862"/>
      <c r="K177" s="36"/>
      <c r="L177" s="36"/>
      <c r="M177" s="36"/>
      <c r="N177" s="865" t="s">
        <v>225</v>
      </c>
      <c r="O177" s="864" t="s">
        <v>225</v>
      </c>
      <c r="P177" s="818"/>
      <c r="Q177" s="234">
        <f t="shared" si="10"/>
        <v>0</v>
      </c>
    </row>
    <row r="178" spans="1:17" s="71" customFormat="1" ht="15" customHeight="1" thickBot="1" x14ac:dyDescent="0.35">
      <c r="A178" s="34">
        <v>164</v>
      </c>
      <c r="B178" s="1791"/>
      <c r="C178" s="1792"/>
      <c r="D178" s="1188" t="s">
        <v>612</v>
      </c>
      <c r="E178" s="33">
        <v>2</v>
      </c>
      <c r="F178" s="34">
        <v>2</v>
      </c>
      <c r="G178" s="30"/>
      <c r="H178" s="33"/>
      <c r="I178" s="194"/>
      <c r="J178" s="862"/>
      <c r="K178" s="36"/>
      <c r="L178" s="36"/>
      <c r="M178" s="36"/>
      <c r="N178" s="865" t="s">
        <v>225</v>
      </c>
      <c r="O178" s="864" t="s">
        <v>225</v>
      </c>
      <c r="P178" s="818"/>
      <c r="Q178" s="234">
        <f t="shared" si="10"/>
        <v>0</v>
      </c>
    </row>
    <row r="179" spans="1:17" s="71" customFormat="1" ht="15" customHeight="1" thickBot="1" x14ac:dyDescent="0.35">
      <c r="A179" s="34">
        <v>165</v>
      </c>
      <c r="B179" s="1791"/>
      <c r="C179" s="1792"/>
      <c r="D179" s="1196" t="s">
        <v>621</v>
      </c>
      <c r="E179" s="44">
        <v>2</v>
      </c>
      <c r="F179" s="45">
        <v>2</v>
      </c>
      <c r="G179" s="41"/>
      <c r="H179" s="44"/>
      <c r="I179" s="196"/>
      <c r="J179" s="867"/>
      <c r="K179" s="46"/>
      <c r="L179" s="46"/>
      <c r="M179" s="46"/>
      <c r="N179" s="870" t="s">
        <v>225</v>
      </c>
      <c r="O179" s="869" t="s">
        <v>225</v>
      </c>
      <c r="P179" s="819"/>
      <c r="Q179" s="236">
        <f t="shared" si="10"/>
        <v>0</v>
      </c>
    </row>
    <row r="180" spans="1:17" s="71" customFormat="1" ht="30" customHeight="1" thickBot="1" x14ac:dyDescent="0.35">
      <c r="A180" s="34">
        <v>166</v>
      </c>
      <c r="B180" s="1211" t="s">
        <v>673</v>
      </c>
      <c r="C180" s="1212" t="s">
        <v>674</v>
      </c>
      <c r="D180" s="1201" t="s">
        <v>637</v>
      </c>
      <c r="E180" s="74">
        <v>2</v>
      </c>
      <c r="F180" s="75">
        <v>2</v>
      </c>
      <c r="G180" s="72"/>
      <c r="H180" s="74"/>
      <c r="I180" s="251"/>
      <c r="J180" s="850"/>
      <c r="K180" s="56"/>
      <c r="L180" s="56"/>
      <c r="M180" s="56"/>
      <c r="N180" s="853" t="s">
        <v>225</v>
      </c>
      <c r="O180" s="852" t="s">
        <v>225</v>
      </c>
      <c r="P180" s="817"/>
      <c r="Q180" s="237">
        <f t="shared" si="10"/>
        <v>0</v>
      </c>
    </row>
    <row r="181" spans="1:17" s="71" customFormat="1" ht="30" customHeight="1" thickBot="1" x14ac:dyDescent="0.35">
      <c r="A181" s="34">
        <v>167</v>
      </c>
      <c r="B181" s="1791" t="s">
        <v>654</v>
      </c>
      <c r="C181" s="1792" t="s">
        <v>675</v>
      </c>
      <c r="D181" s="1202" t="s">
        <v>642</v>
      </c>
      <c r="E181" s="24">
        <v>2</v>
      </c>
      <c r="F181" s="25">
        <v>4</v>
      </c>
      <c r="G181" s="1221"/>
      <c r="H181" s="1222"/>
      <c r="I181" s="1223"/>
      <c r="J181" s="857"/>
      <c r="K181" s="27"/>
      <c r="L181" s="27"/>
      <c r="M181" s="27"/>
      <c r="N181" s="860" t="s">
        <v>225</v>
      </c>
      <c r="O181" s="859" t="s">
        <v>225</v>
      </c>
      <c r="P181" s="820"/>
      <c r="Q181" s="232">
        <f t="shared" si="10"/>
        <v>0</v>
      </c>
    </row>
    <row r="182" spans="1:17" s="71" customFormat="1" ht="15" customHeight="1" thickBot="1" x14ac:dyDescent="0.35">
      <c r="A182" s="34">
        <v>168</v>
      </c>
      <c r="B182" s="1791"/>
      <c r="C182" s="1792"/>
      <c r="D182" s="1196" t="s">
        <v>657</v>
      </c>
      <c r="E182" s="44">
        <v>2</v>
      </c>
      <c r="F182" s="45">
        <v>2</v>
      </c>
      <c r="G182" s="1218"/>
      <c r="H182" s="1219"/>
      <c r="I182" s="1220"/>
      <c r="J182" s="867"/>
      <c r="K182" s="46"/>
      <c r="L182" s="46"/>
      <c r="M182" s="46"/>
      <c r="N182" s="870" t="s">
        <v>225</v>
      </c>
      <c r="O182" s="869" t="s">
        <v>225</v>
      </c>
      <c r="P182" s="819"/>
      <c r="Q182" s="236">
        <f t="shared" si="10"/>
        <v>0</v>
      </c>
    </row>
    <row r="183" spans="1:17" s="71" customFormat="1" ht="15" customHeight="1" thickBot="1" x14ac:dyDescent="0.35">
      <c r="A183" s="34">
        <v>169</v>
      </c>
      <c r="B183" s="1794" t="s">
        <v>676</v>
      </c>
      <c r="C183" s="1792" t="s">
        <v>677</v>
      </c>
      <c r="D183" s="1184" t="s">
        <v>424</v>
      </c>
      <c r="E183" s="24">
        <v>52</v>
      </c>
      <c r="F183" s="25">
        <v>2</v>
      </c>
      <c r="G183" s="20"/>
      <c r="H183" s="24" t="s">
        <v>225</v>
      </c>
      <c r="I183" s="197"/>
      <c r="J183" s="857"/>
      <c r="K183" s="24"/>
      <c r="L183" s="27"/>
      <c r="M183" s="27"/>
      <c r="N183" s="860"/>
      <c r="O183" s="859"/>
      <c r="P183" s="1800" t="s">
        <v>137</v>
      </c>
      <c r="Q183" s="1800"/>
    </row>
    <row r="184" spans="1:17" s="71" customFormat="1" ht="15" customHeight="1" thickBot="1" x14ac:dyDescent="0.35">
      <c r="A184" s="34">
        <v>170</v>
      </c>
      <c r="B184" s="1794"/>
      <c r="C184" s="1792"/>
      <c r="D184" s="1188" t="s">
        <v>607</v>
      </c>
      <c r="E184" s="33">
        <v>52</v>
      </c>
      <c r="F184" s="34">
        <v>2</v>
      </c>
      <c r="G184" s="30"/>
      <c r="H184" s="33" t="s">
        <v>225</v>
      </c>
      <c r="I184" s="194"/>
      <c r="J184" s="862"/>
      <c r="K184" s="36"/>
      <c r="L184" s="36"/>
      <c r="M184" s="36"/>
      <c r="N184" s="865"/>
      <c r="O184" s="864"/>
      <c r="P184" s="1801" t="s">
        <v>137</v>
      </c>
      <c r="Q184" s="1801"/>
    </row>
    <row r="185" spans="1:17" s="71" customFormat="1" ht="30" customHeight="1" thickBot="1" x14ac:dyDescent="0.35">
      <c r="A185" s="34">
        <v>171</v>
      </c>
      <c r="B185" s="1794"/>
      <c r="C185" s="1792"/>
      <c r="D185" s="1188" t="s">
        <v>608</v>
      </c>
      <c r="E185" s="33">
        <v>52</v>
      </c>
      <c r="F185" s="34">
        <v>2</v>
      </c>
      <c r="G185" s="30"/>
      <c r="H185" s="33" t="s">
        <v>225</v>
      </c>
      <c r="I185" s="194"/>
      <c r="J185" s="30"/>
      <c r="K185" s="36"/>
      <c r="L185" s="36"/>
      <c r="M185" s="36"/>
      <c r="N185" s="33"/>
      <c r="O185" s="194"/>
      <c r="P185" s="1802" t="s">
        <v>137</v>
      </c>
      <c r="Q185" s="1802"/>
    </row>
    <row r="186" spans="1:17" s="71" customFormat="1" ht="15" customHeight="1" thickBot="1" x14ac:dyDescent="0.35">
      <c r="A186" s="34">
        <v>172</v>
      </c>
      <c r="B186" s="1794"/>
      <c r="C186" s="1792"/>
      <c r="D186" s="1188" t="s">
        <v>609</v>
      </c>
      <c r="E186" s="33">
        <v>2</v>
      </c>
      <c r="F186" s="34">
        <v>2</v>
      </c>
      <c r="G186" s="30"/>
      <c r="H186" s="33" t="s">
        <v>225</v>
      </c>
      <c r="I186" s="194"/>
      <c r="J186" s="30"/>
      <c r="K186" s="36"/>
      <c r="L186" s="36"/>
      <c r="M186" s="36"/>
      <c r="N186" s="33" t="s">
        <v>225</v>
      </c>
      <c r="O186" s="194" t="s">
        <v>225</v>
      </c>
      <c r="P186" s="818"/>
      <c r="Q186" s="234">
        <f t="shared" ref="Q186:Q196" si="11">ROUND(P186,2)*E186*F186</f>
        <v>0</v>
      </c>
    </row>
    <row r="187" spans="1:17" s="71" customFormat="1" ht="15" customHeight="1" thickBot="1" x14ac:dyDescent="0.35">
      <c r="A187" s="34">
        <v>173</v>
      </c>
      <c r="B187" s="1794"/>
      <c r="C187" s="1792"/>
      <c r="D187" s="1188" t="s">
        <v>425</v>
      </c>
      <c r="E187" s="33">
        <v>2</v>
      </c>
      <c r="F187" s="34">
        <v>2</v>
      </c>
      <c r="G187" s="30"/>
      <c r="H187" s="33"/>
      <c r="I187" s="194" t="s">
        <v>225</v>
      </c>
      <c r="J187" s="30"/>
      <c r="K187" s="36"/>
      <c r="L187" s="36"/>
      <c r="M187" s="36"/>
      <c r="N187" s="33" t="s">
        <v>225</v>
      </c>
      <c r="O187" s="194" t="s">
        <v>225</v>
      </c>
      <c r="P187" s="818"/>
      <c r="Q187" s="234">
        <f t="shared" si="11"/>
        <v>0</v>
      </c>
    </row>
    <row r="188" spans="1:17" s="71" customFormat="1" ht="15" customHeight="1" thickBot="1" x14ac:dyDescent="0.35">
      <c r="A188" s="34">
        <v>174</v>
      </c>
      <c r="B188" s="1794"/>
      <c r="C188" s="1792"/>
      <c r="D188" s="1188" t="s">
        <v>610</v>
      </c>
      <c r="E188" s="33">
        <v>2</v>
      </c>
      <c r="F188" s="34">
        <v>2</v>
      </c>
      <c r="G188" s="30"/>
      <c r="H188" s="33"/>
      <c r="I188" s="194"/>
      <c r="J188" s="862"/>
      <c r="K188" s="36"/>
      <c r="L188" s="36"/>
      <c r="M188" s="36"/>
      <c r="N188" s="33" t="s">
        <v>225</v>
      </c>
      <c r="O188" s="194" t="s">
        <v>225</v>
      </c>
      <c r="P188" s="818"/>
      <c r="Q188" s="234">
        <f t="shared" si="11"/>
        <v>0</v>
      </c>
    </row>
    <row r="189" spans="1:17" s="71" customFormat="1" ht="15" customHeight="1" thickBot="1" x14ac:dyDescent="0.35">
      <c r="A189" s="34">
        <v>175</v>
      </c>
      <c r="B189" s="1794"/>
      <c r="C189" s="1792"/>
      <c r="D189" s="1188" t="s">
        <v>527</v>
      </c>
      <c r="E189" s="33">
        <v>2</v>
      </c>
      <c r="F189" s="34">
        <v>2</v>
      </c>
      <c r="G189" s="30"/>
      <c r="H189" s="33"/>
      <c r="I189" s="194"/>
      <c r="J189" s="862"/>
      <c r="K189" s="36"/>
      <c r="L189" s="36"/>
      <c r="M189" s="36"/>
      <c r="N189" s="33" t="s">
        <v>225</v>
      </c>
      <c r="O189" s="194" t="s">
        <v>225</v>
      </c>
      <c r="P189" s="818"/>
      <c r="Q189" s="234">
        <f t="shared" si="11"/>
        <v>0</v>
      </c>
    </row>
    <row r="190" spans="1:17" s="71" customFormat="1" ht="30" customHeight="1" thickBot="1" x14ac:dyDescent="0.35">
      <c r="A190" s="34">
        <v>176</v>
      </c>
      <c r="B190" s="1794"/>
      <c r="C190" s="1792"/>
      <c r="D190" s="1188" t="s">
        <v>611</v>
      </c>
      <c r="E190" s="33">
        <v>2</v>
      </c>
      <c r="F190" s="34">
        <v>2</v>
      </c>
      <c r="G190" s="30"/>
      <c r="H190" s="33"/>
      <c r="I190" s="194"/>
      <c r="J190" s="862"/>
      <c r="K190" s="36"/>
      <c r="L190" s="36"/>
      <c r="M190" s="36"/>
      <c r="N190" s="33" t="s">
        <v>225</v>
      </c>
      <c r="O190" s="194" t="s">
        <v>225</v>
      </c>
      <c r="P190" s="818"/>
      <c r="Q190" s="234">
        <f t="shared" si="11"/>
        <v>0</v>
      </c>
    </row>
    <row r="191" spans="1:17" s="71" customFormat="1" ht="15" customHeight="1" thickBot="1" x14ac:dyDescent="0.35">
      <c r="A191" s="34">
        <v>177</v>
      </c>
      <c r="B191" s="1794"/>
      <c r="C191" s="1792"/>
      <c r="D191" s="1188" t="s">
        <v>635</v>
      </c>
      <c r="E191" s="33">
        <v>2</v>
      </c>
      <c r="F191" s="34">
        <v>2</v>
      </c>
      <c r="G191" s="30"/>
      <c r="H191" s="33"/>
      <c r="I191" s="194"/>
      <c r="J191" s="862"/>
      <c r="K191" s="36"/>
      <c r="L191" s="36"/>
      <c r="M191" s="36"/>
      <c r="N191" s="33" t="s">
        <v>225</v>
      </c>
      <c r="O191" s="194" t="s">
        <v>225</v>
      </c>
      <c r="P191" s="818"/>
      <c r="Q191" s="234">
        <f t="shared" si="11"/>
        <v>0</v>
      </c>
    </row>
    <row r="192" spans="1:17" s="71" customFormat="1" ht="15" customHeight="1" thickBot="1" x14ac:dyDescent="0.35">
      <c r="A192" s="34">
        <v>178</v>
      </c>
      <c r="B192" s="1794"/>
      <c r="C192" s="1792"/>
      <c r="D192" s="1188" t="s">
        <v>612</v>
      </c>
      <c r="E192" s="33">
        <v>2</v>
      </c>
      <c r="F192" s="34">
        <v>2</v>
      </c>
      <c r="G192" s="30"/>
      <c r="H192" s="33"/>
      <c r="I192" s="194"/>
      <c r="J192" s="862"/>
      <c r="K192" s="36"/>
      <c r="L192" s="36"/>
      <c r="M192" s="36"/>
      <c r="N192" s="33" t="s">
        <v>225</v>
      </c>
      <c r="O192" s="194" t="s">
        <v>225</v>
      </c>
      <c r="P192" s="818"/>
      <c r="Q192" s="234">
        <f t="shared" si="11"/>
        <v>0</v>
      </c>
    </row>
    <row r="193" spans="1:17" s="71" customFormat="1" ht="15" customHeight="1" thickBot="1" x14ac:dyDescent="0.35">
      <c r="A193" s="34">
        <v>179</v>
      </c>
      <c r="B193" s="1794"/>
      <c r="C193" s="1792"/>
      <c r="D193" s="1207" t="s">
        <v>621</v>
      </c>
      <c r="E193" s="134">
        <v>2</v>
      </c>
      <c r="F193" s="136">
        <v>2</v>
      </c>
      <c r="G193" s="152"/>
      <c r="H193" s="134"/>
      <c r="I193" s="245"/>
      <c r="J193" s="1208"/>
      <c r="K193" s="132"/>
      <c r="L193" s="132"/>
      <c r="M193" s="132"/>
      <c r="N193" s="134" t="s">
        <v>225</v>
      </c>
      <c r="O193" s="245" t="s">
        <v>225</v>
      </c>
      <c r="P193" s="825"/>
      <c r="Q193" s="610">
        <f t="shared" si="11"/>
        <v>0</v>
      </c>
    </row>
    <row r="194" spans="1:17" s="71" customFormat="1" ht="30" customHeight="1" thickBot="1" x14ac:dyDescent="0.35">
      <c r="A194" s="34">
        <v>180</v>
      </c>
      <c r="B194" s="1211" t="s">
        <v>678</v>
      </c>
      <c r="C194" s="1227" t="s">
        <v>674</v>
      </c>
      <c r="D194" s="1201" t="s">
        <v>637</v>
      </c>
      <c r="E194" s="74">
        <v>2</v>
      </c>
      <c r="F194" s="75">
        <v>2</v>
      </c>
      <c r="G194" s="72"/>
      <c r="H194" s="74"/>
      <c r="I194" s="251"/>
      <c r="J194" s="850"/>
      <c r="K194" s="56"/>
      <c r="L194" s="56"/>
      <c r="M194" s="56"/>
      <c r="N194" s="74" t="s">
        <v>225</v>
      </c>
      <c r="O194" s="251" t="s">
        <v>225</v>
      </c>
      <c r="P194" s="817"/>
      <c r="Q194" s="237">
        <f t="shared" si="11"/>
        <v>0</v>
      </c>
    </row>
    <row r="195" spans="1:17" s="71" customFormat="1" ht="30" customHeight="1" thickBot="1" x14ac:dyDescent="0.35">
      <c r="A195" s="34">
        <v>181</v>
      </c>
      <c r="B195" s="1791" t="s">
        <v>654</v>
      </c>
      <c r="C195" s="1792" t="s">
        <v>675</v>
      </c>
      <c r="D195" s="1202" t="s">
        <v>642</v>
      </c>
      <c r="E195" s="24">
        <v>2</v>
      </c>
      <c r="F195" s="25">
        <v>4</v>
      </c>
      <c r="G195" s="1221"/>
      <c r="H195" s="1222"/>
      <c r="I195" s="1223"/>
      <c r="J195" s="857"/>
      <c r="K195" s="24"/>
      <c r="L195" s="27"/>
      <c r="M195" s="27"/>
      <c r="N195" s="24" t="s">
        <v>225</v>
      </c>
      <c r="O195" s="197" t="s">
        <v>225</v>
      </c>
      <c r="P195" s="820"/>
      <c r="Q195" s="232">
        <f t="shared" si="11"/>
        <v>0</v>
      </c>
    </row>
    <row r="196" spans="1:17" s="71" customFormat="1" ht="15" customHeight="1" thickBot="1" x14ac:dyDescent="0.35">
      <c r="A196" s="34">
        <v>182</v>
      </c>
      <c r="B196" s="1791"/>
      <c r="C196" s="1792"/>
      <c r="D196" s="1196" t="s">
        <v>657</v>
      </c>
      <c r="E196" s="44">
        <v>2</v>
      </c>
      <c r="F196" s="45">
        <v>2</v>
      </c>
      <c r="G196" s="1218"/>
      <c r="H196" s="1219"/>
      <c r="I196" s="1220"/>
      <c r="J196" s="867"/>
      <c r="K196" s="46"/>
      <c r="L196" s="46"/>
      <c r="M196" s="46"/>
      <c r="N196" s="44" t="s">
        <v>225</v>
      </c>
      <c r="O196" s="196" t="s">
        <v>225</v>
      </c>
      <c r="P196" s="819"/>
      <c r="Q196" s="236">
        <f t="shared" si="11"/>
        <v>0</v>
      </c>
    </row>
    <row r="197" spans="1:17" s="71" customFormat="1" ht="15" customHeight="1" thickBot="1" x14ac:dyDescent="0.35">
      <c r="A197" s="34">
        <v>183</v>
      </c>
      <c r="B197" s="1794" t="s">
        <v>679</v>
      </c>
      <c r="C197" s="1792" t="s">
        <v>680</v>
      </c>
      <c r="D197" s="1184" t="s">
        <v>424</v>
      </c>
      <c r="E197" s="24">
        <v>52</v>
      </c>
      <c r="F197" s="25">
        <v>2</v>
      </c>
      <c r="G197" s="20"/>
      <c r="H197" s="24" t="s">
        <v>225</v>
      </c>
      <c r="I197" s="197"/>
      <c r="J197" s="857"/>
      <c r="K197" s="27"/>
      <c r="L197" s="27"/>
      <c r="M197" s="27"/>
      <c r="N197" s="860"/>
      <c r="O197" s="859"/>
      <c r="P197" s="1800" t="s">
        <v>137</v>
      </c>
      <c r="Q197" s="1800"/>
    </row>
    <row r="198" spans="1:17" s="71" customFormat="1" ht="15" customHeight="1" thickBot="1" x14ac:dyDescent="0.35">
      <c r="A198" s="34">
        <v>184</v>
      </c>
      <c r="B198" s="1794"/>
      <c r="C198" s="1792"/>
      <c r="D198" s="1188" t="s">
        <v>607</v>
      </c>
      <c r="E198" s="33">
        <v>52</v>
      </c>
      <c r="F198" s="34">
        <v>2</v>
      </c>
      <c r="G198" s="30"/>
      <c r="H198" s="33" t="s">
        <v>225</v>
      </c>
      <c r="I198" s="194"/>
      <c r="J198" s="862"/>
      <c r="K198" s="36"/>
      <c r="L198" s="36"/>
      <c r="M198" s="36"/>
      <c r="N198" s="865"/>
      <c r="O198" s="864"/>
      <c r="P198" s="1801" t="s">
        <v>137</v>
      </c>
      <c r="Q198" s="1801"/>
    </row>
    <row r="199" spans="1:17" s="71" customFormat="1" ht="30" customHeight="1" thickBot="1" x14ac:dyDescent="0.35">
      <c r="A199" s="34">
        <v>185</v>
      </c>
      <c r="B199" s="1794"/>
      <c r="C199" s="1792"/>
      <c r="D199" s="1188" t="s">
        <v>608</v>
      </c>
      <c r="E199" s="33">
        <v>52</v>
      </c>
      <c r="F199" s="34">
        <v>2</v>
      </c>
      <c r="G199" s="30"/>
      <c r="H199" s="33" t="s">
        <v>225</v>
      </c>
      <c r="I199" s="194"/>
      <c r="J199" s="30"/>
      <c r="K199" s="36"/>
      <c r="L199" s="36"/>
      <c r="M199" s="36"/>
      <c r="N199" s="33"/>
      <c r="O199" s="194"/>
      <c r="P199" s="1802" t="s">
        <v>137</v>
      </c>
      <c r="Q199" s="1802"/>
    </row>
    <row r="200" spans="1:17" s="71" customFormat="1" ht="15" customHeight="1" thickBot="1" x14ac:dyDescent="0.35">
      <c r="A200" s="34">
        <v>186</v>
      </c>
      <c r="B200" s="1794"/>
      <c r="C200" s="1792"/>
      <c r="D200" s="1188" t="s">
        <v>609</v>
      </c>
      <c r="E200" s="33">
        <v>2</v>
      </c>
      <c r="F200" s="34">
        <v>1</v>
      </c>
      <c r="G200" s="30"/>
      <c r="H200" s="33" t="s">
        <v>225</v>
      </c>
      <c r="I200" s="194"/>
      <c r="J200" s="30"/>
      <c r="K200" s="36"/>
      <c r="L200" s="36"/>
      <c r="M200" s="36"/>
      <c r="N200" s="33" t="s">
        <v>225</v>
      </c>
      <c r="O200" s="194" t="s">
        <v>225</v>
      </c>
      <c r="P200" s="818"/>
      <c r="Q200" s="234">
        <f t="shared" ref="Q200:Q206" si="12">ROUND(P200,2)*E200*F200</f>
        <v>0</v>
      </c>
    </row>
    <row r="201" spans="1:17" s="71" customFormat="1" ht="15" customHeight="1" thickBot="1" x14ac:dyDescent="0.35">
      <c r="A201" s="34">
        <v>187</v>
      </c>
      <c r="B201" s="1794"/>
      <c r="C201" s="1792"/>
      <c r="D201" s="1188" t="s">
        <v>425</v>
      </c>
      <c r="E201" s="33">
        <v>2</v>
      </c>
      <c r="F201" s="34">
        <v>1</v>
      </c>
      <c r="G201" s="30"/>
      <c r="H201" s="33"/>
      <c r="I201" s="194" t="s">
        <v>225</v>
      </c>
      <c r="J201" s="30"/>
      <c r="K201" s="36"/>
      <c r="L201" s="36"/>
      <c r="M201" s="36"/>
      <c r="N201" s="33" t="s">
        <v>225</v>
      </c>
      <c r="O201" s="194" t="s">
        <v>225</v>
      </c>
      <c r="P201" s="818"/>
      <c r="Q201" s="234">
        <f t="shared" si="12"/>
        <v>0</v>
      </c>
    </row>
    <row r="202" spans="1:17" s="71" customFormat="1" ht="15" customHeight="1" thickBot="1" x14ac:dyDescent="0.35">
      <c r="A202" s="34">
        <v>188</v>
      </c>
      <c r="B202" s="1794"/>
      <c r="C202" s="1792"/>
      <c r="D202" s="1188" t="s">
        <v>610</v>
      </c>
      <c r="E202" s="33">
        <v>2</v>
      </c>
      <c r="F202" s="34">
        <v>1</v>
      </c>
      <c r="G202" s="30"/>
      <c r="H202" s="33"/>
      <c r="I202" s="194"/>
      <c r="J202" s="862"/>
      <c r="K202" s="36"/>
      <c r="L202" s="36"/>
      <c r="M202" s="36"/>
      <c r="N202" s="33" t="s">
        <v>225</v>
      </c>
      <c r="O202" s="194" t="s">
        <v>225</v>
      </c>
      <c r="P202" s="818"/>
      <c r="Q202" s="234">
        <f t="shared" si="12"/>
        <v>0</v>
      </c>
    </row>
    <row r="203" spans="1:17" s="71" customFormat="1" ht="15" customHeight="1" thickBot="1" x14ac:dyDescent="0.35">
      <c r="A203" s="34">
        <v>189</v>
      </c>
      <c r="B203" s="1794"/>
      <c r="C203" s="1792"/>
      <c r="D203" s="1188" t="s">
        <v>527</v>
      </c>
      <c r="E203" s="33">
        <v>2</v>
      </c>
      <c r="F203" s="34">
        <v>1</v>
      </c>
      <c r="G203" s="30"/>
      <c r="H203" s="33"/>
      <c r="I203" s="194"/>
      <c r="J203" s="862"/>
      <c r="K203" s="36"/>
      <c r="L203" s="36"/>
      <c r="M203" s="36"/>
      <c r="N203" s="33" t="s">
        <v>225</v>
      </c>
      <c r="O203" s="194" t="s">
        <v>225</v>
      </c>
      <c r="P203" s="818"/>
      <c r="Q203" s="234">
        <f t="shared" si="12"/>
        <v>0</v>
      </c>
    </row>
    <row r="204" spans="1:17" s="71" customFormat="1" ht="30" customHeight="1" thickBot="1" x14ac:dyDescent="0.35">
      <c r="A204" s="34">
        <v>190</v>
      </c>
      <c r="B204" s="1794"/>
      <c r="C204" s="1792"/>
      <c r="D204" s="1188" t="s">
        <v>611</v>
      </c>
      <c r="E204" s="33">
        <v>2</v>
      </c>
      <c r="F204" s="34">
        <v>1</v>
      </c>
      <c r="G204" s="30"/>
      <c r="H204" s="33"/>
      <c r="I204" s="194"/>
      <c r="J204" s="862"/>
      <c r="K204" s="36"/>
      <c r="L204" s="36"/>
      <c r="M204" s="36"/>
      <c r="N204" s="33" t="s">
        <v>225</v>
      </c>
      <c r="O204" s="194" t="s">
        <v>225</v>
      </c>
      <c r="P204" s="818"/>
      <c r="Q204" s="234">
        <f t="shared" si="12"/>
        <v>0</v>
      </c>
    </row>
    <row r="205" spans="1:17" s="71" customFormat="1" ht="15" customHeight="1" thickBot="1" x14ac:dyDescent="0.35">
      <c r="A205" s="34">
        <v>191</v>
      </c>
      <c r="B205" s="1794"/>
      <c r="C205" s="1792"/>
      <c r="D205" s="1188" t="s">
        <v>612</v>
      </c>
      <c r="E205" s="33">
        <v>2</v>
      </c>
      <c r="F205" s="34">
        <v>1</v>
      </c>
      <c r="G205" s="30"/>
      <c r="H205" s="33"/>
      <c r="I205" s="194"/>
      <c r="J205" s="862"/>
      <c r="K205" s="36"/>
      <c r="L205" s="36"/>
      <c r="M205" s="36"/>
      <c r="N205" s="33" t="s">
        <v>225</v>
      </c>
      <c r="O205" s="194" t="s">
        <v>225</v>
      </c>
      <c r="P205" s="818"/>
      <c r="Q205" s="234">
        <f t="shared" si="12"/>
        <v>0</v>
      </c>
    </row>
    <row r="206" spans="1:17" s="71" customFormat="1" ht="15" customHeight="1" thickBot="1" x14ac:dyDescent="0.35">
      <c r="A206" s="34">
        <v>192</v>
      </c>
      <c r="B206" s="1794"/>
      <c r="C206" s="1792"/>
      <c r="D206" s="1196" t="s">
        <v>665</v>
      </c>
      <c r="E206" s="44">
        <v>2</v>
      </c>
      <c r="F206" s="45">
        <v>1</v>
      </c>
      <c r="G206" s="1218"/>
      <c r="H206" s="1219"/>
      <c r="I206" s="1220"/>
      <c r="J206" s="867"/>
      <c r="K206" s="46"/>
      <c r="L206" s="46"/>
      <c r="M206" s="46"/>
      <c r="N206" s="44" t="s">
        <v>225</v>
      </c>
      <c r="O206" s="196" t="s">
        <v>225</v>
      </c>
      <c r="P206" s="819"/>
      <c r="Q206" s="236">
        <f t="shared" si="12"/>
        <v>0</v>
      </c>
    </row>
    <row r="207" spans="1:17" s="71" customFormat="1" ht="15" customHeight="1" thickBot="1" x14ac:dyDescent="0.35">
      <c r="A207" s="34">
        <v>193</v>
      </c>
      <c r="B207" s="1791" t="s">
        <v>681</v>
      </c>
      <c r="C207" s="1792" t="s">
        <v>682</v>
      </c>
      <c r="D207" s="1184" t="s">
        <v>424</v>
      </c>
      <c r="E207" s="24">
        <v>52</v>
      </c>
      <c r="F207" s="25">
        <v>2</v>
      </c>
      <c r="G207" s="20"/>
      <c r="H207" s="24" t="s">
        <v>225</v>
      </c>
      <c r="I207" s="197"/>
      <c r="J207" s="857"/>
      <c r="K207" s="27"/>
      <c r="L207" s="27"/>
      <c r="M207" s="27"/>
      <c r="N207" s="860"/>
      <c r="O207" s="859"/>
      <c r="P207" s="1800" t="s">
        <v>137</v>
      </c>
      <c r="Q207" s="1800"/>
    </row>
    <row r="208" spans="1:17" s="71" customFormat="1" ht="15" customHeight="1" thickBot="1" x14ac:dyDescent="0.35">
      <c r="A208" s="34">
        <v>194</v>
      </c>
      <c r="B208" s="1791"/>
      <c r="C208" s="1792"/>
      <c r="D208" s="1188" t="s">
        <v>607</v>
      </c>
      <c r="E208" s="33">
        <v>52</v>
      </c>
      <c r="F208" s="34">
        <v>2</v>
      </c>
      <c r="G208" s="30"/>
      <c r="H208" s="33" t="s">
        <v>225</v>
      </c>
      <c r="I208" s="194"/>
      <c r="J208" s="862"/>
      <c r="K208" s="36"/>
      <c r="L208" s="36"/>
      <c r="M208" s="36"/>
      <c r="N208" s="865"/>
      <c r="O208" s="864"/>
      <c r="P208" s="1801" t="s">
        <v>137</v>
      </c>
      <c r="Q208" s="1801"/>
    </row>
    <row r="209" spans="1:17" s="71" customFormat="1" ht="30" customHeight="1" thickBot="1" x14ac:dyDescent="0.35">
      <c r="A209" s="34">
        <v>195</v>
      </c>
      <c r="B209" s="1791"/>
      <c r="C209" s="1792"/>
      <c r="D209" s="1188" t="s">
        <v>608</v>
      </c>
      <c r="E209" s="33">
        <v>52</v>
      </c>
      <c r="F209" s="34">
        <v>2</v>
      </c>
      <c r="G209" s="30"/>
      <c r="H209" s="33" t="s">
        <v>225</v>
      </c>
      <c r="I209" s="194"/>
      <c r="J209" s="30"/>
      <c r="K209" s="36"/>
      <c r="L209" s="36"/>
      <c r="M209" s="36"/>
      <c r="N209" s="33"/>
      <c r="O209" s="194"/>
      <c r="P209" s="1802" t="s">
        <v>137</v>
      </c>
      <c r="Q209" s="1802"/>
    </row>
    <row r="210" spans="1:17" s="71" customFormat="1" ht="15" customHeight="1" thickBot="1" x14ac:dyDescent="0.35">
      <c r="A210" s="34">
        <v>196</v>
      </c>
      <c r="B210" s="1791"/>
      <c r="C210" s="1792"/>
      <c r="D210" s="1188" t="s">
        <v>425</v>
      </c>
      <c r="E210" s="33">
        <v>2</v>
      </c>
      <c r="F210" s="34">
        <v>2</v>
      </c>
      <c r="G210" s="30"/>
      <c r="H210" s="33"/>
      <c r="I210" s="194" t="s">
        <v>225</v>
      </c>
      <c r="J210" s="30"/>
      <c r="K210" s="36"/>
      <c r="L210" s="36"/>
      <c r="M210" s="36"/>
      <c r="N210" s="33" t="s">
        <v>225</v>
      </c>
      <c r="O210" s="194" t="s">
        <v>225</v>
      </c>
      <c r="P210" s="818"/>
      <c r="Q210" s="234">
        <f t="shared" ref="Q210:Q219" si="13">ROUND(P210,2)*E210*F210</f>
        <v>0</v>
      </c>
    </row>
    <row r="211" spans="1:17" s="71" customFormat="1" ht="15" customHeight="1" thickBot="1" x14ac:dyDescent="0.35">
      <c r="A211" s="34">
        <v>197</v>
      </c>
      <c r="B211" s="1791"/>
      <c r="C211" s="1792"/>
      <c r="D211" s="1188" t="s">
        <v>610</v>
      </c>
      <c r="E211" s="33">
        <v>2</v>
      </c>
      <c r="F211" s="34">
        <v>2</v>
      </c>
      <c r="G211" s="30"/>
      <c r="H211" s="33"/>
      <c r="I211" s="194"/>
      <c r="J211" s="862"/>
      <c r="K211" s="36"/>
      <c r="L211" s="36"/>
      <c r="M211" s="36"/>
      <c r="N211" s="33" t="s">
        <v>225</v>
      </c>
      <c r="O211" s="194" t="s">
        <v>225</v>
      </c>
      <c r="P211" s="818"/>
      <c r="Q211" s="234">
        <f t="shared" si="13"/>
        <v>0</v>
      </c>
    </row>
    <row r="212" spans="1:17" s="71" customFormat="1" ht="15" customHeight="1" thickBot="1" x14ac:dyDescent="0.35">
      <c r="A212" s="34">
        <v>198</v>
      </c>
      <c r="B212" s="1791"/>
      <c r="C212" s="1792"/>
      <c r="D212" s="1188" t="s">
        <v>527</v>
      </c>
      <c r="E212" s="33">
        <v>2</v>
      </c>
      <c r="F212" s="34">
        <v>2</v>
      </c>
      <c r="G212" s="30"/>
      <c r="H212" s="33"/>
      <c r="I212" s="194"/>
      <c r="J212" s="862"/>
      <c r="K212" s="36"/>
      <c r="L212" s="36"/>
      <c r="M212" s="36"/>
      <c r="N212" s="33" t="s">
        <v>225</v>
      </c>
      <c r="O212" s="194" t="s">
        <v>225</v>
      </c>
      <c r="P212" s="818"/>
      <c r="Q212" s="234">
        <f t="shared" si="13"/>
        <v>0</v>
      </c>
    </row>
    <row r="213" spans="1:17" s="71" customFormat="1" ht="30" customHeight="1" thickBot="1" x14ac:dyDescent="0.35">
      <c r="A213" s="34">
        <v>199</v>
      </c>
      <c r="B213" s="1791"/>
      <c r="C213" s="1792"/>
      <c r="D213" s="1188" t="s">
        <v>611</v>
      </c>
      <c r="E213" s="33">
        <v>2</v>
      </c>
      <c r="F213" s="34">
        <v>2</v>
      </c>
      <c r="G213" s="30"/>
      <c r="H213" s="33"/>
      <c r="I213" s="194"/>
      <c r="J213" s="862"/>
      <c r="K213" s="33"/>
      <c r="L213" s="36"/>
      <c r="M213" s="36"/>
      <c r="N213" s="33" t="s">
        <v>225</v>
      </c>
      <c r="O213" s="194" t="s">
        <v>225</v>
      </c>
      <c r="P213" s="818"/>
      <c r="Q213" s="234">
        <f t="shared" si="13"/>
        <v>0</v>
      </c>
    </row>
    <row r="214" spans="1:17" s="71" customFormat="1" ht="15" customHeight="1" thickBot="1" x14ac:dyDescent="0.35">
      <c r="A214" s="34">
        <v>200</v>
      </c>
      <c r="B214" s="1791"/>
      <c r="C214" s="1792"/>
      <c r="D214" s="1188" t="s">
        <v>635</v>
      </c>
      <c r="E214" s="33">
        <v>2</v>
      </c>
      <c r="F214" s="34">
        <v>2</v>
      </c>
      <c r="G214" s="30"/>
      <c r="H214" s="33"/>
      <c r="I214" s="194"/>
      <c r="J214" s="862"/>
      <c r="K214" s="36"/>
      <c r="L214" s="36"/>
      <c r="M214" s="36"/>
      <c r="N214" s="33" t="s">
        <v>225</v>
      </c>
      <c r="O214" s="194" t="s">
        <v>225</v>
      </c>
      <c r="P214" s="818"/>
      <c r="Q214" s="234">
        <f t="shared" si="13"/>
        <v>0</v>
      </c>
    </row>
    <row r="215" spans="1:17" s="71" customFormat="1" ht="15" customHeight="1" thickBot="1" x14ac:dyDescent="0.35">
      <c r="A215" s="34">
        <v>201</v>
      </c>
      <c r="B215" s="1791"/>
      <c r="C215" s="1792"/>
      <c r="D215" s="1188" t="s">
        <v>612</v>
      </c>
      <c r="E215" s="33">
        <v>2</v>
      </c>
      <c r="F215" s="34">
        <v>2</v>
      </c>
      <c r="G215" s="30"/>
      <c r="H215" s="33"/>
      <c r="I215" s="194"/>
      <c r="J215" s="862"/>
      <c r="K215" s="36"/>
      <c r="L215" s="36"/>
      <c r="M215" s="36"/>
      <c r="N215" s="33" t="s">
        <v>225</v>
      </c>
      <c r="O215" s="194" t="s">
        <v>225</v>
      </c>
      <c r="P215" s="818"/>
      <c r="Q215" s="234">
        <f t="shared" si="13"/>
        <v>0</v>
      </c>
    </row>
    <row r="216" spans="1:17" s="71" customFormat="1" ht="15" customHeight="1" thickBot="1" x14ac:dyDescent="0.35">
      <c r="A216" s="34">
        <v>202</v>
      </c>
      <c r="B216" s="1791"/>
      <c r="C216" s="1792"/>
      <c r="D216" s="1196" t="s">
        <v>621</v>
      </c>
      <c r="E216" s="44">
        <v>2</v>
      </c>
      <c r="F216" s="45">
        <v>2</v>
      </c>
      <c r="G216" s="41"/>
      <c r="H216" s="44"/>
      <c r="I216" s="196"/>
      <c r="J216" s="867"/>
      <c r="K216" s="46"/>
      <c r="L216" s="46"/>
      <c r="M216" s="46"/>
      <c r="N216" s="44" t="s">
        <v>225</v>
      </c>
      <c r="O216" s="196" t="s">
        <v>225</v>
      </c>
      <c r="P216" s="819"/>
      <c r="Q216" s="236">
        <f t="shared" si="13"/>
        <v>0</v>
      </c>
    </row>
    <row r="217" spans="1:17" s="71" customFormat="1" ht="30" customHeight="1" thickBot="1" x14ac:dyDescent="0.35">
      <c r="A217" s="34">
        <v>203</v>
      </c>
      <c r="B217" s="1211" t="s">
        <v>683</v>
      </c>
      <c r="C217" s="1227" t="s">
        <v>684</v>
      </c>
      <c r="D217" s="1201" t="s">
        <v>637</v>
      </c>
      <c r="E217" s="74">
        <v>2</v>
      </c>
      <c r="F217" s="75">
        <v>2</v>
      </c>
      <c r="G217" s="72"/>
      <c r="H217" s="74"/>
      <c r="I217" s="251"/>
      <c r="J217" s="850"/>
      <c r="K217" s="56"/>
      <c r="L217" s="56"/>
      <c r="M217" s="56"/>
      <c r="N217" s="74" t="s">
        <v>225</v>
      </c>
      <c r="O217" s="251" t="s">
        <v>225</v>
      </c>
      <c r="P217" s="817"/>
      <c r="Q217" s="237">
        <f t="shared" si="13"/>
        <v>0</v>
      </c>
    </row>
    <row r="218" spans="1:17" s="71" customFormat="1" ht="30" customHeight="1" thickBot="1" x14ac:dyDescent="0.35">
      <c r="A218" s="34">
        <v>204</v>
      </c>
      <c r="B218" s="1791" t="s">
        <v>654</v>
      </c>
      <c r="C218" s="1792" t="s">
        <v>685</v>
      </c>
      <c r="D218" s="1202" t="s">
        <v>642</v>
      </c>
      <c r="E218" s="24">
        <v>2</v>
      </c>
      <c r="F218" s="25">
        <v>4</v>
      </c>
      <c r="G218" s="1221"/>
      <c r="H218" s="1222"/>
      <c r="I218" s="1223"/>
      <c r="J218" s="857"/>
      <c r="K218" s="27"/>
      <c r="L218" s="27"/>
      <c r="M218" s="27"/>
      <c r="N218" s="24" t="s">
        <v>225</v>
      </c>
      <c r="O218" s="197" t="s">
        <v>225</v>
      </c>
      <c r="P218" s="820"/>
      <c r="Q218" s="232">
        <f t="shared" si="13"/>
        <v>0</v>
      </c>
    </row>
    <row r="219" spans="1:17" s="71" customFormat="1" ht="15" customHeight="1" thickBot="1" x14ac:dyDescent="0.35">
      <c r="A219" s="34">
        <v>205</v>
      </c>
      <c r="B219" s="1791"/>
      <c r="C219" s="1792"/>
      <c r="D219" s="1196" t="s">
        <v>657</v>
      </c>
      <c r="E219" s="44">
        <v>2</v>
      </c>
      <c r="F219" s="45">
        <v>2</v>
      </c>
      <c r="G219" s="1218"/>
      <c r="H219" s="1219"/>
      <c r="I219" s="1220"/>
      <c r="J219" s="867"/>
      <c r="K219" s="46"/>
      <c r="L219" s="46"/>
      <c r="M219" s="46"/>
      <c r="N219" s="44" t="s">
        <v>225</v>
      </c>
      <c r="O219" s="196" t="s">
        <v>225</v>
      </c>
      <c r="P219" s="819"/>
      <c r="Q219" s="236">
        <f t="shared" si="13"/>
        <v>0</v>
      </c>
    </row>
    <row r="220" spans="1:17" s="71" customFormat="1" ht="15" customHeight="1" thickBot="1" x14ac:dyDescent="0.35">
      <c r="A220" s="34">
        <v>206</v>
      </c>
      <c r="B220" s="1794" t="s">
        <v>686</v>
      </c>
      <c r="C220" s="1792" t="s">
        <v>687</v>
      </c>
      <c r="D220" s="1184" t="s">
        <v>424</v>
      </c>
      <c r="E220" s="24">
        <v>52</v>
      </c>
      <c r="F220" s="25">
        <v>2</v>
      </c>
      <c r="G220" s="20"/>
      <c r="H220" s="24" t="s">
        <v>225</v>
      </c>
      <c r="I220" s="197"/>
      <c r="J220" s="857"/>
      <c r="K220" s="27"/>
      <c r="L220" s="27"/>
      <c r="M220" s="27"/>
      <c r="N220" s="860"/>
      <c r="O220" s="859"/>
      <c r="P220" s="1800" t="s">
        <v>137</v>
      </c>
      <c r="Q220" s="1800"/>
    </row>
    <row r="221" spans="1:17" s="71" customFormat="1" ht="15" customHeight="1" thickBot="1" x14ac:dyDescent="0.35">
      <c r="A221" s="34">
        <v>207</v>
      </c>
      <c r="B221" s="1794"/>
      <c r="C221" s="1792"/>
      <c r="D221" s="1188" t="s">
        <v>607</v>
      </c>
      <c r="E221" s="33">
        <v>52</v>
      </c>
      <c r="F221" s="34">
        <v>2</v>
      </c>
      <c r="G221" s="30"/>
      <c r="H221" s="33" t="s">
        <v>225</v>
      </c>
      <c r="I221" s="194"/>
      <c r="J221" s="862"/>
      <c r="K221" s="36"/>
      <c r="L221" s="36"/>
      <c r="M221" s="36"/>
      <c r="N221" s="865"/>
      <c r="O221" s="864"/>
      <c r="P221" s="1801" t="s">
        <v>137</v>
      </c>
      <c r="Q221" s="1801"/>
    </row>
    <row r="222" spans="1:17" s="71" customFormat="1" ht="30" customHeight="1" thickBot="1" x14ac:dyDescent="0.35">
      <c r="A222" s="34">
        <v>208</v>
      </c>
      <c r="B222" s="1794"/>
      <c r="C222" s="1792"/>
      <c r="D222" s="1188" t="s">
        <v>608</v>
      </c>
      <c r="E222" s="33">
        <v>52</v>
      </c>
      <c r="F222" s="34">
        <v>2</v>
      </c>
      <c r="G222" s="30"/>
      <c r="H222" s="33" t="s">
        <v>225</v>
      </c>
      <c r="I222" s="194"/>
      <c r="J222" s="30"/>
      <c r="K222" s="36"/>
      <c r="L222" s="36"/>
      <c r="M222" s="36"/>
      <c r="N222" s="33"/>
      <c r="O222" s="194"/>
      <c r="P222" s="1802" t="s">
        <v>137</v>
      </c>
      <c r="Q222" s="1802"/>
    </row>
    <row r="223" spans="1:17" s="71" customFormat="1" ht="15" customHeight="1" thickBot="1" x14ac:dyDescent="0.35">
      <c r="A223" s="34">
        <v>209</v>
      </c>
      <c r="B223" s="1794"/>
      <c r="C223" s="1792"/>
      <c r="D223" s="1188" t="s">
        <v>425</v>
      </c>
      <c r="E223" s="33">
        <v>2</v>
      </c>
      <c r="F223" s="34">
        <v>2</v>
      </c>
      <c r="G223" s="30"/>
      <c r="H223" s="33"/>
      <c r="I223" s="194" t="s">
        <v>225</v>
      </c>
      <c r="J223" s="30"/>
      <c r="K223" s="36"/>
      <c r="L223" s="36"/>
      <c r="M223" s="36"/>
      <c r="N223" s="33" t="s">
        <v>225</v>
      </c>
      <c r="O223" s="194" t="s">
        <v>225</v>
      </c>
      <c r="P223" s="818"/>
      <c r="Q223" s="234">
        <f t="shared" ref="Q223:Q232" si="14">ROUND(P223,2)*E223*F223</f>
        <v>0</v>
      </c>
    </row>
    <row r="224" spans="1:17" s="71" customFormat="1" ht="15" customHeight="1" thickBot="1" x14ac:dyDescent="0.35">
      <c r="A224" s="34">
        <v>210</v>
      </c>
      <c r="B224" s="1794"/>
      <c r="C224" s="1792"/>
      <c r="D224" s="1188" t="s">
        <v>610</v>
      </c>
      <c r="E224" s="33">
        <v>2</v>
      </c>
      <c r="F224" s="34">
        <v>2</v>
      </c>
      <c r="G224" s="30"/>
      <c r="H224" s="33"/>
      <c r="I224" s="194"/>
      <c r="J224" s="862"/>
      <c r="K224" s="36"/>
      <c r="L224" s="36"/>
      <c r="M224" s="36"/>
      <c r="N224" s="33" t="s">
        <v>225</v>
      </c>
      <c r="O224" s="194" t="s">
        <v>225</v>
      </c>
      <c r="P224" s="818"/>
      <c r="Q224" s="234">
        <f t="shared" si="14"/>
        <v>0</v>
      </c>
    </row>
    <row r="225" spans="1:17" s="71" customFormat="1" ht="15" customHeight="1" thickBot="1" x14ac:dyDescent="0.35">
      <c r="A225" s="34">
        <v>211</v>
      </c>
      <c r="B225" s="1794"/>
      <c r="C225" s="1792"/>
      <c r="D225" s="1188" t="s">
        <v>527</v>
      </c>
      <c r="E225" s="33">
        <v>2</v>
      </c>
      <c r="F225" s="34">
        <v>2</v>
      </c>
      <c r="G225" s="30"/>
      <c r="H225" s="33"/>
      <c r="I225" s="194"/>
      <c r="J225" s="862"/>
      <c r="K225" s="33"/>
      <c r="L225" s="36"/>
      <c r="M225" s="36"/>
      <c r="N225" s="33" t="s">
        <v>225</v>
      </c>
      <c r="O225" s="194" t="s">
        <v>225</v>
      </c>
      <c r="P225" s="818"/>
      <c r="Q225" s="234">
        <f t="shared" si="14"/>
        <v>0</v>
      </c>
    </row>
    <row r="226" spans="1:17" s="71" customFormat="1" ht="30" customHeight="1" thickBot="1" x14ac:dyDescent="0.35">
      <c r="A226" s="34">
        <v>212</v>
      </c>
      <c r="B226" s="1794"/>
      <c r="C226" s="1792"/>
      <c r="D226" s="1188" t="s">
        <v>611</v>
      </c>
      <c r="E226" s="33">
        <v>2</v>
      </c>
      <c r="F226" s="34">
        <v>2</v>
      </c>
      <c r="G226" s="30"/>
      <c r="H226" s="33"/>
      <c r="I226" s="194"/>
      <c r="J226" s="862"/>
      <c r="K226" s="36"/>
      <c r="L226" s="36"/>
      <c r="M226" s="36"/>
      <c r="N226" s="33" t="s">
        <v>225</v>
      </c>
      <c r="O226" s="194" t="s">
        <v>225</v>
      </c>
      <c r="P226" s="818"/>
      <c r="Q226" s="234">
        <f t="shared" si="14"/>
        <v>0</v>
      </c>
    </row>
    <row r="227" spans="1:17" s="71" customFormat="1" ht="15" customHeight="1" thickBot="1" x14ac:dyDescent="0.35">
      <c r="A227" s="34">
        <v>213</v>
      </c>
      <c r="B227" s="1794"/>
      <c r="C227" s="1792"/>
      <c r="D227" s="1188" t="s">
        <v>635</v>
      </c>
      <c r="E227" s="33">
        <v>2</v>
      </c>
      <c r="F227" s="34">
        <v>2</v>
      </c>
      <c r="G227" s="30"/>
      <c r="H227" s="33"/>
      <c r="I227" s="194"/>
      <c r="J227" s="862"/>
      <c r="K227" s="36"/>
      <c r="L227" s="36"/>
      <c r="M227" s="36"/>
      <c r="N227" s="33" t="s">
        <v>225</v>
      </c>
      <c r="O227" s="194" t="s">
        <v>225</v>
      </c>
      <c r="P227" s="818"/>
      <c r="Q227" s="234">
        <f t="shared" si="14"/>
        <v>0</v>
      </c>
    </row>
    <row r="228" spans="1:17" s="71" customFormat="1" ht="15" customHeight="1" thickBot="1" x14ac:dyDescent="0.35">
      <c r="A228" s="34">
        <v>214</v>
      </c>
      <c r="B228" s="1794"/>
      <c r="C228" s="1792"/>
      <c r="D228" s="1188" t="s">
        <v>612</v>
      </c>
      <c r="E228" s="33">
        <v>2</v>
      </c>
      <c r="F228" s="34">
        <v>2</v>
      </c>
      <c r="G228" s="30"/>
      <c r="H228" s="33"/>
      <c r="I228" s="194"/>
      <c r="J228" s="862"/>
      <c r="K228" s="36"/>
      <c r="L228" s="36"/>
      <c r="M228" s="36"/>
      <c r="N228" s="33" t="s">
        <v>225</v>
      </c>
      <c r="O228" s="194" t="s">
        <v>225</v>
      </c>
      <c r="P228" s="818"/>
      <c r="Q228" s="234">
        <f t="shared" si="14"/>
        <v>0</v>
      </c>
    </row>
    <row r="229" spans="1:17" s="71" customFormat="1" ht="15" customHeight="1" thickBot="1" x14ac:dyDescent="0.35">
      <c r="A229" s="34">
        <v>215</v>
      </c>
      <c r="B229" s="1794"/>
      <c r="C229" s="1792"/>
      <c r="D229" s="1196" t="s">
        <v>621</v>
      </c>
      <c r="E229" s="44">
        <v>2</v>
      </c>
      <c r="F229" s="45">
        <v>2</v>
      </c>
      <c r="G229" s="41"/>
      <c r="H229" s="44"/>
      <c r="I229" s="196"/>
      <c r="J229" s="867"/>
      <c r="K229" s="46"/>
      <c r="L229" s="46"/>
      <c r="M229" s="46"/>
      <c r="N229" s="44" t="s">
        <v>225</v>
      </c>
      <c r="O229" s="196" t="s">
        <v>225</v>
      </c>
      <c r="P229" s="819"/>
      <c r="Q229" s="236">
        <f t="shared" si="14"/>
        <v>0</v>
      </c>
    </row>
    <row r="230" spans="1:17" s="71" customFormat="1" ht="30" customHeight="1" thickBot="1" x14ac:dyDescent="0.35">
      <c r="A230" s="34">
        <v>216</v>
      </c>
      <c r="B230" s="1211" t="s">
        <v>688</v>
      </c>
      <c r="C230" s="1227" t="s">
        <v>689</v>
      </c>
      <c r="D230" s="1201" t="s">
        <v>637</v>
      </c>
      <c r="E230" s="74">
        <v>2</v>
      </c>
      <c r="F230" s="75">
        <v>2</v>
      </c>
      <c r="G230" s="72"/>
      <c r="H230" s="74"/>
      <c r="I230" s="251"/>
      <c r="J230" s="850"/>
      <c r="K230" s="56"/>
      <c r="L230" s="56"/>
      <c r="M230" s="56"/>
      <c r="N230" s="74" t="s">
        <v>225</v>
      </c>
      <c r="O230" s="251" t="s">
        <v>225</v>
      </c>
      <c r="P230" s="817"/>
      <c r="Q230" s="237">
        <f t="shared" si="14"/>
        <v>0</v>
      </c>
    </row>
    <row r="231" spans="1:17" s="71" customFormat="1" ht="30" customHeight="1" thickBot="1" x14ac:dyDescent="0.35">
      <c r="A231" s="34">
        <v>217</v>
      </c>
      <c r="B231" s="1791" t="s">
        <v>654</v>
      </c>
      <c r="C231" s="1792" t="s">
        <v>690</v>
      </c>
      <c r="D231" s="1202" t="s">
        <v>642</v>
      </c>
      <c r="E231" s="24">
        <v>2</v>
      </c>
      <c r="F231" s="25">
        <v>4</v>
      </c>
      <c r="G231" s="1221"/>
      <c r="H231" s="1222"/>
      <c r="I231" s="1223"/>
      <c r="J231" s="857"/>
      <c r="K231" s="27"/>
      <c r="L231" s="27"/>
      <c r="M231" s="27"/>
      <c r="N231" s="24" t="s">
        <v>225</v>
      </c>
      <c r="O231" s="197" t="s">
        <v>225</v>
      </c>
      <c r="P231" s="820"/>
      <c r="Q231" s="232">
        <f t="shared" si="14"/>
        <v>0</v>
      </c>
    </row>
    <row r="232" spans="1:17" s="71" customFormat="1" ht="15" customHeight="1" thickBot="1" x14ac:dyDescent="0.35">
      <c r="A232" s="34">
        <v>218</v>
      </c>
      <c r="B232" s="1791"/>
      <c r="C232" s="1792"/>
      <c r="D232" s="1196" t="s">
        <v>657</v>
      </c>
      <c r="E232" s="44">
        <v>2</v>
      </c>
      <c r="F232" s="45">
        <v>2</v>
      </c>
      <c r="G232" s="1218"/>
      <c r="H232" s="1219"/>
      <c r="I232" s="1220"/>
      <c r="J232" s="867"/>
      <c r="K232" s="46"/>
      <c r="L232" s="46"/>
      <c r="M232" s="46"/>
      <c r="N232" s="44" t="s">
        <v>225</v>
      </c>
      <c r="O232" s="196" t="s">
        <v>225</v>
      </c>
      <c r="P232" s="819"/>
      <c r="Q232" s="236">
        <f t="shared" si="14"/>
        <v>0</v>
      </c>
    </row>
    <row r="233" spans="1:17" s="71" customFormat="1" ht="15" customHeight="1" thickBot="1" x14ac:dyDescent="0.35">
      <c r="A233" s="34">
        <v>219</v>
      </c>
      <c r="B233" s="1794" t="s">
        <v>691</v>
      </c>
      <c r="C233" s="1792" t="s">
        <v>692</v>
      </c>
      <c r="D233" s="1184" t="s">
        <v>424</v>
      </c>
      <c r="E233" s="24">
        <v>52</v>
      </c>
      <c r="F233" s="25">
        <v>2</v>
      </c>
      <c r="G233" s="20"/>
      <c r="H233" s="24" t="s">
        <v>225</v>
      </c>
      <c r="I233" s="197"/>
      <c r="J233" s="857"/>
      <c r="K233" s="27"/>
      <c r="L233" s="27"/>
      <c r="M233" s="27"/>
      <c r="N233" s="860"/>
      <c r="O233" s="859"/>
      <c r="P233" s="1800" t="s">
        <v>137</v>
      </c>
      <c r="Q233" s="1800"/>
    </row>
    <row r="234" spans="1:17" s="71" customFormat="1" ht="15" customHeight="1" thickBot="1" x14ac:dyDescent="0.35">
      <c r="A234" s="34">
        <v>220</v>
      </c>
      <c r="B234" s="1794"/>
      <c r="C234" s="1792"/>
      <c r="D234" s="1188" t="s">
        <v>607</v>
      </c>
      <c r="E234" s="33">
        <v>52</v>
      </c>
      <c r="F234" s="34">
        <v>2</v>
      </c>
      <c r="G234" s="30"/>
      <c r="H234" s="33" t="s">
        <v>225</v>
      </c>
      <c r="I234" s="194"/>
      <c r="J234" s="862"/>
      <c r="K234" s="36"/>
      <c r="L234" s="36"/>
      <c r="M234" s="36"/>
      <c r="N234" s="865"/>
      <c r="O234" s="864"/>
      <c r="P234" s="1801" t="s">
        <v>137</v>
      </c>
      <c r="Q234" s="1801"/>
    </row>
    <row r="235" spans="1:17" s="71" customFormat="1" ht="30" customHeight="1" thickBot="1" x14ac:dyDescent="0.35">
      <c r="A235" s="34">
        <v>221</v>
      </c>
      <c r="B235" s="1794"/>
      <c r="C235" s="1792"/>
      <c r="D235" s="1188" t="s">
        <v>608</v>
      </c>
      <c r="E235" s="33">
        <v>52</v>
      </c>
      <c r="F235" s="34">
        <v>2</v>
      </c>
      <c r="G235" s="30"/>
      <c r="H235" s="33" t="s">
        <v>225</v>
      </c>
      <c r="I235" s="194"/>
      <c r="J235" s="30"/>
      <c r="K235" s="36"/>
      <c r="L235" s="36"/>
      <c r="M235" s="36"/>
      <c r="N235" s="33"/>
      <c r="O235" s="194"/>
      <c r="P235" s="1802" t="s">
        <v>137</v>
      </c>
      <c r="Q235" s="1802"/>
    </row>
    <row r="236" spans="1:17" s="71" customFormat="1" ht="15" customHeight="1" thickBot="1" x14ac:dyDescent="0.35">
      <c r="A236" s="34">
        <v>222</v>
      </c>
      <c r="B236" s="1794"/>
      <c r="C236" s="1792"/>
      <c r="D236" s="1188" t="s">
        <v>609</v>
      </c>
      <c r="E236" s="33">
        <v>2</v>
      </c>
      <c r="F236" s="34">
        <v>1</v>
      </c>
      <c r="G236" s="30"/>
      <c r="H236" s="33" t="s">
        <v>225</v>
      </c>
      <c r="I236" s="194"/>
      <c r="J236" s="30"/>
      <c r="K236" s="36"/>
      <c r="L236" s="36"/>
      <c r="M236" s="36"/>
      <c r="N236" s="33" t="s">
        <v>225</v>
      </c>
      <c r="O236" s="194" t="s">
        <v>225</v>
      </c>
      <c r="P236" s="818"/>
      <c r="Q236" s="234">
        <f t="shared" ref="Q236:Q242" si="15">ROUND(P236,2)*E236*F236</f>
        <v>0</v>
      </c>
    </row>
    <row r="237" spans="1:17" s="71" customFormat="1" ht="15" customHeight="1" thickBot="1" x14ac:dyDescent="0.35">
      <c r="A237" s="34">
        <v>223</v>
      </c>
      <c r="B237" s="1794"/>
      <c r="C237" s="1792"/>
      <c r="D237" s="1188" t="s">
        <v>425</v>
      </c>
      <c r="E237" s="33">
        <v>2</v>
      </c>
      <c r="F237" s="34">
        <v>1</v>
      </c>
      <c r="G237" s="30"/>
      <c r="H237" s="33"/>
      <c r="I237" s="194" t="s">
        <v>225</v>
      </c>
      <c r="J237" s="30"/>
      <c r="K237" s="33"/>
      <c r="L237" s="36"/>
      <c r="M237" s="36"/>
      <c r="N237" s="33" t="s">
        <v>225</v>
      </c>
      <c r="O237" s="194" t="s">
        <v>225</v>
      </c>
      <c r="P237" s="818"/>
      <c r="Q237" s="234">
        <f t="shared" si="15"/>
        <v>0</v>
      </c>
    </row>
    <row r="238" spans="1:17" s="71" customFormat="1" ht="15" customHeight="1" thickBot="1" x14ac:dyDescent="0.35">
      <c r="A238" s="34">
        <v>224</v>
      </c>
      <c r="B238" s="1794"/>
      <c r="C238" s="1792"/>
      <c r="D238" s="1188" t="s">
        <v>610</v>
      </c>
      <c r="E238" s="33">
        <v>2</v>
      </c>
      <c r="F238" s="34">
        <v>1</v>
      </c>
      <c r="G238" s="30"/>
      <c r="H238" s="33"/>
      <c r="I238" s="194"/>
      <c r="J238" s="862"/>
      <c r="K238" s="36"/>
      <c r="L238" s="36"/>
      <c r="M238" s="36"/>
      <c r="N238" s="33" t="s">
        <v>225</v>
      </c>
      <c r="O238" s="194" t="s">
        <v>225</v>
      </c>
      <c r="P238" s="818"/>
      <c r="Q238" s="234">
        <f t="shared" si="15"/>
        <v>0</v>
      </c>
    </row>
    <row r="239" spans="1:17" s="71" customFormat="1" ht="15" customHeight="1" thickBot="1" x14ac:dyDescent="0.35">
      <c r="A239" s="34">
        <v>225</v>
      </c>
      <c r="B239" s="1794"/>
      <c r="C239" s="1792"/>
      <c r="D239" s="1188" t="s">
        <v>527</v>
      </c>
      <c r="E239" s="33">
        <v>2</v>
      </c>
      <c r="F239" s="34">
        <v>1</v>
      </c>
      <c r="G239" s="30"/>
      <c r="H239" s="33"/>
      <c r="I239" s="194"/>
      <c r="J239" s="862"/>
      <c r="K239" s="36"/>
      <c r="L239" s="36"/>
      <c r="M239" s="36"/>
      <c r="N239" s="33" t="s">
        <v>225</v>
      </c>
      <c r="O239" s="194" t="s">
        <v>225</v>
      </c>
      <c r="P239" s="818"/>
      <c r="Q239" s="234">
        <f t="shared" si="15"/>
        <v>0</v>
      </c>
    </row>
    <row r="240" spans="1:17" s="71" customFormat="1" ht="30" customHeight="1" thickBot="1" x14ac:dyDescent="0.35">
      <c r="A240" s="34">
        <v>226</v>
      </c>
      <c r="B240" s="1794"/>
      <c r="C240" s="1792"/>
      <c r="D240" s="1188" t="s">
        <v>611</v>
      </c>
      <c r="E240" s="33">
        <v>2</v>
      </c>
      <c r="F240" s="34">
        <v>1</v>
      </c>
      <c r="G240" s="30"/>
      <c r="H240" s="33"/>
      <c r="I240" s="194"/>
      <c r="J240" s="862"/>
      <c r="K240" s="36"/>
      <c r="L240" s="36"/>
      <c r="M240" s="36"/>
      <c r="N240" s="33" t="s">
        <v>225</v>
      </c>
      <c r="O240" s="194" t="s">
        <v>225</v>
      </c>
      <c r="P240" s="818"/>
      <c r="Q240" s="234">
        <f t="shared" si="15"/>
        <v>0</v>
      </c>
    </row>
    <row r="241" spans="1:17" s="71" customFormat="1" ht="15" customHeight="1" thickBot="1" x14ac:dyDescent="0.35">
      <c r="A241" s="34">
        <v>227</v>
      </c>
      <c r="B241" s="1794"/>
      <c r="C241" s="1792"/>
      <c r="D241" s="1188" t="s">
        <v>612</v>
      </c>
      <c r="E241" s="33">
        <v>2</v>
      </c>
      <c r="F241" s="34">
        <v>1</v>
      </c>
      <c r="G241" s="30"/>
      <c r="H241" s="33"/>
      <c r="I241" s="194"/>
      <c r="J241" s="862"/>
      <c r="K241" s="36"/>
      <c r="L241" s="36"/>
      <c r="M241" s="36"/>
      <c r="N241" s="33" t="s">
        <v>225</v>
      </c>
      <c r="O241" s="194" t="s">
        <v>225</v>
      </c>
      <c r="P241" s="818"/>
      <c r="Q241" s="234">
        <f t="shared" si="15"/>
        <v>0</v>
      </c>
    </row>
    <row r="242" spans="1:17" s="71" customFormat="1" ht="15" customHeight="1" thickBot="1" x14ac:dyDescent="0.35">
      <c r="A242" s="34">
        <v>228</v>
      </c>
      <c r="B242" s="1794"/>
      <c r="C242" s="1792"/>
      <c r="D242" s="1196" t="s">
        <v>665</v>
      </c>
      <c r="E242" s="44">
        <v>2</v>
      </c>
      <c r="F242" s="45">
        <v>1</v>
      </c>
      <c r="G242" s="1218"/>
      <c r="H242" s="1219"/>
      <c r="I242" s="1220"/>
      <c r="J242" s="867"/>
      <c r="K242" s="46"/>
      <c r="L242" s="46"/>
      <c r="M242" s="46"/>
      <c r="N242" s="44" t="s">
        <v>225</v>
      </c>
      <c r="O242" s="196" t="s">
        <v>225</v>
      </c>
      <c r="P242" s="819"/>
      <c r="Q242" s="236">
        <f t="shared" si="15"/>
        <v>0</v>
      </c>
    </row>
    <row r="243" spans="1:17" s="71" customFormat="1" ht="15" customHeight="1" thickBot="1" x14ac:dyDescent="0.35">
      <c r="A243" s="34">
        <v>229</v>
      </c>
      <c r="B243" s="1794" t="s">
        <v>693</v>
      </c>
      <c r="C243" s="1792" t="s">
        <v>694</v>
      </c>
      <c r="D243" s="1184" t="s">
        <v>424</v>
      </c>
      <c r="E243" s="24">
        <v>52</v>
      </c>
      <c r="F243" s="25">
        <v>2</v>
      </c>
      <c r="G243" s="20"/>
      <c r="H243" s="24" t="s">
        <v>225</v>
      </c>
      <c r="I243" s="197"/>
      <c r="J243" s="857"/>
      <c r="K243" s="27"/>
      <c r="L243" s="27"/>
      <c r="M243" s="27"/>
      <c r="N243" s="860"/>
      <c r="O243" s="859"/>
      <c r="P243" s="1800" t="s">
        <v>137</v>
      </c>
      <c r="Q243" s="1800"/>
    </row>
    <row r="244" spans="1:17" s="71" customFormat="1" ht="15" customHeight="1" thickBot="1" x14ac:dyDescent="0.35">
      <c r="A244" s="34">
        <v>230</v>
      </c>
      <c r="B244" s="1794"/>
      <c r="C244" s="1792"/>
      <c r="D244" s="1188" t="s">
        <v>607</v>
      </c>
      <c r="E244" s="33">
        <v>52</v>
      </c>
      <c r="F244" s="34">
        <v>2</v>
      </c>
      <c r="G244" s="30"/>
      <c r="H244" s="33" t="s">
        <v>225</v>
      </c>
      <c r="I244" s="194"/>
      <c r="J244" s="862"/>
      <c r="K244" s="36"/>
      <c r="L244" s="36"/>
      <c r="M244" s="36"/>
      <c r="N244" s="865"/>
      <c r="O244" s="864"/>
      <c r="P244" s="1801" t="s">
        <v>137</v>
      </c>
      <c r="Q244" s="1801"/>
    </row>
    <row r="245" spans="1:17" s="71" customFormat="1" ht="30" customHeight="1" thickBot="1" x14ac:dyDescent="0.35">
      <c r="A245" s="34">
        <v>231</v>
      </c>
      <c r="B245" s="1794"/>
      <c r="C245" s="1792"/>
      <c r="D245" s="1188" t="s">
        <v>608</v>
      </c>
      <c r="E245" s="33">
        <v>52</v>
      </c>
      <c r="F245" s="34">
        <v>2</v>
      </c>
      <c r="G245" s="30"/>
      <c r="H245" s="33" t="s">
        <v>225</v>
      </c>
      <c r="I245" s="194"/>
      <c r="J245" s="30"/>
      <c r="K245" s="36"/>
      <c r="L245" s="36"/>
      <c r="M245" s="36"/>
      <c r="N245" s="33"/>
      <c r="O245" s="194"/>
      <c r="P245" s="1802" t="s">
        <v>137</v>
      </c>
      <c r="Q245" s="1802"/>
    </row>
    <row r="246" spans="1:17" s="71" customFormat="1" ht="15" customHeight="1" thickBot="1" x14ac:dyDescent="0.35">
      <c r="A246" s="34">
        <v>232</v>
      </c>
      <c r="B246" s="1794"/>
      <c r="C246" s="1792"/>
      <c r="D246" s="1188" t="s">
        <v>609</v>
      </c>
      <c r="E246" s="33">
        <v>2</v>
      </c>
      <c r="F246" s="34">
        <v>2</v>
      </c>
      <c r="G246" s="30"/>
      <c r="H246" s="33" t="s">
        <v>225</v>
      </c>
      <c r="I246" s="194"/>
      <c r="J246" s="30"/>
      <c r="K246" s="36"/>
      <c r="L246" s="36"/>
      <c r="M246" s="36"/>
      <c r="N246" s="33" t="s">
        <v>225</v>
      </c>
      <c r="O246" s="194" t="s">
        <v>225</v>
      </c>
      <c r="P246" s="818"/>
      <c r="Q246" s="234">
        <f t="shared" ref="Q246:Q256" si="16">ROUND(P246,2)*E246*F246</f>
        <v>0</v>
      </c>
    </row>
    <row r="247" spans="1:17" s="71" customFormat="1" ht="15" customHeight="1" thickBot="1" x14ac:dyDescent="0.35">
      <c r="A247" s="34">
        <v>233</v>
      </c>
      <c r="B247" s="1794"/>
      <c r="C247" s="1792"/>
      <c r="D247" s="1188" t="s">
        <v>425</v>
      </c>
      <c r="E247" s="33">
        <v>2</v>
      </c>
      <c r="F247" s="34">
        <v>2</v>
      </c>
      <c r="G247" s="30"/>
      <c r="H247" s="33"/>
      <c r="I247" s="194" t="s">
        <v>225</v>
      </c>
      <c r="J247" s="30"/>
      <c r="K247" s="36"/>
      <c r="L247" s="36"/>
      <c r="M247" s="36"/>
      <c r="N247" s="33" t="s">
        <v>225</v>
      </c>
      <c r="O247" s="194" t="s">
        <v>225</v>
      </c>
      <c r="P247" s="818"/>
      <c r="Q247" s="234">
        <f t="shared" si="16"/>
        <v>0</v>
      </c>
    </row>
    <row r="248" spans="1:17" s="71" customFormat="1" ht="15" customHeight="1" thickBot="1" x14ac:dyDescent="0.35">
      <c r="A248" s="34">
        <v>234</v>
      </c>
      <c r="B248" s="1794"/>
      <c r="C248" s="1792"/>
      <c r="D248" s="1188" t="s">
        <v>610</v>
      </c>
      <c r="E248" s="33">
        <v>2</v>
      </c>
      <c r="F248" s="34">
        <v>2</v>
      </c>
      <c r="G248" s="30"/>
      <c r="H248" s="33"/>
      <c r="I248" s="194"/>
      <c r="J248" s="862"/>
      <c r="K248" s="36"/>
      <c r="L248" s="36"/>
      <c r="M248" s="36"/>
      <c r="N248" s="33" t="s">
        <v>225</v>
      </c>
      <c r="O248" s="194" t="s">
        <v>225</v>
      </c>
      <c r="P248" s="818"/>
      <c r="Q248" s="234">
        <f t="shared" si="16"/>
        <v>0</v>
      </c>
    </row>
    <row r="249" spans="1:17" s="71" customFormat="1" ht="15" customHeight="1" thickBot="1" x14ac:dyDescent="0.35">
      <c r="A249" s="34">
        <v>235</v>
      </c>
      <c r="B249" s="1794"/>
      <c r="C249" s="1792"/>
      <c r="D249" s="1188" t="s">
        <v>527</v>
      </c>
      <c r="E249" s="33">
        <v>2</v>
      </c>
      <c r="F249" s="34">
        <v>2</v>
      </c>
      <c r="G249" s="30"/>
      <c r="H249" s="33"/>
      <c r="I249" s="194"/>
      <c r="J249" s="862"/>
      <c r="K249" s="33"/>
      <c r="L249" s="36"/>
      <c r="M249" s="36"/>
      <c r="N249" s="33" t="s">
        <v>225</v>
      </c>
      <c r="O249" s="194" t="s">
        <v>225</v>
      </c>
      <c r="P249" s="818"/>
      <c r="Q249" s="234">
        <f t="shared" si="16"/>
        <v>0</v>
      </c>
    </row>
    <row r="250" spans="1:17" s="71" customFormat="1" ht="30" customHeight="1" thickBot="1" x14ac:dyDescent="0.35">
      <c r="A250" s="34">
        <v>236</v>
      </c>
      <c r="B250" s="1794"/>
      <c r="C250" s="1792"/>
      <c r="D250" s="1188" t="s">
        <v>611</v>
      </c>
      <c r="E250" s="33">
        <v>2</v>
      </c>
      <c r="F250" s="34">
        <v>2</v>
      </c>
      <c r="G250" s="30"/>
      <c r="H250" s="33"/>
      <c r="I250" s="194"/>
      <c r="J250" s="862"/>
      <c r="K250" s="36"/>
      <c r="L250" s="36"/>
      <c r="M250" s="36"/>
      <c r="N250" s="33" t="s">
        <v>225</v>
      </c>
      <c r="O250" s="194" t="s">
        <v>225</v>
      </c>
      <c r="P250" s="818"/>
      <c r="Q250" s="234">
        <f t="shared" si="16"/>
        <v>0</v>
      </c>
    </row>
    <row r="251" spans="1:17" s="71" customFormat="1" ht="15" customHeight="1" thickBot="1" x14ac:dyDescent="0.35">
      <c r="A251" s="34">
        <v>237</v>
      </c>
      <c r="B251" s="1794"/>
      <c r="C251" s="1792"/>
      <c r="D251" s="1188" t="s">
        <v>635</v>
      </c>
      <c r="E251" s="33">
        <v>2</v>
      </c>
      <c r="F251" s="34">
        <v>2</v>
      </c>
      <c r="G251" s="30"/>
      <c r="H251" s="33"/>
      <c r="I251" s="194"/>
      <c r="J251" s="862"/>
      <c r="K251" s="36"/>
      <c r="L251" s="36"/>
      <c r="M251" s="36"/>
      <c r="N251" s="33" t="s">
        <v>225</v>
      </c>
      <c r="O251" s="194" t="s">
        <v>225</v>
      </c>
      <c r="P251" s="818"/>
      <c r="Q251" s="234">
        <f t="shared" si="16"/>
        <v>0</v>
      </c>
    </row>
    <row r="252" spans="1:17" s="71" customFormat="1" ht="15" customHeight="1" thickBot="1" x14ac:dyDescent="0.35">
      <c r="A252" s="34">
        <v>238</v>
      </c>
      <c r="B252" s="1794"/>
      <c r="C252" s="1792"/>
      <c r="D252" s="1188" t="s">
        <v>612</v>
      </c>
      <c r="E252" s="33">
        <v>2</v>
      </c>
      <c r="F252" s="34">
        <v>2</v>
      </c>
      <c r="G252" s="30"/>
      <c r="H252" s="33"/>
      <c r="I252" s="194"/>
      <c r="J252" s="862"/>
      <c r="K252" s="36"/>
      <c r="L252" s="36"/>
      <c r="M252" s="36"/>
      <c r="N252" s="33" t="s">
        <v>225</v>
      </c>
      <c r="O252" s="194" t="s">
        <v>225</v>
      </c>
      <c r="P252" s="818"/>
      <c r="Q252" s="234">
        <f t="shared" si="16"/>
        <v>0</v>
      </c>
    </row>
    <row r="253" spans="1:17" s="71" customFormat="1" ht="15" customHeight="1" thickBot="1" x14ac:dyDescent="0.35">
      <c r="A253" s="34">
        <v>239</v>
      </c>
      <c r="B253" s="1794"/>
      <c r="C253" s="1792"/>
      <c r="D253" s="1196" t="s">
        <v>621</v>
      </c>
      <c r="E253" s="44">
        <v>2</v>
      </c>
      <c r="F253" s="45">
        <v>2</v>
      </c>
      <c r="G253" s="41"/>
      <c r="H253" s="44"/>
      <c r="I253" s="196"/>
      <c r="J253" s="867"/>
      <c r="K253" s="46"/>
      <c r="L253" s="46"/>
      <c r="M253" s="46"/>
      <c r="N253" s="44" t="s">
        <v>225</v>
      </c>
      <c r="O253" s="196" t="s">
        <v>225</v>
      </c>
      <c r="P253" s="819"/>
      <c r="Q253" s="236">
        <f t="shared" si="16"/>
        <v>0</v>
      </c>
    </row>
    <row r="254" spans="1:17" s="71" customFormat="1" ht="30" customHeight="1" thickBot="1" x14ac:dyDescent="0.35">
      <c r="A254" s="34">
        <v>240</v>
      </c>
      <c r="B254" s="1211" t="s">
        <v>695</v>
      </c>
      <c r="C254" s="1227" t="s">
        <v>696</v>
      </c>
      <c r="D254" s="1201" t="s">
        <v>637</v>
      </c>
      <c r="E254" s="74">
        <v>2</v>
      </c>
      <c r="F254" s="75">
        <v>2</v>
      </c>
      <c r="G254" s="72"/>
      <c r="H254" s="74"/>
      <c r="I254" s="251"/>
      <c r="J254" s="850"/>
      <c r="K254" s="56"/>
      <c r="L254" s="56"/>
      <c r="M254" s="56"/>
      <c r="N254" s="74" t="s">
        <v>225</v>
      </c>
      <c r="O254" s="251" t="s">
        <v>225</v>
      </c>
      <c r="P254" s="817"/>
      <c r="Q254" s="237">
        <f t="shared" si="16"/>
        <v>0</v>
      </c>
    </row>
    <row r="255" spans="1:17" s="71" customFormat="1" ht="30" customHeight="1" thickBot="1" x14ac:dyDescent="0.35">
      <c r="A255" s="34">
        <v>241</v>
      </c>
      <c r="B255" s="1791" t="s">
        <v>654</v>
      </c>
      <c r="C255" s="1792" t="s">
        <v>697</v>
      </c>
      <c r="D255" s="1202" t="s">
        <v>642</v>
      </c>
      <c r="E255" s="24">
        <v>2</v>
      </c>
      <c r="F255" s="25">
        <v>4</v>
      </c>
      <c r="G255" s="1221"/>
      <c r="H255" s="1222"/>
      <c r="I255" s="1223"/>
      <c r="J255" s="857"/>
      <c r="K255" s="27"/>
      <c r="L255" s="27"/>
      <c r="M255" s="27"/>
      <c r="N255" s="24" t="s">
        <v>225</v>
      </c>
      <c r="O255" s="197" t="s">
        <v>225</v>
      </c>
      <c r="P255" s="820"/>
      <c r="Q255" s="232">
        <f t="shared" si="16"/>
        <v>0</v>
      </c>
    </row>
    <row r="256" spans="1:17" s="71" customFormat="1" ht="15" customHeight="1" thickBot="1" x14ac:dyDescent="0.35">
      <c r="A256" s="34">
        <v>242</v>
      </c>
      <c r="B256" s="1791"/>
      <c r="C256" s="1792"/>
      <c r="D256" s="1196" t="s">
        <v>657</v>
      </c>
      <c r="E256" s="44">
        <v>2</v>
      </c>
      <c r="F256" s="45">
        <v>2</v>
      </c>
      <c r="G256" s="1218"/>
      <c r="H256" s="1219"/>
      <c r="I256" s="1220"/>
      <c r="J256" s="867"/>
      <c r="K256" s="46"/>
      <c r="L256" s="46"/>
      <c r="M256" s="46"/>
      <c r="N256" s="44" t="s">
        <v>225</v>
      </c>
      <c r="O256" s="196" t="s">
        <v>225</v>
      </c>
      <c r="P256" s="819"/>
      <c r="Q256" s="236">
        <f t="shared" si="16"/>
        <v>0</v>
      </c>
    </row>
    <row r="257" spans="1:17" s="71" customFormat="1" ht="15" customHeight="1" thickBot="1" x14ac:dyDescent="0.35">
      <c r="A257" s="34">
        <v>243</v>
      </c>
      <c r="B257" s="1791" t="s">
        <v>698</v>
      </c>
      <c r="C257" s="1792" t="s">
        <v>699</v>
      </c>
      <c r="D257" s="1184" t="s">
        <v>424</v>
      </c>
      <c r="E257" s="24">
        <v>52</v>
      </c>
      <c r="F257" s="25">
        <v>2</v>
      </c>
      <c r="G257" s="20"/>
      <c r="H257" s="24" t="s">
        <v>225</v>
      </c>
      <c r="I257" s="197"/>
      <c r="J257" s="1185"/>
      <c r="K257" s="27"/>
      <c r="L257" s="27"/>
      <c r="M257" s="27"/>
      <c r="N257" s="1186"/>
      <c r="O257" s="1187"/>
      <c r="P257" s="1800" t="s">
        <v>137</v>
      </c>
      <c r="Q257" s="1800"/>
    </row>
    <row r="258" spans="1:17" s="71" customFormat="1" ht="15" customHeight="1" thickBot="1" x14ac:dyDescent="0.35">
      <c r="A258" s="34">
        <v>244</v>
      </c>
      <c r="B258" s="1791"/>
      <c r="C258" s="1792"/>
      <c r="D258" s="1188" t="s">
        <v>607</v>
      </c>
      <c r="E258" s="33">
        <v>52</v>
      </c>
      <c r="F258" s="34">
        <v>2</v>
      </c>
      <c r="G258" s="30"/>
      <c r="H258" s="33" t="s">
        <v>225</v>
      </c>
      <c r="I258" s="194"/>
      <c r="J258" s="1189"/>
      <c r="K258" s="36"/>
      <c r="L258" s="36"/>
      <c r="M258" s="36"/>
      <c r="N258" s="1190"/>
      <c r="O258" s="1191"/>
      <c r="P258" s="1801" t="s">
        <v>137</v>
      </c>
      <c r="Q258" s="1801"/>
    </row>
    <row r="259" spans="1:17" s="71" customFormat="1" ht="15" customHeight="1" thickBot="1" x14ac:dyDescent="0.35">
      <c r="A259" s="34">
        <v>245</v>
      </c>
      <c r="B259" s="1791"/>
      <c r="C259" s="1792"/>
      <c r="D259" s="1188" t="s">
        <v>609</v>
      </c>
      <c r="E259" s="33">
        <v>52</v>
      </c>
      <c r="F259" s="34">
        <v>2</v>
      </c>
      <c r="G259" s="30"/>
      <c r="H259" s="33" t="s">
        <v>225</v>
      </c>
      <c r="I259" s="194"/>
      <c r="J259" s="1189"/>
      <c r="K259" s="36"/>
      <c r="L259" s="36"/>
      <c r="M259" s="36"/>
      <c r="N259" s="1190"/>
      <c r="O259" s="1191"/>
      <c r="P259" s="1802" t="s">
        <v>137</v>
      </c>
      <c r="Q259" s="1802"/>
    </row>
    <row r="260" spans="1:17" s="71" customFormat="1" ht="15" customHeight="1" thickBot="1" x14ac:dyDescent="0.35">
      <c r="A260" s="34">
        <v>246</v>
      </c>
      <c r="B260" s="1791"/>
      <c r="C260" s="1792"/>
      <c r="D260" s="1188" t="s">
        <v>425</v>
      </c>
      <c r="E260" s="33">
        <v>2</v>
      </c>
      <c r="F260" s="34">
        <v>1</v>
      </c>
      <c r="G260" s="30"/>
      <c r="H260" s="33"/>
      <c r="I260" s="194" t="s">
        <v>225</v>
      </c>
      <c r="J260" s="1189"/>
      <c r="K260" s="36"/>
      <c r="L260" s="36"/>
      <c r="M260" s="36"/>
      <c r="N260" s="1190" t="s">
        <v>225</v>
      </c>
      <c r="O260" s="1191" t="s">
        <v>225</v>
      </c>
      <c r="P260" s="818"/>
      <c r="Q260" s="234">
        <f t="shared" ref="Q260:Q285" si="17">ROUND(P260,2)*E260*F260</f>
        <v>0</v>
      </c>
    </row>
    <row r="261" spans="1:17" s="71" customFormat="1" ht="15" customHeight="1" thickBot="1" x14ac:dyDescent="0.35">
      <c r="A261" s="34">
        <v>247</v>
      </c>
      <c r="B261" s="1791"/>
      <c r="C261" s="1792"/>
      <c r="D261" s="1188" t="s">
        <v>610</v>
      </c>
      <c r="E261" s="33">
        <v>2</v>
      </c>
      <c r="F261" s="34">
        <v>1</v>
      </c>
      <c r="G261" s="30"/>
      <c r="H261" s="33"/>
      <c r="I261" s="194"/>
      <c r="J261" s="1189"/>
      <c r="K261" s="33"/>
      <c r="L261" s="36"/>
      <c r="M261" s="36"/>
      <c r="N261" s="1190" t="s">
        <v>225</v>
      </c>
      <c r="O261" s="1191" t="s">
        <v>225</v>
      </c>
      <c r="P261" s="818"/>
      <c r="Q261" s="234">
        <f t="shared" si="17"/>
        <v>0</v>
      </c>
    </row>
    <row r="262" spans="1:17" s="71" customFormat="1" ht="15" customHeight="1" thickBot="1" x14ac:dyDescent="0.35">
      <c r="A262" s="34">
        <v>248</v>
      </c>
      <c r="B262" s="1791"/>
      <c r="C262" s="1792"/>
      <c r="D262" s="1188" t="s">
        <v>527</v>
      </c>
      <c r="E262" s="33">
        <v>2</v>
      </c>
      <c r="F262" s="34">
        <v>1</v>
      </c>
      <c r="G262" s="30"/>
      <c r="H262" s="33"/>
      <c r="I262" s="194"/>
      <c r="J262" s="1189"/>
      <c r="K262" s="36"/>
      <c r="L262" s="36"/>
      <c r="M262" s="36"/>
      <c r="N262" s="1190" t="s">
        <v>225</v>
      </c>
      <c r="O262" s="1191" t="s">
        <v>225</v>
      </c>
      <c r="P262" s="818"/>
      <c r="Q262" s="234">
        <f t="shared" si="17"/>
        <v>0</v>
      </c>
    </row>
    <row r="263" spans="1:17" s="71" customFormat="1" ht="30" customHeight="1" thickBot="1" x14ac:dyDescent="0.35">
      <c r="A263" s="34">
        <v>249</v>
      </c>
      <c r="B263" s="1791"/>
      <c r="C263" s="1792"/>
      <c r="D263" s="1188" t="s">
        <v>611</v>
      </c>
      <c r="E263" s="33">
        <v>2</v>
      </c>
      <c r="F263" s="34">
        <v>1</v>
      </c>
      <c r="G263" s="30"/>
      <c r="H263" s="33"/>
      <c r="I263" s="194"/>
      <c r="J263" s="1189"/>
      <c r="K263" s="36"/>
      <c r="L263" s="36"/>
      <c r="M263" s="36"/>
      <c r="N263" s="1190" t="s">
        <v>225</v>
      </c>
      <c r="O263" s="1191" t="s">
        <v>225</v>
      </c>
      <c r="P263" s="818"/>
      <c r="Q263" s="234">
        <f t="shared" si="17"/>
        <v>0</v>
      </c>
    </row>
    <row r="264" spans="1:17" s="71" customFormat="1" ht="15" customHeight="1" thickBot="1" x14ac:dyDescent="0.35">
      <c r="A264" s="34">
        <v>250</v>
      </c>
      <c r="B264" s="1791"/>
      <c r="C264" s="1792"/>
      <c r="D264" s="1207" t="s">
        <v>612</v>
      </c>
      <c r="E264" s="134">
        <v>2</v>
      </c>
      <c r="F264" s="136">
        <v>1</v>
      </c>
      <c r="G264" s="152"/>
      <c r="H264" s="134"/>
      <c r="I264" s="245"/>
      <c r="J264" s="1228"/>
      <c r="K264" s="132"/>
      <c r="L264" s="132"/>
      <c r="M264" s="132"/>
      <c r="N264" s="1209" t="s">
        <v>225</v>
      </c>
      <c r="O264" s="1210" t="s">
        <v>225</v>
      </c>
      <c r="P264" s="825"/>
      <c r="Q264" s="610">
        <f t="shared" si="17"/>
        <v>0</v>
      </c>
    </row>
    <row r="265" spans="1:17" s="71" customFormat="1" ht="15" customHeight="1" thickBot="1" x14ac:dyDescent="0.35">
      <c r="A265" s="34">
        <v>251</v>
      </c>
      <c r="B265" s="1791" t="s">
        <v>700</v>
      </c>
      <c r="C265" s="1792" t="s">
        <v>701</v>
      </c>
      <c r="D265" s="1184" t="s">
        <v>621</v>
      </c>
      <c r="E265" s="24">
        <v>2</v>
      </c>
      <c r="F265" s="25">
        <v>1</v>
      </c>
      <c r="G265" s="20"/>
      <c r="H265" s="24"/>
      <c r="I265" s="197"/>
      <c r="J265" s="1185"/>
      <c r="K265" s="27"/>
      <c r="L265" s="27"/>
      <c r="M265" s="27"/>
      <c r="N265" s="1186" t="s">
        <v>225</v>
      </c>
      <c r="O265" s="1187" t="s">
        <v>225</v>
      </c>
      <c r="P265" s="820"/>
      <c r="Q265" s="232">
        <f t="shared" si="17"/>
        <v>0</v>
      </c>
    </row>
    <row r="266" spans="1:17" s="71" customFormat="1" ht="15" customHeight="1" thickBot="1" x14ac:dyDescent="0.35">
      <c r="A266" s="34">
        <v>252</v>
      </c>
      <c r="B266" s="1791"/>
      <c r="C266" s="1792"/>
      <c r="D266" s="1188" t="s">
        <v>622</v>
      </c>
      <c r="E266" s="33">
        <v>2</v>
      </c>
      <c r="F266" s="34">
        <v>1</v>
      </c>
      <c r="G266" s="30"/>
      <c r="H266" s="33"/>
      <c r="I266" s="194"/>
      <c r="J266" s="1189"/>
      <c r="K266" s="36"/>
      <c r="L266" s="36"/>
      <c r="M266" s="36"/>
      <c r="N266" s="1190" t="s">
        <v>225</v>
      </c>
      <c r="O266" s="1191" t="s">
        <v>225</v>
      </c>
      <c r="P266" s="818"/>
      <c r="Q266" s="234">
        <f t="shared" si="17"/>
        <v>0</v>
      </c>
    </row>
    <row r="267" spans="1:17" s="71" customFormat="1" ht="15" customHeight="1" thickBot="1" x14ac:dyDescent="0.35">
      <c r="A267" s="34">
        <v>253</v>
      </c>
      <c r="B267" s="1791"/>
      <c r="C267" s="1792"/>
      <c r="D267" s="1188" t="s">
        <v>644</v>
      </c>
      <c r="E267" s="33">
        <v>2</v>
      </c>
      <c r="F267" s="34">
        <v>1</v>
      </c>
      <c r="G267" s="30"/>
      <c r="H267" s="33"/>
      <c r="I267" s="194"/>
      <c r="J267" s="1189"/>
      <c r="K267" s="36"/>
      <c r="L267" s="36"/>
      <c r="M267" s="36"/>
      <c r="N267" s="1190" t="s">
        <v>225</v>
      </c>
      <c r="O267" s="1191" t="s">
        <v>225</v>
      </c>
      <c r="P267" s="818"/>
      <c r="Q267" s="234">
        <f t="shared" si="17"/>
        <v>0</v>
      </c>
    </row>
    <row r="268" spans="1:17" s="71" customFormat="1" ht="15" customHeight="1" thickBot="1" x14ac:dyDescent="0.35">
      <c r="A268" s="34">
        <v>254</v>
      </c>
      <c r="B268" s="1791"/>
      <c r="C268" s="1792"/>
      <c r="D268" s="1188" t="s">
        <v>624</v>
      </c>
      <c r="E268" s="33">
        <v>2</v>
      </c>
      <c r="F268" s="34">
        <v>1</v>
      </c>
      <c r="G268" s="30"/>
      <c r="H268" s="33"/>
      <c r="I268" s="194"/>
      <c r="J268" s="1189"/>
      <c r="K268" s="36"/>
      <c r="L268" s="36"/>
      <c r="M268" s="36"/>
      <c r="N268" s="1190" t="s">
        <v>225</v>
      </c>
      <c r="O268" s="1191" t="s">
        <v>225</v>
      </c>
      <c r="P268" s="818"/>
      <c r="Q268" s="234">
        <f t="shared" si="17"/>
        <v>0</v>
      </c>
    </row>
    <row r="269" spans="1:17" s="71" customFormat="1" ht="15" customHeight="1" thickBot="1" x14ac:dyDescent="0.35">
      <c r="A269" s="34">
        <v>255</v>
      </c>
      <c r="B269" s="1791"/>
      <c r="C269" s="1792"/>
      <c r="D269" s="1188" t="s">
        <v>702</v>
      </c>
      <c r="E269" s="33">
        <v>2</v>
      </c>
      <c r="F269" s="34">
        <v>1</v>
      </c>
      <c r="G269" s="30"/>
      <c r="H269" s="33"/>
      <c r="I269" s="194"/>
      <c r="J269" s="1189"/>
      <c r="K269" s="36"/>
      <c r="L269" s="36"/>
      <c r="M269" s="36"/>
      <c r="N269" s="1190" t="s">
        <v>225</v>
      </c>
      <c r="O269" s="1191" t="s">
        <v>225</v>
      </c>
      <c r="P269" s="818"/>
      <c r="Q269" s="234">
        <f t="shared" si="17"/>
        <v>0</v>
      </c>
    </row>
    <row r="270" spans="1:17" s="71" customFormat="1" ht="15" customHeight="1" thickBot="1" x14ac:dyDescent="0.35">
      <c r="A270" s="34">
        <v>256</v>
      </c>
      <c r="B270" s="1791"/>
      <c r="C270" s="1792"/>
      <c r="D270" s="1207" t="s">
        <v>626</v>
      </c>
      <c r="E270" s="134">
        <v>2</v>
      </c>
      <c r="F270" s="136">
        <v>1</v>
      </c>
      <c r="G270" s="152"/>
      <c r="H270" s="134"/>
      <c r="I270" s="245"/>
      <c r="J270" s="1228"/>
      <c r="K270" s="132"/>
      <c r="L270" s="132"/>
      <c r="M270" s="132"/>
      <c r="N270" s="1209" t="s">
        <v>225</v>
      </c>
      <c r="O270" s="1210" t="s">
        <v>225</v>
      </c>
      <c r="P270" s="825"/>
      <c r="Q270" s="610">
        <f t="shared" si="17"/>
        <v>0</v>
      </c>
    </row>
    <row r="271" spans="1:17" s="71" customFormat="1" ht="15" customHeight="1" thickBot="1" x14ac:dyDescent="0.35">
      <c r="A271" s="34">
        <v>257</v>
      </c>
      <c r="B271" s="1791"/>
      <c r="C271" s="1792" t="s">
        <v>6728</v>
      </c>
      <c r="D271" s="1184" t="s">
        <v>703</v>
      </c>
      <c r="E271" s="24">
        <v>2</v>
      </c>
      <c r="F271" s="25">
        <v>1</v>
      </c>
      <c r="G271" s="20"/>
      <c r="H271" s="24"/>
      <c r="I271" s="25"/>
      <c r="J271" s="1185"/>
      <c r="K271" s="27"/>
      <c r="L271" s="27"/>
      <c r="M271" s="27"/>
      <c r="N271" s="1186" t="s">
        <v>225</v>
      </c>
      <c r="O271" s="1187" t="s">
        <v>225</v>
      </c>
      <c r="P271" s="820"/>
      <c r="Q271" s="232">
        <f t="shared" si="17"/>
        <v>0</v>
      </c>
    </row>
    <row r="272" spans="1:17" s="71" customFormat="1" ht="30" customHeight="1" thickBot="1" x14ac:dyDescent="0.35">
      <c r="A272" s="34">
        <v>258</v>
      </c>
      <c r="B272" s="1791"/>
      <c r="C272" s="1792"/>
      <c r="D272" s="1188" t="s">
        <v>628</v>
      </c>
      <c r="E272" s="33">
        <v>2</v>
      </c>
      <c r="F272" s="34">
        <v>1</v>
      </c>
      <c r="G272" s="30"/>
      <c r="H272" s="33"/>
      <c r="I272" s="34"/>
      <c r="J272" s="1189"/>
      <c r="K272" s="36"/>
      <c r="L272" s="36"/>
      <c r="M272" s="36"/>
      <c r="N272" s="1190" t="s">
        <v>225</v>
      </c>
      <c r="O272" s="1191" t="s">
        <v>225</v>
      </c>
      <c r="P272" s="818"/>
      <c r="Q272" s="234">
        <f t="shared" si="17"/>
        <v>0</v>
      </c>
    </row>
    <row r="273" spans="1:17" s="71" customFormat="1" ht="15" customHeight="1" thickBot="1" x14ac:dyDescent="0.35">
      <c r="A273" s="34">
        <v>259</v>
      </c>
      <c r="B273" s="1791"/>
      <c r="C273" s="1792"/>
      <c r="D273" s="1188" t="s">
        <v>629</v>
      </c>
      <c r="E273" s="33">
        <v>2</v>
      </c>
      <c r="F273" s="34">
        <v>1</v>
      </c>
      <c r="G273" s="30"/>
      <c r="H273" s="33"/>
      <c r="I273" s="34"/>
      <c r="J273" s="1189"/>
      <c r="K273" s="33"/>
      <c r="L273" s="36"/>
      <c r="M273" s="36"/>
      <c r="N273" s="1190" t="s">
        <v>225</v>
      </c>
      <c r="O273" s="1191" t="s">
        <v>225</v>
      </c>
      <c r="P273" s="818"/>
      <c r="Q273" s="234">
        <f t="shared" si="17"/>
        <v>0</v>
      </c>
    </row>
    <row r="274" spans="1:17" s="71" customFormat="1" ht="15" customHeight="1" thickBot="1" x14ac:dyDescent="0.35">
      <c r="A274" s="34">
        <v>260</v>
      </c>
      <c r="B274" s="1791"/>
      <c r="C274" s="1792"/>
      <c r="D274" s="1188" t="s">
        <v>630</v>
      </c>
      <c r="E274" s="33">
        <v>2</v>
      </c>
      <c r="F274" s="34">
        <v>1</v>
      </c>
      <c r="G274" s="30"/>
      <c r="H274" s="33"/>
      <c r="I274" s="34"/>
      <c r="J274" s="1189"/>
      <c r="K274" s="36"/>
      <c r="L274" s="36"/>
      <c r="M274" s="36"/>
      <c r="N274" s="1190" t="s">
        <v>225</v>
      </c>
      <c r="O274" s="1191" t="s">
        <v>225</v>
      </c>
      <c r="P274" s="818"/>
      <c r="Q274" s="234">
        <f t="shared" si="17"/>
        <v>0</v>
      </c>
    </row>
    <row r="275" spans="1:17" s="71" customFormat="1" ht="15" customHeight="1" thickBot="1" x14ac:dyDescent="0.35">
      <c r="A275" s="34">
        <v>261</v>
      </c>
      <c r="B275" s="1791"/>
      <c r="C275" s="1792"/>
      <c r="D275" s="1188" t="s">
        <v>626</v>
      </c>
      <c r="E275" s="33">
        <v>2</v>
      </c>
      <c r="F275" s="34">
        <v>1</v>
      </c>
      <c r="G275" s="30"/>
      <c r="H275" s="33"/>
      <c r="I275" s="34"/>
      <c r="J275" s="1189"/>
      <c r="K275" s="36"/>
      <c r="L275" s="36"/>
      <c r="M275" s="36"/>
      <c r="N275" s="1190" t="s">
        <v>225</v>
      </c>
      <c r="O275" s="1191" t="s">
        <v>225</v>
      </c>
      <c r="P275" s="818"/>
      <c r="Q275" s="234">
        <f t="shared" si="17"/>
        <v>0</v>
      </c>
    </row>
    <row r="276" spans="1:17" s="71" customFormat="1" ht="15" customHeight="1" thickBot="1" x14ac:dyDescent="0.35">
      <c r="A276" s="34">
        <v>262</v>
      </c>
      <c r="B276" s="1791"/>
      <c r="C276" s="1792"/>
      <c r="D276" s="1188" t="s">
        <v>632</v>
      </c>
      <c r="E276" s="33">
        <v>2</v>
      </c>
      <c r="F276" s="34">
        <v>1</v>
      </c>
      <c r="G276" s="30"/>
      <c r="H276" s="33"/>
      <c r="I276" s="34"/>
      <c r="J276" s="1189"/>
      <c r="K276" s="36"/>
      <c r="L276" s="36"/>
      <c r="M276" s="36"/>
      <c r="N276" s="1209" t="s">
        <v>225</v>
      </c>
      <c r="O276" s="1210" t="s">
        <v>225</v>
      </c>
      <c r="P276" s="818"/>
      <c r="Q276" s="610">
        <f t="shared" si="17"/>
        <v>0</v>
      </c>
    </row>
    <row r="277" spans="1:17" s="71" customFormat="1" ht="15" customHeight="1" thickBot="1" x14ac:dyDescent="0.35">
      <c r="A277" s="34">
        <v>263</v>
      </c>
      <c r="B277" s="1791"/>
      <c r="C277" s="1792"/>
      <c r="D277" s="1196" t="s">
        <v>633</v>
      </c>
      <c r="E277" s="44">
        <v>2</v>
      </c>
      <c r="F277" s="45">
        <v>1</v>
      </c>
      <c r="G277" s="41"/>
      <c r="H277" s="44"/>
      <c r="I277" s="45"/>
      <c r="J277" s="867"/>
      <c r="K277" s="46"/>
      <c r="L277" s="46"/>
      <c r="M277" s="47"/>
      <c r="N277" s="870" t="s">
        <v>225</v>
      </c>
      <c r="O277" s="869" t="s">
        <v>225</v>
      </c>
      <c r="P277" s="819"/>
      <c r="Q277" s="236">
        <f t="shared" si="17"/>
        <v>0</v>
      </c>
    </row>
    <row r="278" spans="1:17" s="71" customFormat="1" ht="15" customHeight="1" thickBot="1" x14ac:dyDescent="0.35">
      <c r="A278" s="34">
        <v>264</v>
      </c>
      <c r="B278" s="1791" t="s">
        <v>704</v>
      </c>
      <c r="C278" s="1792" t="s">
        <v>6729</v>
      </c>
      <c r="D278" s="1229" t="s">
        <v>705</v>
      </c>
      <c r="E278" s="79">
        <v>52</v>
      </c>
      <c r="F278" s="202">
        <v>2</v>
      </c>
      <c r="G278" s="201"/>
      <c r="H278" s="79" t="s">
        <v>225</v>
      </c>
      <c r="I278" s="202"/>
      <c r="J278" s="857"/>
      <c r="K278" s="27"/>
      <c r="L278" s="27"/>
      <c r="M278" s="28"/>
      <c r="N278" s="860" t="s">
        <v>225</v>
      </c>
      <c r="O278" s="859" t="s">
        <v>225</v>
      </c>
      <c r="P278" s="832"/>
      <c r="Q278" s="232">
        <f t="shared" si="17"/>
        <v>0</v>
      </c>
    </row>
    <row r="279" spans="1:17" s="71" customFormat="1" ht="15" customHeight="1" thickBot="1" x14ac:dyDescent="0.35">
      <c r="A279" s="34">
        <v>265</v>
      </c>
      <c r="B279" s="1791"/>
      <c r="C279" s="1792"/>
      <c r="D279" s="1188" t="s">
        <v>706</v>
      </c>
      <c r="E279" s="33">
        <v>12</v>
      </c>
      <c r="F279" s="34">
        <v>2</v>
      </c>
      <c r="G279" s="30"/>
      <c r="H279" s="33"/>
      <c r="I279" s="34"/>
      <c r="J279" s="862" t="s">
        <v>225</v>
      </c>
      <c r="K279" s="36"/>
      <c r="L279" s="36"/>
      <c r="M279" s="37"/>
      <c r="N279" s="1190"/>
      <c r="O279" s="1191"/>
      <c r="P279" s="818"/>
      <c r="Q279" s="234">
        <f t="shared" si="17"/>
        <v>0</v>
      </c>
    </row>
    <row r="280" spans="1:17" s="71" customFormat="1" ht="30" customHeight="1" thickBot="1" x14ac:dyDescent="0.35">
      <c r="A280" s="34">
        <v>266</v>
      </c>
      <c r="B280" s="1791"/>
      <c r="C280" s="1792"/>
      <c r="D280" s="1188" t="s">
        <v>707</v>
      </c>
      <c r="E280" s="33">
        <v>12</v>
      </c>
      <c r="F280" s="34">
        <v>2</v>
      </c>
      <c r="G280" s="30"/>
      <c r="H280" s="33"/>
      <c r="I280" s="34"/>
      <c r="J280" s="862" t="s">
        <v>225</v>
      </c>
      <c r="K280" s="36"/>
      <c r="L280" s="36"/>
      <c r="M280" s="37"/>
      <c r="N280" s="1190"/>
      <c r="O280" s="1191"/>
      <c r="P280" s="818"/>
      <c r="Q280" s="234">
        <f t="shared" si="17"/>
        <v>0</v>
      </c>
    </row>
    <row r="281" spans="1:17" s="71" customFormat="1" ht="15" customHeight="1" thickBot="1" x14ac:dyDescent="0.35">
      <c r="A281" s="34">
        <v>267</v>
      </c>
      <c r="B281" s="1791"/>
      <c r="C281" s="1792"/>
      <c r="D281" s="1196" t="s">
        <v>708</v>
      </c>
      <c r="E281" s="44">
        <v>12</v>
      </c>
      <c r="F281" s="45">
        <v>2</v>
      </c>
      <c r="G281" s="41"/>
      <c r="H281" s="44"/>
      <c r="I281" s="45"/>
      <c r="J281" s="867" t="s">
        <v>225</v>
      </c>
      <c r="K281" s="46"/>
      <c r="L281" s="46"/>
      <c r="M281" s="47"/>
      <c r="N281" s="870"/>
      <c r="O281" s="869"/>
      <c r="P281" s="819"/>
      <c r="Q281" s="236">
        <f t="shared" si="17"/>
        <v>0</v>
      </c>
    </row>
    <row r="282" spans="1:17" s="71" customFormat="1" ht="15" customHeight="1" thickBot="1" x14ac:dyDescent="0.35">
      <c r="A282" s="34">
        <v>268</v>
      </c>
      <c r="B282" s="1791" t="s">
        <v>709</v>
      </c>
      <c r="C282" s="1792" t="s">
        <v>6730</v>
      </c>
      <c r="D282" s="1230" t="s">
        <v>705</v>
      </c>
      <c r="E282" s="264"/>
      <c r="F282" s="265"/>
      <c r="G282" s="266"/>
      <c r="H282" s="264" t="s">
        <v>225</v>
      </c>
      <c r="I282" s="265"/>
      <c r="J282" s="1231"/>
      <c r="K282" s="77"/>
      <c r="L282" s="77"/>
      <c r="M282" s="1232"/>
      <c r="N282" s="860" t="s">
        <v>225</v>
      </c>
      <c r="O282" s="859" t="s">
        <v>225</v>
      </c>
      <c r="P282" s="833"/>
      <c r="Q282" s="232">
        <f t="shared" si="17"/>
        <v>0</v>
      </c>
    </row>
    <row r="283" spans="1:17" s="71" customFormat="1" ht="15" customHeight="1" thickBot="1" x14ac:dyDescent="0.35">
      <c r="A283" s="34">
        <v>269</v>
      </c>
      <c r="B283" s="1791"/>
      <c r="C283" s="1792"/>
      <c r="D283" s="1188" t="s">
        <v>706</v>
      </c>
      <c r="E283" s="33">
        <v>2</v>
      </c>
      <c r="F283" s="34">
        <v>1</v>
      </c>
      <c r="G283" s="30"/>
      <c r="H283" s="33"/>
      <c r="I283" s="34"/>
      <c r="J283" s="1189"/>
      <c r="K283" s="36"/>
      <c r="L283" s="36"/>
      <c r="M283" s="37"/>
      <c r="N283" s="1190" t="s">
        <v>225</v>
      </c>
      <c r="O283" s="1191" t="s">
        <v>225</v>
      </c>
      <c r="P283" s="834"/>
      <c r="Q283" s="234">
        <f t="shared" si="17"/>
        <v>0</v>
      </c>
    </row>
    <row r="284" spans="1:17" s="71" customFormat="1" ht="30" customHeight="1" thickBot="1" x14ac:dyDescent="0.35">
      <c r="A284" s="34">
        <v>270</v>
      </c>
      <c r="B284" s="1791"/>
      <c r="C284" s="1792"/>
      <c r="D284" s="1188" t="s">
        <v>707</v>
      </c>
      <c r="E284" s="33">
        <v>2</v>
      </c>
      <c r="F284" s="34">
        <v>1</v>
      </c>
      <c r="G284" s="30"/>
      <c r="H284" s="33"/>
      <c r="I284" s="34"/>
      <c r="J284" s="1189"/>
      <c r="K284" s="36"/>
      <c r="L284" s="36"/>
      <c r="M284" s="37"/>
      <c r="N284" s="1190" t="s">
        <v>225</v>
      </c>
      <c r="O284" s="1191" t="s">
        <v>225</v>
      </c>
      <c r="P284" s="834"/>
      <c r="Q284" s="234">
        <f t="shared" si="17"/>
        <v>0</v>
      </c>
    </row>
    <row r="285" spans="1:17" s="71" customFormat="1" ht="15" customHeight="1" thickBot="1" x14ac:dyDescent="0.35">
      <c r="A285" s="34">
        <v>271</v>
      </c>
      <c r="B285" s="1791"/>
      <c r="C285" s="1792"/>
      <c r="D285" s="1233" t="s">
        <v>708</v>
      </c>
      <c r="E285" s="50">
        <v>2</v>
      </c>
      <c r="F285" s="51">
        <v>1</v>
      </c>
      <c r="G285" s="48"/>
      <c r="H285" s="50"/>
      <c r="I285" s="51"/>
      <c r="J285" s="1234"/>
      <c r="K285" s="50"/>
      <c r="L285" s="53"/>
      <c r="M285" s="53"/>
      <c r="N285" s="1235" t="s">
        <v>225</v>
      </c>
      <c r="O285" s="1236" t="s">
        <v>225</v>
      </c>
      <c r="P285" s="835"/>
      <c r="Q285" s="1237">
        <f t="shared" si="17"/>
        <v>0</v>
      </c>
    </row>
    <row r="286" spans="1:17" s="71" customFormat="1" ht="15" customHeight="1" thickBot="1" x14ac:dyDescent="0.35">
      <c r="A286" s="34">
        <v>272</v>
      </c>
      <c r="B286" s="1791" t="s">
        <v>710</v>
      </c>
      <c r="C286" s="1792" t="s">
        <v>711</v>
      </c>
      <c r="D286" s="1202" t="s">
        <v>535</v>
      </c>
      <c r="E286" s="24">
        <v>2</v>
      </c>
      <c r="F286" s="25">
        <v>12</v>
      </c>
      <c r="G286" s="20"/>
      <c r="H286" s="24"/>
      <c r="I286" s="197" t="s">
        <v>225</v>
      </c>
      <c r="J286" s="1217"/>
      <c r="K286" s="205"/>
      <c r="L286" s="205"/>
      <c r="M286" s="205"/>
      <c r="N286" s="1238"/>
      <c r="O286" s="1239"/>
      <c r="P286" s="1793" t="s">
        <v>137</v>
      </c>
      <c r="Q286" s="1793"/>
    </row>
    <row r="287" spans="1:17" s="71" customFormat="1" ht="15" customHeight="1" thickBot="1" x14ac:dyDescent="0.35">
      <c r="A287" s="34">
        <v>273</v>
      </c>
      <c r="B287" s="1791"/>
      <c r="C287" s="1792"/>
      <c r="D287" s="1240" t="s">
        <v>712</v>
      </c>
      <c r="E287" s="44">
        <v>2</v>
      </c>
      <c r="F287" s="45">
        <v>12</v>
      </c>
      <c r="G287" s="41"/>
      <c r="H287" s="44"/>
      <c r="I287" s="196"/>
      <c r="J287" s="867"/>
      <c r="K287" s="46"/>
      <c r="L287" s="46"/>
      <c r="M287" s="46"/>
      <c r="N287" s="870" t="s">
        <v>225</v>
      </c>
      <c r="O287" s="869" t="s">
        <v>225</v>
      </c>
      <c r="P287" s="819"/>
      <c r="Q287" s="236">
        <f>ROUND(P287,2)*E287*F287</f>
        <v>0</v>
      </c>
    </row>
    <row r="288" spans="1:17" s="71" customFormat="1" ht="15" customHeight="1" thickBot="1" x14ac:dyDescent="0.35">
      <c r="A288" s="34">
        <v>274</v>
      </c>
      <c r="B288" s="1791"/>
      <c r="C288" s="1792" t="s">
        <v>713</v>
      </c>
      <c r="D288" s="1202" t="s">
        <v>714</v>
      </c>
      <c r="E288" s="24">
        <v>2</v>
      </c>
      <c r="F288" s="25">
        <v>19</v>
      </c>
      <c r="G288" s="20"/>
      <c r="H288" s="24"/>
      <c r="I288" s="197" t="s">
        <v>225</v>
      </c>
      <c r="J288" s="857"/>
      <c r="K288" s="27"/>
      <c r="L288" s="27"/>
      <c r="M288" s="27"/>
      <c r="N288" s="860"/>
      <c r="O288" s="859"/>
      <c r="P288" s="1793" t="s">
        <v>137</v>
      </c>
      <c r="Q288" s="1793"/>
    </row>
    <row r="289" spans="1:17" s="71" customFormat="1" ht="15" customHeight="1" thickBot="1" x14ac:dyDescent="0.35">
      <c r="A289" s="34">
        <v>275</v>
      </c>
      <c r="B289" s="1791"/>
      <c r="C289" s="1792"/>
      <c r="D289" s="1240" t="s">
        <v>715</v>
      </c>
      <c r="E289" s="44">
        <v>2</v>
      </c>
      <c r="F289" s="45">
        <v>19</v>
      </c>
      <c r="G289" s="41"/>
      <c r="H289" s="44"/>
      <c r="I289" s="196"/>
      <c r="J289" s="867"/>
      <c r="K289" s="46"/>
      <c r="L289" s="46"/>
      <c r="M289" s="46"/>
      <c r="N289" s="870" t="s">
        <v>225</v>
      </c>
      <c r="O289" s="869" t="s">
        <v>225</v>
      </c>
      <c r="P289" s="819"/>
      <c r="Q289" s="236">
        <f>ROUND(P289,2)*E289*F289</f>
        <v>0</v>
      </c>
    </row>
    <row r="290" spans="1:17" s="71" customFormat="1" ht="30" customHeight="1" thickBot="1" x14ac:dyDescent="0.35">
      <c r="A290" s="34">
        <v>276</v>
      </c>
      <c r="B290" s="1794" t="s">
        <v>453</v>
      </c>
      <c r="C290" s="1792" t="s">
        <v>716</v>
      </c>
      <c r="D290" s="1213" t="s">
        <v>717</v>
      </c>
      <c r="E290" s="79">
        <v>52</v>
      </c>
      <c r="F290" s="202">
        <v>1</v>
      </c>
      <c r="G290" s="201"/>
      <c r="H290" s="79" t="s">
        <v>225</v>
      </c>
      <c r="I290" s="203"/>
      <c r="J290" s="201"/>
      <c r="K290" s="205"/>
      <c r="L290" s="205"/>
      <c r="M290" s="205"/>
      <c r="N290" s="79"/>
      <c r="O290" s="203"/>
      <c r="P290" s="1793" t="s">
        <v>137</v>
      </c>
      <c r="Q290" s="1793"/>
    </row>
    <row r="291" spans="1:17" s="71" customFormat="1" ht="30" customHeight="1" thickBot="1" x14ac:dyDescent="0.35">
      <c r="A291" s="34">
        <v>277</v>
      </c>
      <c r="B291" s="1794"/>
      <c r="C291" s="1792"/>
      <c r="D291" s="1240" t="s">
        <v>455</v>
      </c>
      <c r="E291" s="44">
        <v>1</v>
      </c>
      <c r="F291" s="45">
        <v>1</v>
      </c>
      <c r="G291" s="41"/>
      <c r="H291" s="44"/>
      <c r="I291" s="196"/>
      <c r="J291" s="41"/>
      <c r="K291" s="46"/>
      <c r="L291" s="46"/>
      <c r="M291" s="46"/>
      <c r="N291" s="44"/>
      <c r="O291" s="196" t="s">
        <v>225</v>
      </c>
      <c r="P291" s="819"/>
      <c r="Q291" s="236">
        <f>ROUND(P291,2)*E291*F291</f>
        <v>0</v>
      </c>
    </row>
    <row r="292" spans="1:17" s="71" customFormat="1" ht="61.35" customHeight="1" thickBot="1" x14ac:dyDescent="0.35">
      <c r="A292" s="34">
        <v>278</v>
      </c>
      <c r="B292" s="1797" t="s">
        <v>718</v>
      </c>
      <c r="C292" s="1795" t="s">
        <v>6801</v>
      </c>
      <c r="D292" s="1242" t="s">
        <v>6800</v>
      </c>
      <c r="E292" s="74">
        <v>2</v>
      </c>
      <c r="F292" s="75">
        <v>1</v>
      </c>
      <c r="G292" s="55"/>
      <c r="H292" s="56"/>
      <c r="I292" s="157"/>
      <c r="J292" s="55"/>
      <c r="K292" s="56"/>
      <c r="L292" s="56"/>
      <c r="M292" s="56"/>
      <c r="N292" s="853" t="s">
        <v>132</v>
      </c>
      <c r="O292" s="852" t="s">
        <v>132</v>
      </c>
      <c r="P292" s="817"/>
      <c r="Q292" s="237">
        <f>ROUND(P292,2)*E292*F292</f>
        <v>0</v>
      </c>
    </row>
    <row r="293" spans="1:17" s="71" customFormat="1" ht="47.4" customHeight="1" thickBot="1" x14ac:dyDescent="0.35">
      <c r="A293" s="34">
        <v>279</v>
      </c>
      <c r="B293" s="1798"/>
      <c r="C293" s="1796"/>
      <c r="D293" s="1242" t="s">
        <v>6799</v>
      </c>
      <c r="E293" s="74">
        <v>2</v>
      </c>
      <c r="F293" s="75">
        <v>1</v>
      </c>
      <c r="G293" s="55"/>
      <c r="H293" s="56"/>
      <c r="I293" s="157"/>
      <c r="J293" s="55"/>
      <c r="K293" s="56"/>
      <c r="L293" s="56"/>
      <c r="M293" s="56"/>
      <c r="N293" s="853" t="s">
        <v>132</v>
      </c>
      <c r="O293" s="852" t="s">
        <v>132</v>
      </c>
      <c r="P293" s="817"/>
      <c r="Q293" s="237">
        <f t="shared" ref="Q293:Q294" si="18">ROUND(P293,2)*E293*F293</f>
        <v>0</v>
      </c>
    </row>
    <row r="294" spans="1:17" s="71" customFormat="1" ht="15" customHeight="1" thickBot="1" x14ac:dyDescent="0.35">
      <c r="A294" s="34">
        <v>280</v>
      </c>
      <c r="B294" s="1799"/>
      <c r="C294" s="1241" t="s">
        <v>161</v>
      </c>
      <c r="D294" s="872" t="s">
        <v>162</v>
      </c>
      <c r="E294" s="74">
        <v>2</v>
      </c>
      <c r="F294" s="75">
        <v>1</v>
      </c>
      <c r="G294" s="55"/>
      <c r="H294" s="56"/>
      <c r="I294" s="157"/>
      <c r="J294" s="55"/>
      <c r="K294" s="56"/>
      <c r="L294" s="56"/>
      <c r="M294" s="56"/>
      <c r="N294" s="56" t="s">
        <v>132</v>
      </c>
      <c r="O294" s="157" t="s">
        <v>132</v>
      </c>
      <c r="P294" s="817"/>
      <c r="Q294" s="237">
        <f t="shared" si="18"/>
        <v>0</v>
      </c>
    </row>
    <row r="295" spans="1:17" s="71" customFormat="1" ht="14.4" thickBot="1" x14ac:dyDescent="0.35">
      <c r="A295" s="1790" t="s">
        <v>163</v>
      </c>
      <c r="B295" s="1790"/>
      <c r="C295" s="1790"/>
      <c r="D295" s="1790"/>
      <c r="E295" s="1790"/>
      <c r="F295" s="1790"/>
      <c r="G295" s="1790"/>
      <c r="H295" s="1790"/>
      <c r="I295" s="1790"/>
      <c r="J295" s="1790"/>
      <c r="K295" s="1790"/>
      <c r="L295" s="1790"/>
      <c r="M295" s="1790"/>
      <c r="N295" s="1790"/>
      <c r="O295" s="1790"/>
      <c r="P295" s="1748">
        <f>SUM(Q15:Q294)</f>
        <v>0</v>
      </c>
      <c r="Q295" s="1748"/>
    </row>
    <row r="296" spans="1:17" s="71" customFormat="1" ht="14.4" thickBot="1" x14ac:dyDescent="0.35">
      <c r="A296" s="229" t="s">
        <v>164</v>
      </c>
      <c r="B296" s="230"/>
      <c r="C296" s="230"/>
      <c r="D296" s="230"/>
      <c r="E296" s="230"/>
      <c r="F296" s="230"/>
      <c r="G296" s="230"/>
      <c r="H296" s="230"/>
      <c r="I296" s="230"/>
      <c r="J296" s="230"/>
      <c r="K296" s="230"/>
      <c r="L296" s="230"/>
      <c r="M296" s="230"/>
      <c r="N296" s="230"/>
      <c r="O296" s="231"/>
      <c r="P296" s="1748">
        <f>P295*4</f>
        <v>0</v>
      </c>
      <c r="Q296" s="1748"/>
    </row>
    <row r="297" spans="1:17" customFormat="1" ht="14.4" x14ac:dyDescent="0.3">
      <c r="A297" s="142"/>
      <c r="B297" s="142"/>
      <c r="C297" s="142"/>
      <c r="D297" s="142"/>
      <c r="E297" s="142"/>
      <c r="F297" s="142"/>
      <c r="G297" s="143"/>
      <c r="H297" s="143"/>
      <c r="I297" s="143"/>
      <c r="J297" s="143"/>
      <c r="K297" s="143"/>
      <c r="L297" s="143"/>
      <c r="M297" s="143"/>
      <c r="N297" s="143"/>
      <c r="O297" s="143"/>
      <c r="P297" s="142"/>
      <c r="Q297" s="142"/>
    </row>
  </sheetData>
  <sheetProtection algorithmName="SHA-512" hashValue="3pSyTtWJUoIz6qPKrW44LtVN6jPPws2fhyE/ZaIKnS3KWgeFCQmIDrfk3SQF4vZiR+Y5j8+RZeWiS4p8kpejbQ==" saltValue="85aiqYMQwA0fhrQNYgpppQ==" spinCount="100000" sheet="1" objects="1" scenarios="1"/>
  <mergeCells count="151">
    <mergeCell ref="E1:Q1"/>
    <mergeCell ref="A8:C8"/>
    <mergeCell ref="A9:D9"/>
    <mergeCell ref="A10:O10"/>
    <mergeCell ref="A11:A13"/>
    <mergeCell ref="B11:B13"/>
    <mergeCell ref="C11:C13"/>
    <mergeCell ref="D11:D13"/>
    <mergeCell ref="E11:E13"/>
    <mergeCell ref="F11:F13"/>
    <mergeCell ref="B15:B29"/>
    <mergeCell ref="C15:C29"/>
    <mergeCell ref="P15:Q15"/>
    <mergeCell ref="P16:Q16"/>
    <mergeCell ref="P17:Q17"/>
    <mergeCell ref="B30:B43"/>
    <mergeCell ref="C30:C35"/>
    <mergeCell ref="C36:C43"/>
    <mergeCell ref="G11:O11"/>
    <mergeCell ref="P11:P13"/>
    <mergeCell ref="Q11:Q13"/>
    <mergeCell ref="G12:I12"/>
    <mergeCell ref="J12:O12"/>
    <mergeCell ref="A14:Q14"/>
    <mergeCell ref="B65:B66"/>
    <mergeCell ref="B67:B81"/>
    <mergeCell ref="C67:C81"/>
    <mergeCell ref="P67:Q67"/>
    <mergeCell ref="P68:Q68"/>
    <mergeCell ref="P69:Q69"/>
    <mergeCell ref="B44:B53"/>
    <mergeCell ref="C44:C54"/>
    <mergeCell ref="P44:Q44"/>
    <mergeCell ref="P45:Q45"/>
    <mergeCell ref="P46:Q46"/>
    <mergeCell ref="B55:B64"/>
    <mergeCell ref="C55:C66"/>
    <mergeCell ref="P55:Q55"/>
    <mergeCell ref="P56:Q56"/>
    <mergeCell ref="P57:Q57"/>
    <mergeCell ref="B108:B117"/>
    <mergeCell ref="C108:C119"/>
    <mergeCell ref="P108:Q108"/>
    <mergeCell ref="P109:Q109"/>
    <mergeCell ref="P110:Q110"/>
    <mergeCell ref="B118:B119"/>
    <mergeCell ref="B82:B95"/>
    <mergeCell ref="C82:C87"/>
    <mergeCell ref="C88:C95"/>
    <mergeCell ref="B96:B105"/>
    <mergeCell ref="C96:C107"/>
    <mergeCell ref="P96:Q96"/>
    <mergeCell ref="P97:Q97"/>
    <mergeCell ref="P98:Q98"/>
    <mergeCell ref="B106:B107"/>
    <mergeCell ref="B133:B143"/>
    <mergeCell ref="C133:C143"/>
    <mergeCell ref="P133:Q133"/>
    <mergeCell ref="P134:Q134"/>
    <mergeCell ref="P135:Q135"/>
    <mergeCell ref="B145:B146"/>
    <mergeCell ref="C145:C146"/>
    <mergeCell ref="B120:B129"/>
    <mergeCell ref="C120:C129"/>
    <mergeCell ref="P120:Q120"/>
    <mergeCell ref="P121:Q121"/>
    <mergeCell ref="P122:Q122"/>
    <mergeCell ref="B131:B132"/>
    <mergeCell ref="C131:C132"/>
    <mergeCell ref="B168:B169"/>
    <mergeCell ref="C168:C169"/>
    <mergeCell ref="B170:B179"/>
    <mergeCell ref="C170:C179"/>
    <mergeCell ref="P170:Q170"/>
    <mergeCell ref="P171:Q171"/>
    <mergeCell ref="P172:Q172"/>
    <mergeCell ref="B147:B156"/>
    <mergeCell ref="C147:C156"/>
    <mergeCell ref="P147:Q147"/>
    <mergeCell ref="P148:Q148"/>
    <mergeCell ref="P149:Q149"/>
    <mergeCell ref="B157:B166"/>
    <mergeCell ref="C157:C166"/>
    <mergeCell ref="P157:Q157"/>
    <mergeCell ref="P158:Q158"/>
    <mergeCell ref="P159:Q159"/>
    <mergeCell ref="B195:B196"/>
    <mergeCell ref="C195:C196"/>
    <mergeCell ref="B197:B206"/>
    <mergeCell ref="C197:C206"/>
    <mergeCell ref="P197:Q197"/>
    <mergeCell ref="P198:Q198"/>
    <mergeCell ref="P199:Q199"/>
    <mergeCell ref="B181:B182"/>
    <mergeCell ref="C181:C182"/>
    <mergeCell ref="B183:B193"/>
    <mergeCell ref="C183:C193"/>
    <mergeCell ref="P183:Q183"/>
    <mergeCell ref="P184:Q184"/>
    <mergeCell ref="P185:Q185"/>
    <mergeCell ref="B220:B229"/>
    <mergeCell ref="C220:C229"/>
    <mergeCell ref="P220:Q220"/>
    <mergeCell ref="P221:Q221"/>
    <mergeCell ref="P222:Q222"/>
    <mergeCell ref="B231:B232"/>
    <mergeCell ref="C231:C232"/>
    <mergeCell ref="B207:B216"/>
    <mergeCell ref="C207:C216"/>
    <mergeCell ref="P207:Q207"/>
    <mergeCell ref="P208:Q208"/>
    <mergeCell ref="P209:Q209"/>
    <mergeCell ref="B218:B219"/>
    <mergeCell ref="C218:C219"/>
    <mergeCell ref="P257:Q257"/>
    <mergeCell ref="P258:Q258"/>
    <mergeCell ref="P259:Q259"/>
    <mergeCell ref="B233:B242"/>
    <mergeCell ref="C233:C242"/>
    <mergeCell ref="P233:Q233"/>
    <mergeCell ref="P234:Q234"/>
    <mergeCell ref="P235:Q235"/>
    <mergeCell ref="B243:B253"/>
    <mergeCell ref="C243:C253"/>
    <mergeCell ref="P243:Q243"/>
    <mergeCell ref="P244:Q244"/>
    <mergeCell ref="P245:Q245"/>
    <mergeCell ref="B265:B277"/>
    <mergeCell ref="C265:C270"/>
    <mergeCell ref="C271:C277"/>
    <mergeCell ref="B278:B281"/>
    <mergeCell ref="C278:C281"/>
    <mergeCell ref="B282:B285"/>
    <mergeCell ref="C282:C285"/>
    <mergeCell ref="B255:B256"/>
    <mergeCell ref="C255:C256"/>
    <mergeCell ref="B257:B264"/>
    <mergeCell ref="C257:C264"/>
    <mergeCell ref="A295:O295"/>
    <mergeCell ref="P295:Q295"/>
    <mergeCell ref="P296:Q296"/>
    <mergeCell ref="B286:B289"/>
    <mergeCell ref="C286:C287"/>
    <mergeCell ref="P286:Q286"/>
    <mergeCell ref="C288:C289"/>
    <mergeCell ref="P288:Q288"/>
    <mergeCell ref="B290:B291"/>
    <mergeCell ref="C290:C291"/>
    <mergeCell ref="P290:Q290"/>
    <mergeCell ref="C292:C293"/>
    <mergeCell ref="B292:B294"/>
  </mergeCells>
  <printOptions horizontalCentered="1"/>
  <pageMargins left="0.70000000000000007" right="0.70000000000000007" top="0.75" bottom="0.75" header="0.30000000000000004" footer="0.30000000000000004"/>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8852-8AC9-4AB7-97F5-CE096B522531}">
  <sheetPr>
    <tabColor rgb="FFCAEDFB"/>
    <pageSetUpPr fitToPage="1"/>
  </sheetPr>
  <dimension ref="A1:S51"/>
  <sheetViews>
    <sheetView topLeftCell="B13" workbookViewId="0">
      <selection activeCell="R21" sqref="R21"/>
    </sheetView>
  </sheetViews>
  <sheetFormatPr defaultColWidth="8.88671875" defaultRowHeight="14.4" x14ac:dyDescent="0.3"/>
  <cols>
    <col min="1" max="1" width="8.88671875" style="6" bestFit="1" customWidth="1"/>
    <col min="2" max="2" width="12.88671875" style="6" customWidth="1"/>
    <col min="3" max="3" width="19.33203125" style="6" customWidth="1"/>
    <col min="4" max="4" width="48" style="6" customWidth="1"/>
    <col min="5" max="7" width="8.109375" style="6" customWidth="1"/>
    <col min="8" max="8" width="8.88671875" style="6" bestFit="1" customWidth="1"/>
    <col min="9" max="10" width="3.109375" style="62" customWidth="1"/>
    <col min="11" max="12" width="4.88671875" style="62" customWidth="1"/>
    <col min="13" max="17" width="3.109375" style="62" customWidth="1"/>
    <col min="18" max="19" width="12.109375" style="6" customWidth="1"/>
    <col min="20" max="20" width="8.88671875" style="6" customWidth="1"/>
    <col min="21" max="16384" width="8.88671875" style="6"/>
  </cols>
  <sheetData>
    <row r="1" spans="1:19" s="9" customFormat="1" x14ac:dyDescent="0.3">
      <c r="A1" s="7"/>
      <c r="B1" s="7"/>
      <c r="C1" s="7"/>
      <c r="D1" s="8"/>
      <c r="E1" s="8"/>
      <c r="F1" s="8"/>
      <c r="G1" s="1760" t="s">
        <v>719</v>
      </c>
      <c r="H1" s="1760"/>
      <c r="I1" s="1760"/>
      <c r="J1" s="1760"/>
      <c r="K1" s="1760"/>
      <c r="L1" s="1760"/>
      <c r="M1" s="1760"/>
      <c r="N1" s="1760"/>
      <c r="O1" s="1760"/>
      <c r="P1" s="1760"/>
      <c r="Q1" s="1760"/>
      <c r="R1" s="1760"/>
      <c r="S1" s="1760"/>
    </row>
    <row r="2" spans="1:19" s="9" customFormat="1" x14ac:dyDescent="0.3">
      <c r="A2" s="7"/>
      <c r="B2" s="7"/>
      <c r="C2" s="7"/>
      <c r="D2" s="8"/>
      <c r="E2" s="8"/>
      <c r="F2" s="8"/>
      <c r="G2" s="8"/>
      <c r="H2" s="8"/>
      <c r="I2" s="8"/>
      <c r="J2" s="8"/>
      <c r="K2" s="8"/>
      <c r="L2" s="8"/>
      <c r="M2" s="8"/>
      <c r="N2" s="8"/>
      <c r="O2" s="8"/>
      <c r="P2" s="8"/>
      <c r="Q2" s="8"/>
      <c r="R2" s="10"/>
      <c r="S2" s="10"/>
    </row>
    <row r="3" spans="1:19" s="9" customFormat="1" x14ac:dyDescent="0.3">
      <c r="A3" s="7"/>
      <c r="B3" s="7"/>
      <c r="C3" s="7"/>
      <c r="D3" s="8"/>
      <c r="E3" s="8"/>
      <c r="F3" s="8"/>
      <c r="G3" s="8"/>
      <c r="H3" s="8"/>
      <c r="I3" s="8"/>
      <c r="J3" s="8"/>
      <c r="K3" s="8"/>
      <c r="L3" s="8"/>
      <c r="M3" s="8"/>
      <c r="N3" s="8"/>
      <c r="O3" s="8"/>
      <c r="P3" s="8"/>
      <c r="Q3" s="8"/>
      <c r="R3" s="11"/>
      <c r="S3" s="11"/>
    </row>
    <row r="4" spans="1:19" s="9" customFormat="1" x14ac:dyDescent="0.3">
      <c r="A4" s="7"/>
      <c r="B4" s="7"/>
      <c r="C4" s="7"/>
      <c r="D4" s="8"/>
      <c r="E4" s="8"/>
      <c r="F4" s="8"/>
      <c r="G4" s="8"/>
      <c r="H4" s="8"/>
      <c r="I4" s="8"/>
      <c r="J4" s="8"/>
      <c r="K4" s="8"/>
      <c r="L4" s="8"/>
      <c r="M4" s="8"/>
      <c r="N4" s="8"/>
      <c r="O4" s="8"/>
      <c r="P4" s="8"/>
      <c r="Q4" s="8"/>
      <c r="R4" s="11"/>
      <c r="S4" s="11"/>
    </row>
    <row r="5" spans="1:19" s="9" customFormat="1" x14ac:dyDescent="0.3">
      <c r="A5" s="7"/>
      <c r="B5" s="7"/>
      <c r="C5" s="7"/>
      <c r="D5" s="8"/>
      <c r="E5" s="8"/>
      <c r="F5" s="8"/>
      <c r="G5" s="8"/>
      <c r="H5" s="8"/>
      <c r="I5" s="8"/>
      <c r="J5" s="8"/>
      <c r="K5" s="8"/>
      <c r="L5" s="8"/>
      <c r="M5" s="8"/>
      <c r="N5" s="8"/>
      <c r="O5" s="8"/>
      <c r="P5" s="8"/>
      <c r="Q5" s="8"/>
      <c r="R5" s="11"/>
      <c r="S5" s="11"/>
    </row>
    <row r="6" spans="1:19" s="9" customFormat="1" x14ac:dyDescent="0.3">
      <c r="A6" s="7"/>
      <c r="B6" s="7"/>
      <c r="C6" s="7"/>
      <c r="D6" s="8"/>
      <c r="E6" s="8"/>
      <c r="F6" s="8"/>
      <c r="G6" s="8"/>
      <c r="H6" s="8"/>
      <c r="I6" s="8"/>
      <c r="J6" s="8"/>
      <c r="K6" s="8"/>
      <c r="L6" s="8"/>
      <c r="M6" s="8"/>
      <c r="N6" s="8"/>
      <c r="O6" s="8"/>
      <c r="P6" s="8"/>
      <c r="Q6" s="8"/>
      <c r="R6" s="11"/>
      <c r="S6" s="11"/>
    </row>
    <row r="7" spans="1:19" s="9" customFormat="1" x14ac:dyDescent="0.3">
      <c r="A7" s="7"/>
      <c r="B7" s="7"/>
      <c r="C7" s="7"/>
      <c r="D7" s="8"/>
      <c r="E7" s="8"/>
      <c r="F7" s="8"/>
      <c r="G7" s="8"/>
      <c r="H7" s="8"/>
      <c r="I7" s="8"/>
      <c r="J7" s="8"/>
      <c r="K7" s="8"/>
      <c r="L7" s="8"/>
      <c r="M7" s="8"/>
      <c r="N7" s="8"/>
      <c r="O7" s="8"/>
      <c r="P7" s="8"/>
      <c r="Q7" s="8"/>
      <c r="R7" s="11"/>
      <c r="S7" s="11"/>
    </row>
    <row r="8" spans="1:19" s="9" customFormat="1" x14ac:dyDescent="0.3">
      <c r="A8" s="1761" t="s">
        <v>1</v>
      </c>
      <c r="B8" s="1761"/>
      <c r="C8" s="1761"/>
      <c r="D8" s="13"/>
      <c r="E8" s="13"/>
      <c r="F8" s="13"/>
      <c r="G8" s="13"/>
      <c r="H8" s="13"/>
      <c r="I8" s="13"/>
      <c r="J8" s="13"/>
      <c r="K8" s="13"/>
      <c r="L8" s="13"/>
      <c r="M8" s="13"/>
      <c r="N8" s="13"/>
      <c r="O8" s="8"/>
      <c r="P8" s="8"/>
      <c r="Q8" s="8"/>
      <c r="R8" s="11"/>
      <c r="S8" s="11"/>
    </row>
    <row r="9" spans="1:19" s="9" customFormat="1" x14ac:dyDescent="0.3">
      <c r="A9" s="1761" t="s">
        <v>720</v>
      </c>
      <c r="B9" s="1761"/>
      <c r="C9" s="1761"/>
      <c r="D9" s="1761"/>
      <c r="E9" s="12"/>
      <c r="F9" s="12"/>
      <c r="G9" s="13"/>
      <c r="H9" s="13"/>
      <c r="I9" s="13"/>
      <c r="J9" s="13"/>
      <c r="K9" s="14"/>
      <c r="L9" s="14"/>
      <c r="M9" s="14"/>
      <c r="N9" s="14"/>
      <c r="O9" s="8"/>
      <c r="P9" s="8"/>
      <c r="Q9" s="8"/>
      <c r="R9" s="11"/>
      <c r="S9" s="11"/>
    </row>
    <row r="10" spans="1:19" s="9" customFormat="1" ht="15" thickBot="1" x14ac:dyDescent="0.35">
      <c r="A10" s="1762"/>
      <c r="B10" s="1762"/>
      <c r="C10" s="1762"/>
      <c r="D10" s="1762"/>
      <c r="E10" s="1762"/>
      <c r="F10" s="1762"/>
      <c r="G10" s="1762"/>
      <c r="H10" s="1762"/>
      <c r="I10" s="1762"/>
      <c r="J10" s="1762"/>
      <c r="K10" s="1762"/>
      <c r="L10" s="1762"/>
      <c r="M10" s="1762"/>
      <c r="N10" s="1762"/>
      <c r="O10" s="1762"/>
      <c r="P10" s="1762"/>
      <c r="Q10" s="1762"/>
      <c r="R10" s="11"/>
      <c r="S10" s="11"/>
    </row>
    <row r="11" spans="1:19" s="15" customFormat="1" ht="33.75" customHeight="1" thickBot="1" x14ac:dyDescent="0.35">
      <c r="A11" s="1763" t="s">
        <v>109</v>
      </c>
      <c r="B11" s="1763" t="s">
        <v>110</v>
      </c>
      <c r="C11" s="1764" t="s">
        <v>111</v>
      </c>
      <c r="D11" s="1768" t="s">
        <v>112</v>
      </c>
      <c r="E11" s="1768" t="s">
        <v>721</v>
      </c>
      <c r="F11" s="1768" t="s">
        <v>722</v>
      </c>
      <c r="G11" s="1768" t="s">
        <v>113</v>
      </c>
      <c r="H11" s="1768" t="s">
        <v>114</v>
      </c>
      <c r="I11" s="1763" t="s">
        <v>115</v>
      </c>
      <c r="J11" s="1763"/>
      <c r="K11" s="1763"/>
      <c r="L11" s="1763"/>
      <c r="M11" s="1763"/>
      <c r="N11" s="1763"/>
      <c r="O11" s="1763"/>
      <c r="P11" s="1763"/>
      <c r="Q11" s="1763"/>
      <c r="R11" s="1767" t="s">
        <v>116</v>
      </c>
      <c r="S11" s="1767" t="s">
        <v>117</v>
      </c>
    </row>
    <row r="12" spans="1:19" s="15" customFormat="1" ht="88.5" customHeight="1" thickBot="1" x14ac:dyDescent="0.35">
      <c r="A12" s="1763"/>
      <c r="B12" s="1763"/>
      <c r="C12" s="1764"/>
      <c r="D12" s="1768"/>
      <c r="E12" s="1768"/>
      <c r="F12" s="1768"/>
      <c r="G12" s="1768"/>
      <c r="H12" s="1768"/>
      <c r="I12" s="1763" t="s">
        <v>118</v>
      </c>
      <c r="J12" s="1763"/>
      <c r="K12" s="1763"/>
      <c r="L12" s="1763" t="s">
        <v>119</v>
      </c>
      <c r="M12" s="1763"/>
      <c r="N12" s="1763"/>
      <c r="O12" s="1763"/>
      <c r="P12" s="1763"/>
      <c r="Q12" s="1763"/>
      <c r="R12" s="1767"/>
      <c r="S12" s="1767"/>
    </row>
    <row r="13" spans="1:19" s="15" customFormat="1" ht="77.25" customHeight="1" thickBot="1" x14ac:dyDescent="0.35">
      <c r="A13" s="1763"/>
      <c r="B13" s="1763"/>
      <c r="C13" s="1764"/>
      <c r="D13" s="1768"/>
      <c r="E13" s="1768"/>
      <c r="F13" s="1768"/>
      <c r="G13" s="1768"/>
      <c r="H13" s="1768"/>
      <c r="I13" s="252" t="s">
        <v>723</v>
      </c>
      <c r="J13" s="17" t="s">
        <v>724</v>
      </c>
      <c r="K13" s="18" t="s">
        <v>603</v>
      </c>
      <c r="L13" s="252" t="s">
        <v>603</v>
      </c>
      <c r="M13" s="253" t="s">
        <v>123</v>
      </c>
      <c r="N13" s="17" t="s">
        <v>124</v>
      </c>
      <c r="O13" s="17" t="s">
        <v>125</v>
      </c>
      <c r="P13" s="17" t="s">
        <v>126</v>
      </c>
      <c r="Q13" s="18" t="s">
        <v>127</v>
      </c>
      <c r="R13" s="1767"/>
      <c r="S13" s="1767"/>
    </row>
    <row r="14" spans="1:19" customFormat="1" ht="15" thickBot="1" x14ac:dyDescent="0.35">
      <c r="A14" s="1759" t="s">
        <v>725</v>
      </c>
      <c r="B14" s="1759"/>
      <c r="C14" s="1759"/>
      <c r="D14" s="1759"/>
      <c r="E14" s="1759"/>
      <c r="F14" s="1759"/>
      <c r="G14" s="1759"/>
      <c r="H14" s="1759"/>
      <c r="I14" s="1759"/>
      <c r="J14" s="1759"/>
      <c r="K14" s="1759"/>
      <c r="L14" s="1759"/>
      <c r="M14" s="1759"/>
      <c r="N14" s="1759"/>
      <c r="O14" s="1759"/>
      <c r="P14" s="1759"/>
      <c r="Q14" s="1759"/>
      <c r="R14" s="1759"/>
      <c r="S14" s="1759"/>
    </row>
    <row r="15" spans="1:19" customFormat="1" ht="42.75" customHeight="1" thickBot="1" x14ac:dyDescent="0.35">
      <c r="A15" s="254">
        <v>1</v>
      </c>
      <c r="B15" s="1805" t="s">
        <v>726</v>
      </c>
      <c r="C15" s="268" t="s">
        <v>727</v>
      </c>
      <c r="D15" s="269" t="s">
        <v>728</v>
      </c>
      <c r="E15" s="167" t="s">
        <v>225</v>
      </c>
      <c r="F15" s="167"/>
      <c r="G15" s="24">
        <v>365</v>
      </c>
      <c r="H15" s="25">
        <v>5</v>
      </c>
      <c r="I15" s="20" t="s">
        <v>132</v>
      </c>
      <c r="J15" s="24" t="s">
        <v>132</v>
      </c>
      <c r="K15" s="197"/>
      <c r="L15" s="255"/>
      <c r="M15" s="27"/>
      <c r="N15" s="27"/>
      <c r="O15" s="27"/>
      <c r="P15" s="256"/>
      <c r="Q15" s="257"/>
      <c r="R15" s="1793" t="s">
        <v>137</v>
      </c>
      <c r="S15" s="1793"/>
    </row>
    <row r="16" spans="1:19" customFormat="1" ht="30" customHeight="1" thickBot="1" x14ac:dyDescent="0.35">
      <c r="A16" s="258">
        <v>2</v>
      </c>
      <c r="B16" s="1805"/>
      <c r="C16" s="270" t="s">
        <v>729</v>
      </c>
      <c r="D16" s="119" t="s">
        <v>730</v>
      </c>
      <c r="E16" s="171" t="s">
        <v>225</v>
      </c>
      <c r="F16" s="178"/>
      <c r="G16" s="33">
        <v>52</v>
      </c>
      <c r="H16" s="34">
        <v>5</v>
      </c>
      <c r="I16" s="30"/>
      <c r="J16" s="33" t="s">
        <v>132</v>
      </c>
      <c r="K16" s="194"/>
      <c r="L16" s="259"/>
      <c r="M16" s="36"/>
      <c r="N16" s="36"/>
      <c r="O16" s="36"/>
      <c r="P16" s="187"/>
      <c r="Q16" s="215"/>
      <c r="R16" s="1802" t="s">
        <v>137</v>
      </c>
      <c r="S16" s="1802"/>
    </row>
    <row r="17" spans="1:19" customFormat="1" ht="30" customHeight="1" thickBot="1" x14ac:dyDescent="0.35">
      <c r="A17" s="258">
        <v>3</v>
      </c>
      <c r="B17" s="1805"/>
      <c r="C17" s="271" t="s">
        <v>731</v>
      </c>
      <c r="D17" s="119" t="s">
        <v>732</v>
      </c>
      <c r="E17" s="171" t="s">
        <v>225</v>
      </c>
      <c r="F17" s="272"/>
      <c r="G17" s="33">
        <v>52</v>
      </c>
      <c r="H17" s="34">
        <v>5</v>
      </c>
      <c r="I17" s="30"/>
      <c r="J17" s="33" t="s">
        <v>132</v>
      </c>
      <c r="K17" s="194"/>
      <c r="L17" s="259"/>
      <c r="M17" s="36"/>
      <c r="N17" s="36"/>
      <c r="O17" s="36"/>
      <c r="P17" s="187"/>
      <c r="Q17" s="215"/>
      <c r="R17" s="1802" t="s">
        <v>137</v>
      </c>
      <c r="S17" s="1802"/>
    </row>
    <row r="18" spans="1:19" customFormat="1" ht="30" customHeight="1" thickBot="1" x14ac:dyDescent="0.35">
      <c r="A18" s="258">
        <v>4</v>
      </c>
      <c r="B18" s="1805"/>
      <c r="C18" s="271" t="s">
        <v>733</v>
      </c>
      <c r="D18" s="119" t="s">
        <v>734</v>
      </c>
      <c r="E18" s="187" t="s">
        <v>225</v>
      </c>
      <c r="F18" s="187"/>
      <c r="G18" s="33">
        <v>12</v>
      </c>
      <c r="H18" s="34">
        <v>5</v>
      </c>
      <c r="I18" s="30" t="s">
        <v>132</v>
      </c>
      <c r="J18" s="33" t="s">
        <v>132</v>
      </c>
      <c r="K18" s="194"/>
      <c r="L18" s="30">
        <v>8</v>
      </c>
      <c r="M18" s="33">
        <v>2</v>
      </c>
      <c r="N18" s="33">
        <v>1</v>
      </c>
      <c r="O18" s="33">
        <v>1</v>
      </c>
      <c r="P18" s="187"/>
      <c r="Q18" s="215"/>
      <c r="R18" s="818"/>
      <c r="S18" s="91">
        <f t="shared" ref="S18:S45" si="0">ROUND(R18,2)*G18*H18</f>
        <v>0</v>
      </c>
    </row>
    <row r="19" spans="1:19" customFormat="1" ht="30" customHeight="1" thickBot="1" x14ac:dyDescent="0.35">
      <c r="A19" s="258">
        <v>5</v>
      </c>
      <c r="B19" s="1805"/>
      <c r="C19" s="271" t="s">
        <v>735</v>
      </c>
      <c r="D19" s="119" t="s">
        <v>736</v>
      </c>
      <c r="E19" s="171"/>
      <c r="F19" s="187" t="s">
        <v>225</v>
      </c>
      <c r="G19" s="33">
        <v>12</v>
      </c>
      <c r="H19" s="34">
        <v>5</v>
      </c>
      <c r="I19" s="30"/>
      <c r="J19" s="33"/>
      <c r="K19" s="194"/>
      <c r="L19" s="30">
        <v>8</v>
      </c>
      <c r="M19" s="33">
        <v>2</v>
      </c>
      <c r="N19" s="33">
        <v>1</v>
      </c>
      <c r="O19" s="33">
        <v>1</v>
      </c>
      <c r="P19" s="187"/>
      <c r="Q19" s="215"/>
      <c r="R19" s="818"/>
      <c r="S19" s="91">
        <f t="shared" si="0"/>
        <v>0</v>
      </c>
    </row>
    <row r="20" spans="1:19" customFormat="1" ht="45.75" customHeight="1" thickBot="1" x14ac:dyDescent="0.35">
      <c r="A20" s="258">
        <v>6</v>
      </c>
      <c r="B20" s="1805"/>
      <c r="C20" s="271" t="s">
        <v>735</v>
      </c>
      <c r="D20" s="119" t="s">
        <v>737</v>
      </c>
      <c r="E20" s="187" t="s">
        <v>225</v>
      </c>
      <c r="F20" s="187"/>
      <c r="G20" s="33">
        <v>12</v>
      </c>
      <c r="H20" s="34">
        <v>5</v>
      </c>
      <c r="I20" s="30"/>
      <c r="J20" s="33"/>
      <c r="K20" s="194"/>
      <c r="L20" s="30">
        <v>8</v>
      </c>
      <c r="M20" s="33">
        <v>2</v>
      </c>
      <c r="N20" s="33">
        <v>1</v>
      </c>
      <c r="O20" s="33">
        <v>1</v>
      </c>
      <c r="P20" s="187"/>
      <c r="Q20" s="215"/>
      <c r="R20" s="818"/>
      <c r="S20" s="91">
        <f t="shared" si="0"/>
        <v>0</v>
      </c>
    </row>
    <row r="21" spans="1:19" customFormat="1" ht="69" customHeight="1" thickBot="1" x14ac:dyDescent="0.35">
      <c r="A21" s="258">
        <v>7</v>
      </c>
      <c r="B21" s="1805"/>
      <c r="C21" s="271" t="s">
        <v>738</v>
      </c>
      <c r="D21" s="119" t="s">
        <v>739</v>
      </c>
      <c r="E21" s="187" t="s">
        <v>225</v>
      </c>
      <c r="F21" s="187"/>
      <c r="G21" s="33">
        <v>12</v>
      </c>
      <c r="H21" s="34">
        <v>5</v>
      </c>
      <c r="I21" s="30"/>
      <c r="J21" s="33"/>
      <c r="K21" s="194"/>
      <c r="L21" s="30">
        <v>8</v>
      </c>
      <c r="M21" s="33">
        <v>2</v>
      </c>
      <c r="N21" s="33">
        <v>1</v>
      </c>
      <c r="O21" s="33">
        <v>1</v>
      </c>
      <c r="P21" s="171"/>
      <c r="Q21" s="172"/>
      <c r="R21" s="818"/>
      <c r="S21" s="91">
        <f t="shared" si="0"/>
        <v>0</v>
      </c>
    </row>
    <row r="22" spans="1:19" customFormat="1" ht="45" customHeight="1" thickBot="1" x14ac:dyDescent="0.35">
      <c r="A22" s="258">
        <v>8</v>
      </c>
      <c r="B22" s="1805"/>
      <c r="C22" s="271" t="s">
        <v>740</v>
      </c>
      <c r="D22" s="119" t="s">
        <v>741</v>
      </c>
      <c r="E22" s="187" t="s">
        <v>225</v>
      </c>
      <c r="F22" s="187"/>
      <c r="G22" s="33">
        <v>12</v>
      </c>
      <c r="H22" s="34">
        <v>5</v>
      </c>
      <c r="I22" s="30"/>
      <c r="J22" s="33"/>
      <c r="K22" s="194"/>
      <c r="L22" s="30">
        <v>8</v>
      </c>
      <c r="M22" s="33">
        <v>2</v>
      </c>
      <c r="N22" s="33">
        <v>1</v>
      </c>
      <c r="O22" s="33">
        <v>1</v>
      </c>
      <c r="P22" s="171"/>
      <c r="Q22" s="172"/>
      <c r="R22" s="818"/>
      <c r="S22" s="91">
        <f t="shared" si="0"/>
        <v>0</v>
      </c>
    </row>
    <row r="23" spans="1:19" customFormat="1" ht="87" customHeight="1" thickBot="1" x14ac:dyDescent="0.35">
      <c r="A23" s="258">
        <v>9</v>
      </c>
      <c r="B23" s="1805"/>
      <c r="C23" s="271" t="s">
        <v>740</v>
      </c>
      <c r="D23" s="119" t="s">
        <v>742</v>
      </c>
      <c r="E23" s="187" t="s">
        <v>225</v>
      </c>
      <c r="F23" s="187"/>
      <c r="G23" s="33">
        <v>12</v>
      </c>
      <c r="H23" s="34">
        <v>5</v>
      </c>
      <c r="I23" s="260"/>
      <c r="J23" s="261"/>
      <c r="K23" s="262"/>
      <c r="L23" s="30">
        <v>8</v>
      </c>
      <c r="M23" s="33">
        <v>2</v>
      </c>
      <c r="N23" s="33">
        <v>1</v>
      </c>
      <c r="O23" s="33">
        <v>1</v>
      </c>
      <c r="P23" s="171"/>
      <c r="Q23" s="172"/>
      <c r="R23" s="818"/>
      <c r="S23" s="91">
        <f t="shared" si="0"/>
        <v>0</v>
      </c>
    </row>
    <row r="24" spans="1:19" customFormat="1" ht="46.5" customHeight="1" thickBot="1" x14ac:dyDescent="0.35">
      <c r="A24" s="258">
        <v>10</v>
      </c>
      <c r="B24" s="1805"/>
      <c r="C24" s="271" t="s">
        <v>743</v>
      </c>
      <c r="D24" s="119" t="s">
        <v>744</v>
      </c>
      <c r="E24" s="187" t="s">
        <v>225</v>
      </c>
      <c r="F24" s="187"/>
      <c r="G24" s="33">
        <v>12</v>
      </c>
      <c r="H24" s="34">
        <v>5</v>
      </c>
      <c r="I24" s="260"/>
      <c r="J24" s="261"/>
      <c r="K24" s="262"/>
      <c r="L24" s="30">
        <v>8</v>
      </c>
      <c r="M24" s="33">
        <v>2</v>
      </c>
      <c r="N24" s="33">
        <v>1</v>
      </c>
      <c r="O24" s="33">
        <v>1</v>
      </c>
      <c r="P24" s="171"/>
      <c r="Q24" s="172"/>
      <c r="R24" s="818"/>
      <c r="S24" s="91">
        <f t="shared" si="0"/>
        <v>0</v>
      </c>
    </row>
    <row r="25" spans="1:19" customFormat="1" ht="44.25" customHeight="1" thickBot="1" x14ac:dyDescent="0.35">
      <c r="A25" s="258">
        <v>11</v>
      </c>
      <c r="B25" s="1805"/>
      <c r="C25" s="271" t="s">
        <v>745</v>
      </c>
      <c r="D25" s="119" t="s">
        <v>746</v>
      </c>
      <c r="E25" s="187"/>
      <c r="F25" s="187" t="s">
        <v>225</v>
      </c>
      <c r="G25" s="33">
        <v>12</v>
      </c>
      <c r="H25" s="34">
        <v>5</v>
      </c>
      <c r="I25" s="30"/>
      <c r="J25" s="33"/>
      <c r="K25" s="194"/>
      <c r="L25" s="30">
        <v>8</v>
      </c>
      <c r="M25" s="33">
        <v>2</v>
      </c>
      <c r="N25" s="33">
        <v>1</v>
      </c>
      <c r="O25" s="33">
        <v>1</v>
      </c>
      <c r="P25" s="187"/>
      <c r="Q25" s="215"/>
      <c r="R25" s="818"/>
      <c r="S25" s="91">
        <f t="shared" si="0"/>
        <v>0</v>
      </c>
    </row>
    <row r="26" spans="1:19" customFormat="1" ht="30" customHeight="1" thickBot="1" x14ac:dyDescent="0.35">
      <c r="A26" s="258">
        <v>12</v>
      </c>
      <c r="B26" s="1805"/>
      <c r="C26" s="271" t="s">
        <v>740</v>
      </c>
      <c r="D26" s="119" t="s">
        <v>747</v>
      </c>
      <c r="E26" s="187" t="s">
        <v>225</v>
      </c>
      <c r="F26" s="187"/>
      <c r="G26" s="33">
        <v>12</v>
      </c>
      <c r="H26" s="34">
        <v>5</v>
      </c>
      <c r="I26" s="30"/>
      <c r="J26" s="33"/>
      <c r="K26" s="194"/>
      <c r="L26" s="30">
        <v>8</v>
      </c>
      <c r="M26" s="33">
        <v>2</v>
      </c>
      <c r="N26" s="33">
        <v>1</v>
      </c>
      <c r="O26" s="33">
        <v>1</v>
      </c>
      <c r="P26" s="187"/>
      <c r="Q26" s="215"/>
      <c r="R26" s="818"/>
      <c r="S26" s="91">
        <f t="shared" si="0"/>
        <v>0</v>
      </c>
    </row>
    <row r="27" spans="1:19" customFormat="1" ht="57" customHeight="1" thickBot="1" x14ac:dyDescent="0.35">
      <c r="A27" s="258">
        <v>13</v>
      </c>
      <c r="B27" s="1805"/>
      <c r="C27" s="271" t="s">
        <v>740</v>
      </c>
      <c r="D27" s="119" t="s">
        <v>748</v>
      </c>
      <c r="E27" s="187" t="s">
        <v>225</v>
      </c>
      <c r="F27" s="187"/>
      <c r="G27" s="33">
        <v>12</v>
      </c>
      <c r="H27" s="34">
        <v>5</v>
      </c>
      <c r="I27" s="30"/>
      <c r="J27" s="33"/>
      <c r="K27" s="194"/>
      <c r="L27" s="30">
        <v>8</v>
      </c>
      <c r="M27" s="33">
        <v>2</v>
      </c>
      <c r="N27" s="33">
        <v>1</v>
      </c>
      <c r="O27" s="33">
        <v>1</v>
      </c>
      <c r="P27" s="187"/>
      <c r="Q27" s="215"/>
      <c r="R27" s="818"/>
      <c r="S27" s="91">
        <f t="shared" si="0"/>
        <v>0</v>
      </c>
    </row>
    <row r="28" spans="1:19" customFormat="1" ht="30" customHeight="1" thickBot="1" x14ac:dyDescent="0.35">
      <c r="A28" s="258">
        <v>14</v>
      </c>
      <c r="B28" s="1805"/>
      <c r="C28" s="271" t="s">
        <v>733</v>
      </c>
      <c r="D28" s="119" t="s">
        <v>749</v>
      </c>
      <c r="E28" s="187"/>
      <c r="F28" s="187" t="s">
        <v>225</v>
      </c>
      <c r="G28" s="33">
        <v>12</v>
      </c>
      <c r="H28" s="34">
        <v>5</v>
      </c>
      <c r="I28" s="30"/>
      <c r="J28" s="33"/>
      <c r="K28" s="194"/>
      <c r="L28" s="30">
        <v>8</v>
      </c>
      <c r="M28" s="33">
        <v>2</v>
      </c>
      <c r="N28" s="33">
        <v>1</v>
      </c>
      <c r="O28" s="33">
        <v>1</v>
      </c>
      <c r="P28" s="187"/>
      <c r="Q28" s="215"/>
      <c r="R28" s="818"/>
      <c r="S28" s="91">
        <f t="shared" si="0"/>
        <v>0</v>
      </c>
    </row>
    <row r="29" spans="1:19" customFormat="1" ht="30" customHeight="1" thickBot="1" x14ac:dyDescent="0.35">
      <c r="A29" s="258">
        <v>15</v>
      </c>
      <c r="B29" s="1805"/>
      <c r="C29" s="271" t="s">
        <v>729</v>
      </c>
      <c r="D29" s="119" t="s">
        <v>750</v>
      </c>
      <c r="E29" s="272"/>
      <c r="F29" s="187" t="s">
        <v>225</v>
      </c>
      <c r="G29" s="33">
        <v>12</v>
      </c>
      <c r="H29" s="34">
        <v>5</v>
      </c>
      <c r="I29" s="30"/>
      <c r="J29" s="33"/>
      <c r="K29" s="194"/>
      <c r="L29" s="30">
        <v>8</v>
      </c>
      <c r="M29" s="33">
        <v>2</v>
      </c>
      <c r="N29" s="33">
        <v>1</v>
      </c>
      <c r="O29" s="33">
        <v>1</v>
      </c>
      <c r="P29" s="187"/>
      <c r="Q29" s="215"/>
      <c r="R29" s="818"/>
      <c r="S29" s="91">
        <f t="shared" si="0"/>
        <v>0</v>
      </c>
    </row>
    <row r="30" spans="1:19" customFormat="1" ht="30" customHeight="1" thickBot="1" x14ac:dyDescent="0.35">
      <c r="A30" s="258">
        <v>16</v>
      </c>
      <c r="B30" s="1805"/>
      <c r="C30" s="271" t="s">
        <v>751</v>
      </c>
      <c r="D30" s="119" t="s">
        <v>752</v>
      </c>
      <c r="E30" s="272"/>
      <c r="F30" s="187" t="s">
        <v>225</v>
      </c>
      <c r="G30" s="33">
        <v>12</v>
      </c>
      <c r="H30" s="34">
        <v>5</v>
      </c>
      <c r="I30" s="30"/>
      <c r="J30" s="33"/>
      <c r="K30" s="194"/>
      <c r="L30" s="30">
        <v>8</v>
      </c>
      <c r="M30" s="33">
        <v>2</v>
      </c>
      <c r="N30" s="33">
        <v>1</v>
      </c>
      <c r="O30" s="33">
        <v>1</v>
      </c>
      <c r="P30" s="187"/>
      <c r="Q30" s="215"/>
      <c r="R30" s="818"/>
      <c r="S30" s="91">
        <f t="shared" si="0"/>
        <v>0</v>
      </c>
    </row>
    <row r="31" spans="1:19" customFormat="1" ht="30" customHeight="1" thickBot="1" x14ac:dyDescent="0.35">
      <c r="A31" s="258">
        <v>17</v>
      </c>
      <c r="B31" s="1805"/>
      <c r="C31" s="271" t="s">
        <v>729</v>
      </c>
      <c r="D31" s="119" t="s">
        <v>753</v>
      </c>
      <c r="E31" s="119"/>
      <c r="F31" s="187" t="s">
        <v>225</v>
      </c>
      <c r="G31" s="33">
        <v>12</v>
      </c>
      <c r="H31" s="34">
        <v>5</v>
      </c>
      <c r="I31" s="30"/>
      <c r="J31" s="33"/>
      <c r="K31" s="194"/>
      <c r="L31" s="30">
        <v>8</v>
      </c>
      <c r="M31" s="33">
        <v>2</v>
      </c>
      <c r="N31" s="33">
        <v>1</v>
      </c>
      <c r="O31" s="33">
        <v>1</v>
      </c>
      <c r="P31" s="187"/>
      <c r="Q31" s="215"/>
      <c r="R31" s="818"/>
      <c r="S31" s="91">
        <f t="shared" si="0"/>
        <v>0</v>
      </c>
    </row>
    <row r="32" spans="1:19" customFormat="1" ht="45" customHeight="1" thickBot="1" x14ac:dyDescent="0.35">
      <c r="A32" s="258">
        <v>18</v>
      </c>
      <c r="B32" s="1805"/>
      <c r="C32" s="271" t="s">
        <v>735</v>
      </c>
      <c r="D32" s="119" t="s">
        <v>754</v>
      </c>
      <c r="E32" s="187"/>
      <c r="F32" s="187" t="s">
        <v>225</v>
      </c>
      <c r="G32" s="33">
        <v>4</v>
      </c>
      <c r="H32" s="34">
        <v>5</v>
      </c>
      <c r="I32" s="30"/>
      <c r="J32" s="33"/>
      <c r="K32" s="194"/>
      <c r="L32" s="30"/>
      <c r="M32" s="33">
        <v>2</v>
      </c>
      <c r="N32" s="33">
        <v>1</v>
      </c>
      <c r="O32" s="33">
        <v>1</v>
      </c>
      <c r="P32" s="187"/>
      <c r="Q32" s="215"/>
      <c r="R32" s="818"/>
      <c r="S32" s="91">
        <f t="shared" si="0"/>
        <v>0</v>
      </c>
    </row>
    <row r="33" spans="1:19" customFormat="1" ht="42.75" customHeight="1" thickBot="1" x14ac:dyDescent="0.35">
      <c r="A33" s="258">
        <v>19</v>
      </c>
      <c r="B33" s="1805"/>
      <c r="C33" s="271" t="s">
        <v>755</v>
      </c>
      <c r="D33" s="119" t="s">
        <v>756</v>
      </c>
      <c r="E33" s="187"/>
      <c r="F33" s="187" t="s">
        <v>225</v>
      </c>
      <c r="G33" s="33">
        <v>4</v>
      </c>
      <c r="H33" s="34">
        <v>5</v>
      </c>
      <c r="I33" s="30"/>
      <c r="J33" s="33"/>
      <c r="K33" s="194"/>
      <c r="L33" s="30"/>
      <c r="M33" s="33">
        <v>2</v>
      </c>
      <c r="N33" s="33">
        <v>1</v>
      </c>
      <c r="O33" s="33">
        <v>1</v>
      </c>
      <c r="P33" s="187"/>
      <c r="Q33" s="215"/>
      <c r="R33" s="818"/>
      <c r="S33" s="91">
        <f t="shared" si="0"/>
        <v>0</v>
      </c>
    </row>
    <row r="34" spans="1:19" customFormat="1" ht="60" customHeight="1" thickBot="1" x14ac:dyDescent="0.35">
      <c r="A34" s="258">
        <v>20</v>
      </c>
      <c r="B34" s="1805"/>
      <c r="C34" s="271" t="s">
        <v>735</v>
      </c>
      <c r="D34" s="119" t="s">
        <v>757</v>
      </c>
      <c r="E34" s="187"/>
      <c r="F34" s="187" t="s">
        <v>225</v>
      </c>
      <c r="G34" s="33">
        <v>4</v>
      </c>
      <c r="H34" s="34">
        <v>5</v>
      </c>
      <c r="I34" s="30"/>
      <c r="J34" s="33"/>
      <c r="K34" s="194"/>
      <c r="L34" s="30"/>
      <c r="M34" s="33">
        <v>2</v>
      </c>
      <c r="N34" s="33">
        <v>1</v>
      </c>
      <c r="O34" s="33">
        <v>1</v>
      </c>
      <c r="P34" s="187"/>
      <c r="Q34" s="215"/>
      <c r="R34" s="818"/>
      <c r="S34" s="91">
        <f t="shared" si="0"/>
        <v>0</v>
      </c>
    </row>
    <row r="35" spans="1:19" customFormat="1" ht="63" customHeight="1" thickBot="1" x14ac:dyDescent="0.35">
      <c r="A35" s="258">
        <v>21</v>
      </c>
      <c r="B35" s="1805"/>
      <c r="C35" s="271" t="s">
        <v>758</v>
      </c>
      <c r="D35" s="119" t="s">
        <v>759</v>
      </c>
      <c r="E35" s="187"/>
      <c r="F35" s="187" t="s">
        <v>225</v>
      </c>
      <c r="G35" s="33">
        <v>4</v>
      </c>
      <c r="H35" s="34">
        <v>5</v>
      </c>
      <c r="I35" s="30"/>
      <c r="J35" s="33"/>
      <c r="K35" s="194"/>
      <c r="L35" s="30"/>
      <c r="M35" s="33">
        <v>2</v>
      </c>
      <c r="N35" s="33">
        <v>1</v>
      </c>
      <c r="O35" s="33">
        <v>1</v>
      </c>
      <c r="P35" s="187"/>
      <c r="Q35" s="215"/>
      <c r="R35" s="818"/>
      <c r="S35" s="91">
        <f t="shared" si="0"/>
        <v>0</v>
      </c>
    </row>
    <row r="36" spans="1:19" customFormat="1" ht="61.5" customHeight="1" thickBot="1" x14ac:dyDescent="0.35">
      <c r="A36" s="258">
        <v>22</v>
      </c>
      <c r="B36" s="1805"/>
      <c r="C36" s="271" t="s">
        <v>751</v>
      </c>
      <c r="D36" s="119" t="s">
        <v>760</v>
      </c>
      <c r="E36" s="187"/>
      <c r="F36" s="187" t="s">
        <v>225</v>
      </c>
      <c r="G36" s="33">
        <v>4</v>
      </c>
      <c r="H36" s="34">
        <v>5</v>
      </c>
      <c r="I36" s="30"/>
      <c r="J36" s="33"/>
      <c r="K36" s="194"/>
      <c r="L36" s="30"/>
      <c r="M36" s="33">
        <v>2</v>
      </c>
      <c r="N36" s="33">
        <v>1</v>
      </c>
      <c r="O36" s="33">
        <v>1</v>
      </c>
      <c r="P36" s="187"/>
      <c r="Q36" s="215"/>
      <c r="R36" s="818"/>
      <c r="S36" s="91">
        <f t="shared" si="0"/>
        <v>0</v>
      </c>
    </row>
    <row r="37" spans="1:19" customFormat="1" ht="60" customHeight="1" thickBot="1" x14ac:dyDescent="0.35">
      <c r="A37" s="258">
        <v>23</v>
      </c>
      <c r="B37" s="1805"/>
      <c r="C37" s="271" t="s">
        <v>735</v>
      </c>
      <c r="D37" s="119" t="s">
        <v>761</v>
      </c>
      <c r="E37" s="187"/>
      <c r="F37" s="187" t="s">
        <v>225</v>
      </c>
      <c r="G37" s="33">
        <v>4</v>
      </c>
      <c r="H37" s="34">
        <v>5</v>
      </c>
      <c r="I37" s="30"/>
      <c r="J37" s="33"/>
      <c r="K37" s="194"/>
      <c r="L37" s="30"/>
      <c r="M37" s="33">
        <v>2</v>
      </c>
      <c r="N37" s="33">
        <v>1</v>
      </c>
      <c r="O37" s="33">
        <v>1</v>
      </c>
      <c r="P37" s="187"/>
      <c r="Q37" s="215"/>
      <c r="R37" s="818"/>
      <c r="S37" s="91">
        <f t="shared" si="0"/>
        <v>0</v>
      </c>
    </row>
    <row r="38" spans="1:19" customFormat="1" ht="45" customHeight="1" thickBot="1" x14ac:dyDescent="0.35">
      <c r="A38" s="258">
        <v>24</v>
      </c>
      <c r="B38" s="1805"/>
      <c r="C38" s="271" t="s">
        <v>751</v>
      </c>
      <c r="D38" s="119" t="s">
        <v>762</v>
      </c>
      <c r="E38" s="187" t="s">
        <v>225</v>
      </c>
      <c r="F38" s="187"/>
      <c r="G38" s="33">
        <v>2</v>
      </c>
      <c r="H38" s="34">
        <v>5</v>
      </c>
      <c r="I38" s="30"/>
      <c r="J38" s="33"/>
      <c r="K38" s="194"/>
      <c r="L38" s="30"/>
      <c r="M38" s="33"/>
      <c r="N38" s="33">
        <v>1</v>
      </c>
      <c r="O38" s="33">
        <v>1</v>
      </c>
      <c r="P38" s="187"/>
      <c r="Q38" s="215"/>
      <c r="R38" s="818"/>
      <c r="S38" s="91">
        <f t="shared" si="0"/>
        <v>0</v>
      </c>
    </row>
    <row r="39" spans="1:19" customFormat="1" ht="30" customHeight="1" thickBot="1" x14ac:dyDescent="0.35">
      <c r="A39" s="258">
        <v>25</v>
      </c>
      <c r="B39" s="1805"/>
      <c r="C39" s="271" t="s">
        <v>763</v>
      </c>
      <c r="D39" s="119" t="s">
        <v>764</v>
      </c>
      <c r="E39" s="187"/>
      <c r="F39" s="187" t="s">
        <v>225</v>
      </c>
      <c r="G39" s="33">
        <v>2</v>
      </c>
      <c r="H39" s="34">
        <v>5</v>
      </c>
      <c r="I39" s="30"/>
      <c r="J39" s="33"/>
      <c r="K39" s="194"/>
      <c r="L39" s="30"/>
      <c r="M39" s="33"/>
      <c r="N39" s="33">
        <v>1</v>
      </c>
      <c r="O39" s="33">
        <v>1</v>
      </c>
      <c r="P39" s="187"/>
      <c r="Q39" s="215"/>
      <c r="R39" s="818"/>
      <c r="S39" s="91">
        <f t="shared" si="0"/>
        <v>0</v>
      </c>
    </row>
    <row r="40" spans="1:19" customFormat="1" ht="63" customHeight="1" thickBot="1" x14ac:dyDescent="0.35">
      <c r="A40" s="258">
        <v>26</v>
      </c>
      <c r="B40" s="1805"/>
      <c r="C40" s="271" t="s">
        <v>740</v>
      </c>
      <c r="D40" s="119" t="s">
        <v>765</v>
      </c>
      <c r="E40" s="187" t="s">
        <v>225</v>
      </c>
      <c r="F40" s="187"/>
      <c r="G40" s="33">
        <v>2</v>
      </c>
      <c r="H40" s="34">
        <v>5</v>
      </c>
      <c r="I40" s="30"/>
      <c r="J40" s="33"/>
      <c r="K40" s="194"/>
      <c r="L40" s="30"/>
      <c r="M40" s="33"/>
      <c r="N40" s="33">
        <v>1</v>
      </c>
      <c r="O40" s="33">
        <v>1</v>
      </c>
      <c r="P40" s="187"/>
      <c r="Q40" s="215"/>
      <c r="R40" s="818"/>
      <c r="S40" s="91">
        <f t="shared" si="0"/>
        <v>0</v>
      </c>
    </row>
    <row r="41" spans="1:19" customFormat="1" ht="90" customHeight="1" thickBot="1" x14ac:dyDescent="0.35">
      <c r="A41" s="258">
        <v>27</v>
      </c>
      <c r="B41" s="1805"/>
      <c r="C41" s="271" t="s">
        <v>740</v>
      </c>
      <c r="D41" s="119" t="s">
        <v>766</v>
      </c>
      <c r="E41" s="187" t="s">
        <v>225</v>
      </c>
      <c r="F41" s="187" t="s">
        <v>225</v>
      </c>
      <c r="G41" s="33">
        <v>2</v>
      </c>
      <c r="H41" s="34">
        <v>5</v>
      </c>
      <c r="I41" s="30"/>
      <c r="J41" s="33"/>
      <c r="K41" s="194"/>
      <c r="L41" s="30"/>
      <c r="M41" s="33"/>
      <c r="N41" s="33">
        <v>1</v>
      </c>
      <c r="O41" s="33">
        <v>1</v>
      </c>
      <c r="P41" s="187"/>
      <c r="Q41" s="215"/>
      <c r="R41" s="818"/>
      <c r="S41" s="91">
        <f t="shared" si="0"/>
        <v>0</v>
      </c>
    </row>
    <row r="42" spans="1:19" customFormat="1" ht="117" customHeight="1" thickBot="1" x14ac:dyDescent="0.35">
      <c r="A42" s="258">
        <v>28</v>
      </c>
      <c r="B42" s="1805"/>
      <c r="C42" s="271" t="s">
        <v>740</v>
      </c>
      <c r="D42" s="119" t="s">
        <v>767</v>
      </c>
      <c r="E42" s="187"/>
      <c r="F42" s="187" t="s">
        <v>225</v>
      </c>
      <c r="G42" s="33">
        <v>2</v>
      </c>
      <c r="H42" s="34">
        <v>5</v>
      </c>
      <c r="I42" s="30"/>
      <c r="J42" s="33"/>
      <c r="K42" s="194"/>
      <c r="L42" s="30"/>
      <c r="M42" s="33"/>
      <c r="N42" s="33">
        <v>1</v>
      </c>
      <c r="O42" s="33">
        <v>1</v>
      </c>
      <c r="P42" s="187"/>
      <c r="Q42" s="215"/>
      <c r="R42" s="818"/>
      <c r="S42" s="91">
        <f t="shared" si="0"/>
        <v>0</v>
      </c>
    </row>
    <row r="43" spans="1:19" customFormat="1" ht="45" customHeight="1" thickBot="1" x14ac:dyDescent="0.35">
      <c r="A43" s="258">
        <v>29</v>
      </c>
      <c r="B43" s="1805"/>
      <c r="C43" s="271" t="s">
        <v>729</v>
      </c>
      <c r="D43" s="119" t="s">
        <v>768</v>
      </c>
      <c r="E43" s="187"/>
      <c r="F43" s="187" t="s">
        <v>225</v>
      </c>
      <c r="G43" s="33">
        <v>1</v>
      </c>
      <c r="H43" s="34">
        <v>5</v>
      </c>
      <c r="I43" s="30"/>
      <c r="J43" s="33"/>
      <c r="K43" s="194"/>
      <c r="L43" s="30"/>
      <c r="M43" s="33"/>
      <c r="N43" s="33"/>
      <c r="O43" s="33">
        <v>1</v>
      </c>
      <c r="P43" s="187"/>
      <c r="Q43" s="215"/>
      <c r="R43" s="818"/>
      <c r="S43" s="91">
        <f t="shared" si="0"/>
        <v>0</v>
      </c>
    </row>
    <row r="44" spans="1:19" customFormat="1" ht="30" customHeight="1" thickBot="1" x14ac:dyDescent="0.35">
      <c r="A44" s="258">
        <v>30</v>
      </c>
      <c r="B44" s="1805"/>
      <c r="C44" s="271" t="s">
        <v>769</v>
      </c>
      <c r="D44" s="119" t="s">
        <v>138</v>
      </c>
      <c r="E44" s="119"/>
      <c r="F44" s="273" t="s">
        <v>225</v>
      </c>
      <c r="G44" s="33">
        <v>1</v>
      </c>
      <c r="H44" s="34">
        <v>5</v>
      </c>
      <c r="I44" s="30"/>
      <c r="J44" s="33"/>
      <c r="K44" s="194"/>
      <c r="L44" s="170"/>
      <c r="M44" s="171"/>
      <c r="N44" s="171"/>
      <c r="O44" s="171">
        <v>1</v>
      </c>
      <c r="P44" s="187"/>
      <c r="Q44" s="215"/>
      <c r="R44" s="818"/>
      <c r="S44" s="91">
        <f t="shared" si="0"/>
        <v>0</v>
      </c>
    </row>
    <row r="45" spans="1:19" customFormat="1" ht="15" thickBot="1" x14ac:dyDescent="0.35">
      <c r="A45" s="263">
        <v>31</v>
      </c>
      <c r="B45" s="1805"/>
      <c r="C45" s="274" t="s">
        <v>161</v>
      </c>
      <c r="D45" s="139" t="s">
        <v>162</v>
      </c>
      <c r="E45" s="139"/>
      <c r="F45" s="139"/>
      <c r="G45" s="44">
        <v>2</v>
      </c>
      <c r="H45" s="196">
        <v>1</v>
      </c>
      <c r="I45" s="104"/>
      <c r="J45" s="46"/>
      <c r="K45" s="223"/>
      <c r="L45" s="104"/>
      <c r="M45" s="46"/>
      <c r="N45" s="46"/>
      <c r="O45" s="46"/>
      <c r="P45" s="46" t="s">
        <v>132</v>
      </c>
      <c r="Q45" s="223" t="s">
        <v>132</v>
      </c>
      <c r="R45" s="819"/>
      <c r="S45" s="105">
        <f t="shared" si="0"/>
        <v>0</v>
      </c>
    </row>
    <row r="46" spans="1:19" customFormat="1" ht="15" thickBot="1" x14ac:dyDescent="0.35">
      <c r="A46" s="1747" t="s">
        <v>163</v>
      </c>
      <c r="B46" s="1747"/>
      <c r="C46" s="1747"/>
      <c r="D46" s="1747"/>
      <c r="E46" s="1747"/>
      <c r="F46" s="1747"/>
      <c r="G46" s="1747"/>
      <c r="H46" s="1747"/>
      <c r="I46" s="1747"/>
      <c r="J46" s="1747"/>
      <c r="K46" s="1747"/>
      <c r="L46" s="1747"/>
      <c r="M46" s="1747"/>
      <c r="N46" s="1747"/>
      <c r="O46" s="1747"/>
      <c r="P46" s="1747"/>
      <c r="Q46" s="1747"/>
      <c r="R46" s="1748">
        <f>SUM(S18:S45)</f>
        <v>0</v>
      </c>
      <c r="S46" s="1748"/>
    </row>
    <row r="47" spans="1:19" customFormat="1" ht="15" thickBot="1" x14ac:dyDescent="0.35">
      <c r="A47" s="229" t="s">
        <v>164</v>
      </c>
      <c r="B47" s="230"/>
      <c r="C47" s="230"/>
      <c r="D47" s="230"/>
      <c r="E47" s="230"/>
      <c r="F47" s="230"/>
      <c r="G47" s="230"/>
      <c r="H47" s="230"/>
      <c r="I47" s="230"/>
      <c r="J47" s="230"/>
      <c r="K47" s="230"/>
      <c r="L47" s="230"/>
      <c r="M47" s="230"/>
      <c r="N47" s="230"/>
      <c r="O47" s="230"/>
      <c r="P47" s="230"/>
      <c r="Q47" s="231"/>
      <c r="R47" s="1748">
        <f>R46*4</f>
        <v>0</v>
      </c>
      <c r="S47" s="1748"/>
    </row>
    <row r="48" spans="1:19" customFormat="1" x14ac:dyDescent="0.3">
      <c r="A48" s="142"/>
      <c r="B48" s="142"/>
      <c r="C48" s="142"/>
      <c r="D48" s="142"/>
      <c r="E48" s="142"/>
      <c r="F48" s="142"/>
      <c r="G48" s="142"/>
      <c r="H48" s="142"/>
      <c r="I48" s="143"/>
      <c r="J48" s="143"/>
      <c r="K48" s="143"/>
      <c r="L48" s="143"/>
      <c r="M48" s="143"/>
      <c r="N48" s="143"/>
      <c r="O48" s="143"/>
      <c r="P48" s="143"/>
      <c r="Q48" s="143"/>
      <c r="R48" s="142"/>
      <c r="S48" s="142"/>
    </row>
    <row r="49" spans="1:19" customFormat="1" x14ac:dyDescent="0.3">
      <c r="A49" s="275" t="s">
        <v>770</v>
      </c>
      <c r="B49" s="276"/>
      <c r="C49" s="277"/>
      <c r="D49" s="277"/>
      <c r="E49" s="277"/>
      <c r="F49" s="277"/>
      <c r="G49" s="278"/>
      <c r="H49" s="142"/>
      <c r="I49" s="143"/>
      <c r="J49" s="143"/>
      <c r="K49" s="143"/>
      <c r="L49" s="143"/>
      <c r="M49" s="143"/>
      <c r="N49" s="143"/>
      <c r="O49" s="143"/>
      <c r="P49" s="143"/>
      <c r="Q49" s="143"/>
      <c r="R49" s="142"/>
      <c r="S49" s="142"/>
    </row>
    <row r="50" spans="1:19" customFormat="1" ht="51" customHeight="1" x14ac:dyDescent="0.3">
      <c r="A50" s="1803" t="s">
        <v>771</v>
      </c>
      <c r="B50" s="1803"/>
      <c r="C50" s="1803"/>
      <c r="D50" s="1803"/>
      <c r="E50" s="1803"/>
      <c r="F50" s="1803"/>
      <c r="G50" s="1803"/>
      <c r="H50" s="142"/>
      <c r="I50" s="143"/>
      <c r="J50" s="143"/>
      <c r="K50" s="143"/>
      <c r="L50" s="143"/>
      <c r="M50" s="143"/>
      <c r="N50" s="143"/>
      <c r="O50" s="143"/>
      <c r="P50" s="143"/>
      <c r="Q50" s="143"/>
      <c r="R50" s="142"/>
      <c r="S50" s="142"/>
    </row>
    <row r="51" spans="1:19" customFormat="1" ht="67.5" customHeight="1" x14ac:dyDescent="0.3">
      <c r="A51" s="1804" t="s">
        <v>772</v>
      </c>
      <c r="B51" s="1804"/>
      <c r="C51" s="1804"/>
      <c r="D51" s="1804"/>
      <c r="E51" s="1804"/>
      <c r="F51" s="1804"/>
      <c r="G51" s="1804"/>
      <c r="H51" s="142"/>
      <c r="I51" s="143"/>
      <c r="J51" s="143"/>
      <c r="K51" s="143"/>
      <c r="L51" s="143"/>
      <c r="M51" s="143"/>
      <c r="N51" s="143"/>
      <c r="O51" s="143"/>
      <c r="P51" s="143"/>
      <c r="Q51" s="143"/>
      <c r="R51" s="142"/>
      <c r="S51" s="142"/>
    </row>
  </sheetData>
  <sheetProtection algorithmName="SHA-512" hashValue="cZC9gBf1UwkHF3+UXl3hrJ75+n9ErlltoSGhtIC5HJqpXZTVLTwrwYxxiBVCuk2r+y6/sobuldTf1tPyCc+PdA==" saltValue="D7Qk1HCkO+L7ofmnWzR8Zg==" spinCount="100000" sheet="1" objects="1" scenarios="1"/>
  <mergeCells count="27">
    <mergeCell ref="G1:S1"/>
    <mergeCell ref="A8:C8"/>
    <mergeCell ref="A9:D9"/>
    <mergeCell ref="A10:Q10"/>
    <mergeCell ref="A11:A13"/>
    <mergeCell ref="B11:B13"/>
    <mergeCell ref="C11:C13"/>
    <mergeCell ref="D11:D13"/>
    <mergeCell ref="E11:E13"/>
    <mergeCell ref="F11:F13"/>
    <mergeCell ref="G11:G13"/>
    <mergeCell ref="H11:H13"/>
    <mergeCell ref="I11:Q11"/>
    <mergeCell ref="R11:R13"/>
    <mergeCell ref="S11:S13"/>
    <mergeCell ref="I12:K12"/>
    <mergeCell ref="L12:Q12"/>
    <mergeCell ref="R47:S47"/>
    <mergeCell ref="A50:G50"/>
    <mergeCell ref="A51:G51"/>
    <mergeCell ref="A14:S14"/>
    <mergeCell ref="B15:B45"/>
    <mergeCell ref="R15:S15"/>
    <mergeCell ref="R16:S16"/>
    <mergeCell ref="R17:S17"/>
    <mergeCell ref="A46:Q46"/>
    <mergeCell ref="R46:S4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E24B-735E-4C7C-8B7F-035D83FCADC3}">
  <sheetPr>
    <tabColor rgb="FFCAEDFB"/>
    <pageSetUpPr fitToPage="1"/>
  </sheetPr>
  <dimension ref="A1:P147"/>
  <sheetViews>
    <sheetView topLeftCell="C138" workbookViewId="0">
      <selection activeCell="O145" sqref="O145:P145"/>
    </sheetView>
  </sheetViews>
  <sheetFormatPr defaultColWidth="8.88671875" defaultRowHeight="13.8" x14ac:dyDescent="0.3"/>
  <cols>
    <col min="1" max="1" width="10.6640625" style="142" customWidth="1"/>
    <col min="2" max="2" width="14.109375" style="142" customWidth="1"/>
    <col min="3" max="3" width="27.332031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773</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774</v>
      </c>
      <c r="B9" s="1771"/>
      <c r="C9" s="1771"/>
      <c r="D9" s="1771"/>
      <c r="E9" s="69"/>
      <c r="F9" s="69"/>
      <c r="G9" s="69"/>
      <c r="H9" s="69"/>
      <c r="I9" s="846"/>
      <c r="J9" s="846"/>
      <c r="K9" s="846"/>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6" t="s">
        <v>116</v>
      </c>
      <c r="P11" s="1766" t="s">
        <v>117</v>
      </c>
    </row>
    <row r="12" spans="1:16" s="69" customFormat="1" ht="88.5" customHeight="1" thickBot="1" x14ac:dyDescent="0.35">
      <c r="A12" s="1763"/>
      <c r="B12" s="1763"/>
      <c r="C12" s="1764"/>
      <c r="D12" s="1765"/>
      <c r="E12" s="1765"/>
      <c r="F12" s="1765"/>
      <c r="G12" s="1763" t="s">
        <v>118</v>
      </c>
      <c r="H12" s="1763"/>
      <c r="I12" s="1763"/>
      <c r="J12" s="1763" t="s">
        <v>119</v>
      </c>
      <c r="K12" s="1763"/>
      <c r="L12" s="1763"/>
      <c r="M12" s="1763"/>
      <c r="N12" s="1763"/>
      <c r="O12" s="1766"/>
      <c r="P12" s="1766"/>
    </row>
    <row r="13" spans="1:16" s="69" customFormat="1" ht="77.25" customHeight="1" thickBot="1" x14ac:dyDescent="0.35">
      <c r="A13" s="1763"/>
      <c r="B13" s="1763"/>
      <c r="C13" s="1764"/>
      <c r="D13" s="1765"/>
      <c r="E13" s="1765"/>
      <c r="F13" s="1765"/>
      <c r="G13" s="16" t="s">
        <v>120</v>
      </c>
      <c r="H13" s="17" t="s">
        <v>121</v>
      </c>
      <c r="I13" s="18" t="s">
        <v>122</v>
      </c>
      <c r="J13" s="19" t="s">
        <v>123</v>
      </c>
      <c r="K13" s="17" t="s">
        <v>124</v>
      </c>
      <c r="L13" s="17" t="s">
        <v>125</v>
      </c>
      <c r="M13" s="17" t="s">
        <v>126</v>
      </c>
      <c r="N13" s="18" t="s">
        <v>127</v>
      </c>
      <c r="O13" s="1766"/>
      <c r="P13" s="1766"/>
    </row>
    <row r="14" spans="1:16" s="71" customFormat="1" ht="14.4" thickBot="1" x14ac:dyDescent="0.35">
      <c r="A14" s="1759" t="s">
        <v>775</v>
      </c>
      <c r="B14" s="1759"/>
      <c r="C14" s="1759"/>
      <c r="D14" s="1759"/>
      <c r="E14" s="1759"/>
      <c r="F14" s="1759"/>
      <c r="G14" s="1759"/>
      <c r="H14" s="1759"/>
      <c r="I14" s="1759"/>
      <c r="J14" s="1759"/>
      <c r="K14" s="1759"/>
      <c r="L14" s="1759"/>
      <c r="M14" s="1759"/>
      <c r="N14" s="1759"/>
      <c r="O14" s="1759"/>
      <c r="P14" s="1759"/>
    </row>
    <row r="15" spans="1:16" s="71" customFormat="1" ht="30" customHeight="1" thickBot="1" x14ac:dyDescent="0.35">
      <c r="A15" s="20">
        <v>1</v>
      </c>
      <c r="B15" s="1769" t="s">
        <v>776</v>
      </c>
      <c r="C15" s="1750" t="s">
        <v>777</v>
      </c>
      <c r="D15" s="80" t="s">
        <v>136</v>
      </c>
      <c r="E15" s="24">
        <v>52</v>
      </c>
      <c r="F15" s="25">
        <v>74</v>
      </c>
      <c r="G15" s="20"/>
      <c r="H15" s="24" t="s">
        <v>225</v>
      </c>
      <c r="I15" s="220"/>
      <c r="J15" s="20"/>
      <c r="K15" s="27"/>
      <c r="L15" s="27"/>
      <c r="M15" s="860"/>
      <c r="N15" s="859"/>
      <c r="O15" s="1793" t="s">
        <v>137</v>
      </c>
      <c r="P15" s="1793"/>
    </row>
    <row r="16" spans="1:16" s="71" customFormat="1" ht="15" customHeight="1" thickBot="1" x14ac:dyDescent="0.35">
      <c r="A16" s="41">
        <v>2</v>
      </c>
      <c r="B16" s="1769"/>
      <c r="C16" s="1750"/>
      <c r="D16" s="114" t="s">
        <v>778</v>
      </c>
      <c r="E16" s="44">
        <v>365</v>
      </c>
      <c r="F16" s="45">
        <v>74</v>
      </c>
      <c r="G16" s="41" t="s">
        <v>225</v>
      </c>
      <c r="H16" s="44"/>
      <c r="I16" s="223"/>
      <c r="J16" s="104"/>
      <c r="K16" s="46"/>
      <c r="L16" s="46"/>
      <c r="M16" s="870"/>
      <c r="N16" s="869"/>
      <c r="O16" s="1812" t="s">
        <v>137</v>
      </c>
      <c r="P16" s="1812"/>
    </row>
    <row r="17" spans="1:16" s="71" customFormat="1" ht="15" customHeight="1" thickBot="1" x14ac:dyDescent="0.35">
      <c r="A17" s="20">
        <v>3</v>
      </c>
      <c r="B17" s="1769" t="s">
        <v>779</v>
      </c>
      <c r="C17" s="1750" t="s">
        <v>780</v>
      </c>
      <c r="D17" s="80" t="s">
        <v>781</v>
      </c>
      <c r="E17" s="24">
        <v>365</v>
      </c>
      <c r="F17" s="25">
        <v>74</v>
      </c>
      <c r="G17" s="20" t="s">
        <v>225</v>
      </c>
      <c r="H17" s="24"/>
      <c r="I17" s="220"/>
      <c r="J17" s="26"/>
      <c r="K17" s="27"/>
      <c r="L17" s="27"/>
      <c r="M17" s="24"/>
      <c r="N17" s="197"/>
      <c r="O17" s="1793" t="s">
        <v>137</v>
      </c>
      <c r="P17" s="1793"/>
    </row>
    <row r="18" spans="1:16" s="71" customFormat="1" ht="15" customHeight="1" thickBot="1" x14ac:dyDescent="0.35">
      <c r="A18" s="30">
        <v>4</v>
      </c>
      <c r="B18" s="1769"/>
      <c r="C18" s="1750"/>
      <c r="D18" s="113" t="s">
        <v>782</v>
      </c>
      <c r="E18" s="33">
        <v>2</v>
      </c>
      <c r="F18" s="34">
        <v>74</v>
      </c>
      <c r="G18" s="30"/>
      <c r="H18" s="33"/>
      <c r="I18" s="194"/>
      <c r="J18" s="35"/>
      <c r="K18" s="36"/>
      <c r="L18" s="36"/>
      <c r="M18" s="33" t="s">
        <v>225</v>
      </c>
      <c r="N18" s="194" t="s">
        <v>225</v>
      </c>
      <c r="O18" s="818"/>
      <c r="P18" s="91">
        <f t="shared" ref="P18:P25" si="0">ROUND(O18,2)*E18*F18</f>
        <v>0</v>
      </c>
    </row>
    <row r="19" spans="1:16" s="71" customFormat="1" ht="15" customHeight="1" thickBot="1" x14ac:dyDescent="0.35">
      <c r="A19" s="30">
        <v>5</v>
      </c>
      <c r="B19" s="1769"/>
      <c r="C19" s="1750"/>
      <c r="D19" s="113" t="s">
        <v>783</v>
      </c>
      <c r="E19" s="33">
        <v>2</v>
      </c>
      <c r="F19" s="34">
        <v>74</v>
      </c>
      <c r="G19" s="30"/>
      <c r="H19" s="33"/>
      <c r="I19" s="194"/>
      <c r="J19" s="35"/>
      <c r="K19" s="36"/>
      <c r="L19" s="36"/>
      <c r="M19" s="33" t="s">
        <v>225</v>
      </c>
      <c r="N19" s="194" t="s">
        <v>225</v>
      </c>
      <c r="O19" s="818"/>
      <c r="P19" s="91">
        <f t="shared" si="0"/>
        <v>0</v>
      </c>
    </row>
    <row r="20" spans="1:16" s="71" customFormat="1" ht="30" customHeight="1" thickBot="1" x14ac:dyDescent="0.35">
      <c r="A20" s="30">
        <v>6</v>
      </c>
      <c r="B20" s="1769"/>
      <c r="C20" s="1750"/>
      <c r="D20" s="113" t="s">
        <v>784</v>
      </c>
      <c r="E20" s="33">
        <v>2</v>
      </c>
      <c r="F20" s="34">
        <v>74</v>
      </c>
      <c r="G20" s="30"/>
      <c r="H20" s="33"/>
      <c r="I20" s="194"/>
      <c r="J20" s="35"/>
      <c r="K20" s="36"/>
      <c r="L20" s="36"/>
      <c r="M20" s="33" t="s">
        <v>225</v>
      </c>
      <c r="N20" s="194" t="s">
        <v>225</v>
      </c>
      <c r="O20" s="818"/>
      <c r="P20" s="91">
        <f t="shared" si="0"/>
        <v>0</v>
      </c>
    </row>
    <row r="21" spans="1:16" s="71" customFormat="1" ht="45" customHeight="1" thickBot="1" x14ac:dyDescent="0.35">
      <c r="A21" s="30">
        <v>7</v>
      </c>
      <c r="B21" s="1769"/>
      <c r="C21" s="1750"/>
      <c r="D21" s="113" t="s">
        <v>785</v>
      </c>
      <c r="E21" s="33">
        <v>2</v>
      </c>
      <c r="F21" s="34">
        <v>74</v>
      </c>
      <c r="G21" s="30"/>
      <c r="H21" s="33"/>
      <c r="I21" s="194"/>
      <c r="J21" s="35"/>
      <c r="K21" s="36"/>
      <c r="L21" s="36"/>
      <c r="M21" s="33" t="s">
        <v>225</v>
      </c>
      <c r="N21" s="194" t="s">
        <v>225</v>
      </c>
      <c r="O21" s="818"/>
      <c r="P21" s="91">
        <f t="shared" si="0"/>
        <v>0</v>
      </c>
    </row>
    <row r="22" spans="1:16" s="71" customFormat="1" ht="15" customHeight="1" thickBot="1" x14ac:dyDescent="0.35">
      <c r="A22" s="30">
        <v>8</v>
      </c>
      <c r="B22" s="1769"/>
      <c r="C22" s="1750"/>
      <c r="D22" s="113" t="s">
        <v>786</v>
      </c>
      <c r="E22" s="33">
        <v>2</v>
      </c>
      <c r="F22" s="34">
        <v>74</v>
      </c>
      <c r="G22" s="30"/>
      <c r="H22" s="33"/>
      <c r="I22" s="194"/>
      <c r="J22" s="35"/>
      <c r="K22" s="36"/>
      <c r="L22" s="36"/>
      <c r="M22" s="33" t="s">
        <v>225</v>
      </c>
      <c r="N22" s="194" t="s">
        <v>225</v>
      </c>
      <c r="O22" s="818"/>
      <c r="P22" s="91">
        <f t="shared" si="0"/>
        <v>0</v>
      </c>
    </row>
    <row r="23" spans="1:16" s="71" customFormat="1" ht="15" customHeight="1" thickBot="1" x14ac:dyDescent="0.35">
      <c r="A23" s="30">
        <v>9</v>
      </c>
      <c r="B23" s="1769"/>
      <c r="C23" s="1750"/>
      <c r="D23" s="113" t="s">
        <v>787</v>
      </c>
      <c r="E23" s="33">
        <v>2</v>
      </c>
      <c r="F23" s="34">
        <v>74</v>
      </c>
      <c r="G23" s="30"/>
      <c r="H23" s="33"/>
      <c r="I23" s="194"/>
      <c r="J23" s="35"/>
      <c r="K23" s="36"/>
      <c r="L23" s="36"/>
      <c r="M23" s="33" t="s">
        <v>225</v>
      </c>
      <c r="N23" s="194" t="s">
        <v>225</v>
      </c>
      <c r="O23" s="818"/>
      <c r="P23" s="91">
        <f t="shared" si="0"/>
        <v>0</v>
      </c>
    </row>
    <row r="24" spans="1:16" s="71" customFormat="1" ht="15" customHeight="1" thickBot="1" x14ac:dyDescent="0.35">
      <c r="A24" s="30">
        <v>10</v>
      </c>
      <c r="B24" s="1769"/>
      <c r="C24" s="1750"/>
      <c r="D24" s="113" t="s">
        <v>788</v>
      </c>
      <c r="E24" s="33">
        <v>2</v>
      </c>
      <c r="F24" s="34">
        <v>74</v>
      </c>
      <c r="G24" s="30"/>
      <c r="H24" s="33"/>
      <c r="I24" s="194"/>
      <c r="J24" s="35"/>
      <c r="K24" s="36"/>
      <c r="L24" s="36"/>
      <c r="M24" s="33" t="s">
        <v>225</v>
      </c>
      <c r="N24" s="194" t="s">
        <v>225</v>
      </c>
      <c r="O24" s="818"/>
      <c r="P24" s="91">
        <f t="shared" si="0"/>
        <v>0</v>
      </c>
    </row>
    <row r="25" spans="1:16" s="71" customFormat="1" ht="24.75" customHeight="1" thickBot="1" x14ac:dyDescent="0.35">
      <c r="A25" s="41">
        <v>11</v>
      </c>
      <c r="B25" s="1769"/>
      <c r="C25" s="1750"/>
      <c r="D25" s="114" t="s">
        <v>789</v>
      </c>
      <c r="E25" s="44">
        <v>1</v>
      </c>
      <c r="F25" s="45">
        <v>74</v>
      </c>
      <c r="G25" s="41"/>
      <c r="H25" s="44"/>
      <c r="I25" s="196"/>
      <c r="J25" s="104"/>
      <c r="K25" s="46"/>
      <c r="L25" s="46"/>
      <c r="M25" s="44"/>
      <c r="N25" s="196" t="s">
        <v>225</v>
      </c>
      <c r="O25" s="819"/>
      <c r="P25" s="105">
        <f t="shared" si="0"/>
        <v>0</v>
      </c>
    </row>
    <row r="26" spans="1:16" s="71" customFormat="1" ht="15" customHeight="1" thickBot="1" x14ac:dyDescent="0.35">
      <c r="A26" s="20">
        <v>12</v>
      </c>
      <c r="B26" s="1769" t="s">
        <v>790</v>
      </c>
      <c r="C26" s="1750" t="s">
        <v>791</v>
      </c>
      <c r="D26" s="80" t="s">
        <v>781</v>
      </c>
      <c r="E26" s="24">
        <v>365</v>
      </c>
      <c r="F26" s="25">
        <v>22</v>
      </c>
      <c r="G26" s="20" t="s">
        <v>225</v>
      </c>
      <c r="H26" s="24"/>
      <c r="I26" s="197"/>
      <c r="J26" s="26"/>
      <c r="K26" s="27"/>
      <c r="L26" s="27"/>
      <c r="M26" s="24"/>
      <c r="N26" s="197"/>
      <c r="O26" s="1800" t="s">
        <v>137</v>
      </c>
      <c r="P26" s="1800"/>
    </row>
    <row r="27" spans="1:16" s="71" customFormat="1" ht="15" customHeight="1" thickBot="1" x14ac:dyDescent="0.35">
      <c r="A27" s="30">
        <v>13</v>
      </c>
      <c r="B27" s="1769"/>
      <c r="C27" s="1750"/>
      <c r="D27" s="113" t="s">
        <v>782</v>
      </c>
      <c r="E27" s="33">
        <v>2</v>
      </c>
      <c r="F27" s="34">
        <v>22</v>
      </c>
      <c r="G27" s="30"/>
      <c r="H27" s="33"/>
      <c r="I27" s="194"/>
      <c r="J27" s="35"/>
      <c r="K27" s="36"/>
      <c r="L27" s="36"/>
      <c r="M27" s="33" t="s">
        <v>225</v>
      </c>
      <c r="N27" s="194" t="s">
        <v>225</v>
      </c>
      <c r="O27" s="818"/>
      <c r="P27" s="91">
        <f t="shared" ref="P27:P34" si="1">ROUND(O27,2)*E27*F27</f>
        <v>0</v>
      </c>
    </row>
    <row r="28" spans="1:16" s="71" customFormat="1" ht="15" customHeight="1" thickBot="1" x14ac:dyDescent="0.35">
      <c r="A28" s="30">
        <v>14</v>
      </c>
      <c r="B28" s="1769"/>
      <c r="C28" s="1750"/>
      <c r="D28" s="113" t="s">
        <v>783</v>
      </c>
      <c r="E28" s="33">
        <v>2</v>
      </c>
      <c r="F28" s="34">
        <v>22</v>
      </c>
      <c r="G28" s="30"/>
      <c r="H28" s="33"/>
      <c r="I28" s="194"/>
      <c r="J28" s="35"/>
      <c r="K28" s="36"/>
      <c r="L28" s="36"/>
      <c r="M28" s="33" t="s">
        <v>225</v>
      </c>
      <c r="N28" s="194" t="s">
        <v>225</v>
      </c>
      <c r="O28" s="818"/>
      <c r="P28" s="91">
        <f t="shared" si="1"/>
        <v>0</v>
      </c>
    </row>
    <row r="29" spans="1:16" s="71" customFormat="1" ht="30" customHeight="1" thickBot="1" x14ac:dyDescent="0.35">
      <c r="A29" s="30">
        <v>15</v>
      </c>
      <c r="B29" s="1769"/>
      <c r="C29" s="1750"/>
      <c r="D29" s="113" t="s">
        <v>784</v>
      </c>
      <c r="E29" s="33">
        <v>2</v>
      </c>
      <c r="F29" s="34">
        <v>22</v>
      </c>
      <c r="G29" s="30"/>
      <c r="H29" s="33"/>
      <c r="I29" s="194"/>
      <c r="J29" s="35"/>
      <c r="K29" s="36"/>
      <c r="L29" s="36"/>
      <c r="M29" s="33" t="s">
        <v>225</v>
      </c>
      <c r="N29" s="194" t="s">
        <v>225</v>
      </c>
      <c r="O29" s="818"/>
      <c r="P29" s="91">
        <f t="shared" si="1"/>
        <v>0</v>
      </c>
    </row>
    <row r="30" spans="1:16" s="71" customFormat="1" ht="45" customHeight="1" thickBot="1" x14ac:dyDescent="0.35">
      <c r="A30" s="30">
        <v>16</v>
      </c>
      <c r="B30" s="1769"/>
      <c r="C30" s="1750"/>
      <c r="D30" s="113" t="s">
        <v>785</v>
      </c>
      <c r="E30" s="33">
        <v>2</v>
      </c>
      <c r="F30" s="34">
        <v>22</v>
      </c>
      <c r="G30" s="30"/>
      <c r="H30" s="33"/>
      <c r="I30" s="194"/>
      <c r="J30" s="35"/>
      <c r="K30" s="36"/>
      <c r="L30" s="36"/>
      <c r="M30" s="33" t="s">
        <v>225</v>
      </c>
      <c r="N30" s="194" t="s">
        <v>225</v>
      </c>
      <c r="O30" s="818"/>
      <c r="P30" s="91">
        <f t="shared" si="1"/>
        <v>0</v>
      </c>
    </row>
    <row r="31" spans="1:16" s="71" customFormat="1" ht="15" customHeight="1" thickBot="1" x14ac:dyDescent="0.35">
      <c r="A31" s="30">
        <v>17</v>
      </c>
      <c r="B31" s="1769"/>
      <c r="C31" s="1750"/>
      <c r="D31" s="113" t="s">
        <v>786</v>
      </c>
      <c r="E31" s="33">
        <v>2</v>
      </c>
      <c r="F31" s="34">
        <v>22</v>
      </c>
      <c r="G31" s="30"/>
      <c r="H31" s="33"/>
      <c r="I31" s="194"/>
      <c r="J31" s="35"/>
      <c r="K31" s="36"/>
      <c r="L31" s="36"/>
      <c r="M31" s="33" t="s">
        <v>225</v>
      </c>
      <c r="N31" s="194" t="s">
        <v>225</v>
      </c>
      <c r="O31" s="818"/>
      <c r="P31" s="91">
        <f t="shared" si="1"/>
        <v>0</v>
      </c>
    </row>
    <row r="32" spans="1:16" s="71" customFormat="1" ht="15" customHeight="1" thickBot="1" x14ac:dyDescent="0.35">
      <c r="A32" s="30">
        <v>18</v>
      </c>
      <c r="B32" s="1769"/>
      <c r="C32" s="1750"/>
      <c r="D32" s="113" t="s">
        <v>787</v>
      </c>
      <c r="E32" s="33">
        <v>2</v>
      </c>
      <c r="F32" s="34">
        <v>22</v>
      </c>
      <c r="G32" s="30"/>
      <c r="H32" s="33"/>
      <c r="I32" s="194"/>
      <c r="J32" s="35"/>
      <c r="K32" s="36"/>
      <c r="L32" s="36"/>
      <c r="M32" s="33" t="s">
        <v>225</v>
      </c>
      <c r="N32" s="194" t="s">
        <v>225</v>
      </c>
      <c r="O32" s="818"/>
      <c r="P32" s="91">
        <f t="shared" si="1"/>
        <v>0</v>
      </c>
    </row>
    <row r="33" spans="1:16" s="71" customFormat="1" ht="15" customHeight="1" thickBot="1" x14ac:dyDescent="0.35">
      <c r="A33" s="30">
        <v>19</v>
      </c>
      <c r="B33" s="1769"/>
      <c r="C33" s="1750"/>
      <c r="D33" s="113" t="s">
        <v>788</v>
      </c>
      <c r="E33" s="33">
        <v>2</v>
      </c>
      <c r="F33" s="34">
        <v>22</v>
      </c>
      <c r="G33" s="30"/>
      <c r="H33" s="33"/>
      <c r="I33" s="194"/>
      <c r="J33" s="35"/>
      <c r="K33" s="36"/>
      <c r="L33" s="36"/>
      <c r="M33" s="33" t="s">
        <v>225</v>
      </c>
      <c r="N33" s="194" t="s">
        <v>225</v>
      </c>
      <c r="O33" s="818"/>
      <c r="P33" s="91">
        <f t="shared" si="1"/>
        <v>0</v>
      </c>
    </row>
    <row r="34" spans="1:16" s="71" customFormat="1" ht="30" customHeight="1" thickBot="1" x14ac:dyDescent="0.35">
      <c r="A34" s="41">
        <v>20</v>
      </c>
      <c r="B34" s="1769"/>
      <c r="C34" s="1750"/>
      <c r="D34" s="114" t="s">
        <v>789</v>
      </c>
      <c r="E34" s="44">
        <v>1</v>
      </c>
      <c r="F34" s="45">
        <v>22</v>
      </c>
      <c r="G34" s="41"/>
      <c r="H34" s="44"/>
      <c r="I34" s="196"/>
      <c r="J34" s="104"/>
      <c r="K34" s="46"/>
      <c r="L34" s="46"/>
      <c r="M34" s="44"/>
      <c r="N34" s="196" t="s">
        <v>225</v>
      </c>
      <c r="O34" s="819"/>
      <c r="P34" s="105">
        <f t="shared" si="1"/>
        <v>0</v>
      </c>
    </row>
    <row r="35" spans="1:16" s="71" customFormat="1" ht="15" customHeight="1" thickBot="1" x14ac:dyDescent="0.35">
      <c r="A35" s="20">
        <v>21</v>
      </c>
      <c r="B35" s="1769" t="s">
        <v>792</v>
      </c>
      <c r="C35" s="1750" t="s">
        <v>793</v>
      </c>
      <c r="D35" s="80" t="s">
        <v>781</v>
      </c>
      <c r="E35" s="24">
        <v>365</v>
      </c>
      <c r="F35" s="25">
        <v>15</v>
      </c>
      <c r="G35" s="20" t="s">
        <v>225</v>
      </c>
      <c r="H35" s="24"/>
      <c r="I35" s="197"/>
      <c r="J35" s="26"/>
      <c r="K35" s="27"/>
      <c r="L35" s="27"/>
      <c r="M35" s="24"/>
      <c r="N35" s="197"/>
      <c r="O35" s="1800" t="s">
        <v>137</v>
      </c>
      <c r="P35" s="1800"/>
    </row>
    <row r="36" spans="1:16" s="71" customFormat="1" ht="15" customHeight="1" thickBot="1" x14ac:dyDescent="0.35">
      <c r="A36" s="30">
        <v>22</v>
      </c>
      <c r="B36" s="1769"/>
      <c r="C36" s="1750"/>
      <c r="D36" s="113" t="s">
        <v>782</v>
      </c>
      <c r="E36" s="33">
        <v>2</v>
      </c>
      <c r="F36" s="34">
        <v>15</v>
      </c>
      <c r="G36" s="30"/>
      <c r="H36" s="33"/>
      <c r="I36" s="194"/>
      <c r="J36" s="35"/>
      <c r="K36" s="36"/>
      <c r="L36" s="36"/>
      <c r="M36" s="33" t="s">
        <v>225</v>
      </c>
      <c r="N36" s="194" t="s">
        <v>225</v>
      </c>
      <c r="O36" s="818"/>
      <c r="P36" s="91">
        <f t="shared" ref="P36:P42" si="2">ROUND(O36,2)*E36*F36</f>
        <v>0</v>
      </c>
    </row>
    <row r="37" spans="1:16" s="71" customFormat="1" ht="15" customHeight="1" thickBot="1" x14ac:dyDescent="0.35">
      <c r="A37" s="30">
        <v>23</v>
      </c>
      <c r="B37" s="1769"/>
      <c r="C37" s="1750"/>
      <c r="D37" s="113" t="s">
        <v>783</v>
      </c>
      <c r="E37" s="33">
        <v>2</v>
      </c>
      <c r="F37" s="34">
        <v>15</v>
      </c>
      <c r="G37" s="30"/>
      <c r="H37" s="33"/>
      <c r="I37" s="194"/>
      <c r="J37" s="35"/>
      <c r="K37" s="36"/>
      <c r="L37" s="36"/>
      <c r="M37" s="33" t="s">
        <v>225</v>
      </c>
      <c r="N37" s="194" t="s">
        <v>225</v>
      </c>
      <c r="O37" s="818"/>
      <c r="P37" s="91">
        <f t="shared" si="2"/>
        <v>0</v>
      </c>
    </row>
    <row r="38" spans="1:16" s="71" customFormat="1" ht="30" customHeight="1" thickBot="1" x14ac:dyDescent="0.35">
      <c r="A38" s="30">
        <v>24</v>
      </c>
      <c r="B38" s="1769"/>
      <c r="C38" s="1750"/>
      <c r="D38" s="113" t="s">
        <v>784</v>
      </c>
      <c r="E38" s="33">
        <v>2</v>
      </c>
      <c r="F38" s="34">
        <v>15</v>
      </c>
      <c r="G38" s="30"/>
      <c r="H38" s="33"/>
      <c r="I38" s="194"/>
      <c r="J38" s="35"/>
      <c r="K38" s="36"/>
      <c r="L38" s="36"/>
      <c r="M38" s="33" t="s">
        <v>225</v>
      </c>
      <c r="N38" s="194" t="s">
        <v>225</v>
      </c>
      <c r="O38" s="818"/>
      <c r="P38" s="91">
        <f t="shared" si="2"/>
        <v>0</v>
      </c>
    </row>
    <row r="39" spans="1:16" s="71" customFormat="1" ht="45" customHeight="1" thickBot="1" x14ac:dyDescent="0.35">
      <c r="A39" s="30">
        <v>25</v>
      </c>
      <c r="B39" s="1769"/>
      <c r="C39" s="1750"/>
      <c r="D39" s="113" t="s">
        <v>785</v>
      </c>
      <c r="E39" s="33">
        <v>2</v>
      </c>
      <c r="F39" s="34">
        <v>15</v>
      </c>
      <c r="G39" s="30"/>
      <c r="H39" s="33"/>
      <c r="I39" s="194"/>
      <c r="J39" s="35"/>
      <c r="K39" s="36"/>
      <c r="L39" s="36"/>
      <c r="M39" s="33" t="s">
        <v>225</v>
      </c>
      <c r="N39" s="194" t="s">
        <v>225</v>
      </c>
      <c r="O39" s="818"/>
      <c r="P39" s="91">
        <f t="shared" si="2"/>
        <v>0</v>
      </c>
    </row>
    <row r="40" spans="1:16" s="71" customFormat="1" ht="15" customHeight="1" thickBot="1" x14ac:dyDescent="0.35">
      <c r="A40" s="30">
        <v>26</v>
      </c>
      <c r="B40" s="1769"/>
      <c r="C40" s="1750"/>
      <c r="D40" s="113" t="s">
        <v>786</v>
      </c>
      <c r="E40" s="33">
        <v>2</v>
      </c>
      <c r="F40" s="34">
        <v>15</v>
      </c>
      <c r="G40" s="30"/>
      <c r="H40" s="33"/>
      <c r="I40" s="194"/>
      <c r="J40" s="35"/>
      <c r="K40" s="36"/>
      <c r="L40" s="36"/>
      <c r="M40" s="33" t="s">
        <v>225</v>
      </c>
      <c r="N40" s="194" t="s">
        <v>225</v>
      </c>
      <c r="O40" s="818"/>
      <c r="P40" s="91">
        <f t="shared" si="2"/>
        <v>0</v>
      </c>
    </row>
    <row r="41" spans="1:16" s="71" customFormat="1" ht="15" customHeight="1" thickBot="1" x14ac:dyDescent="0.35">
      <c r="A41" s="30">
        <v>27</v>
      </c>
      <c r="B41" s="1769"/>
      <c r="C41" s="1750"/>
      <c r="D41" s="113" t="s">
        <v>787</v>
      </c>
      <c r="E41" s="33">
        <v>2</v>
      </c>
      <c r="F41" s="34">
        <v>15</v>
      </c>
      <c r="G41" s="30"/>
      <c r="H41" s="33"/>
      <c r="I41" s="194"/>
      <c r="J41" s="35"/>
      <c r="K41" s="36"/>
      <c r="L41" s="36"/>
      <c r="M41" s="33" t="s">
        <v>225</v>
      </c>
      <c r="N41" s="194" t="s">
        <v>225</v>
      </c>
      <c r="O41" s="818"/>
      <c r="P41" s="91">
        <f t="shared" si="2"/>
        <v>0</v>
      </c>
    </row>
    <row r="42" spans="1:16" s="71" customFormat="1" ht="15" customHeight="1" thickBot="1" x14ac:dyDescent="0.35">
      <c r="A42" s="41">
        <v>28</v>
      </c>
      <c r="B42" s="1769"/>
      <c r="C42" s="1750"/>
      <c r="D42" s="114" t="s">
        <v>794</v>
      </c>
      <c r="E42" s="44">
        <v>2</v>
      </c>
      <c r="F42" s="45">
        <v>15</v>
      </c>
      <c r="G42" s="41"/>
      <c r="H42" s="44"/>
      <c r="I42" s="196"/>
      <c r="J42" s="104"/>
      <c r="K42" s="46"/>
      <c r="L42" s="46"/>
      <c r="M42" s="44" t="s">
        <v>225</v>
      </c>
      <c r="N42" s="196" t="s">
        <v>225</v>
      </c>
      <c r="O42" s="819"/>
      <c r="P42" s="105">
        <f t="shared" si="2"/>
        <v>0</v>
      </c>
    </row>
    <row r="43" spans="1:16" s="71" customFormat="1" ht="15" customHeight="1" thickBot="1" x14ac:dyDescent="0.35">
      <c r="A43" s="20">
        <v>29</v>
      </c>
      <c r="B43" s="1769" t="s">
        <v>795</v>
      </c>
      <c r="C43" s="1750" t="s">
        <v>796</v>
      </c>
      <c r="D43" s="80" t="s">
        <v>781</v>
      </c>
      <c r="E43" s="24">
        <v>365</v>
      </c>
      <c r="F43" s="25">
        <v>4</v>
      </c>
      <c r="G43" s="20" t="s">
        <v>225</v>
      </c>
      <c r="H43" s="24"/>
      <c r="I43" s="197"/>
      <c r="J43" s="26"/>
      <c r="K43" s="27"/>
      <c r="L43" s="27"/>
      <c r="M43" s="24"/>
      <c r="N43" s="197"/>
      <c r="O43" s="1800" t="s">
        <v>137</v>
      </c>
      <c r="P43" s="1800"/>
    </row>
    <row r="44" spans="1:16" s="71" customFormat="1" ht="15" customHeight="1" thickBot="1" x14ac:dyDescent="0.35">
      <c r="A44" s="30">
        <v>30</v>
      </c>
      <c r="B44" s="1769"/>
      <c r="C44" s="1750"/>
      <c r="D44" s="113" t="s">
        <v>782</v>
      </c>
      <c r="E44" s="33">
        <v>2</v>
      </c>
      <c r="F44" s="34">
        <v>4</v>
      </c>
      <c r="G44" s="30"/>
      <c r="H44" s="33"/>
      <c r="I44" s="194"/>
      <c r="J44" s="30"/>
      <c r="K44" s="36"/>
      <c r="L44" s="36"/>
      <c r="M44" s="33" t="s">
        <v>225</v>
      </c>
      <c r="N44" s="194" t="s">
        <v>225</v>
      </c>
      <c r="O44" s="818"/>
      <c r="P44" s="91">
        <f t="shared" ref="P44:P53" si="3">ROUND(O44,2)*E44*F44</f>
        <v>0</v>
      </c>
    </row>
    <row r="45" spans="1:16" s="71" customFormat="1" ht="15" customHeight="1" thickBot="1" x14ac:dyDescent="0.35">
      <c r="A45" s="30">
        <v>31</v>
      </c>
      <c r="B45" s="1769"/>
      <c r="C45" s="1750"/>
      <c r="D45" s="113" t="s">
        <v>783</v>
      </c>
      <c r="E45" s="33">
        <v>2</v>
      </c>
      <c r="F45" s="34">
        <v>4</v>
      </c>
      <c r="G45" s="30"/>
      <c r="H45" s="33"/>
      <c r="I45" s="194"/>
      <c r="J45" s="35"/>
      <c r="K45" s="36"/>
      <c r="L45" s="36"/>
      <c r="M45" s="33" t="s">
        <v>225</v>
      </c>
      <c r="N45" s="194" t="s">
        <v>225</v>
      </c>
      <c r="O45" s="818"/>
      <c r="P45" s="91">
        <f t="shared" si="3"/>
        <v>0</v>
      </c>
    </row>
    <row r="46" spans="1:16" s="71" customFormat="1" ht="30" customHeight="1" thickBot="1" x14ac:dyDescent="0.35">
      <c r="A46" s="30">
        <v>32</v>
      </c>
      <c r="B46" s="1769"/>
      <c r="C46" s="1750"/>
      <c r="D46" s="113" t="s">
        <v>784</v>
      </c>
      <c r="E46" s="33">
        <v>2</v>
      </c>
      <c r="F46" s="34">
        <v>4</v>
      </c>
      <c r="G46" s="30"/>
      <c r="H46" s="33"/>
      <c r="I46" s="194"/>
      <c r="J46" s="35"/>
      <c r="K46" s="36"/>
      <c r="L46" s="36"/>
      <c r="M46" s="33" t="s">
        <v>225</v>
      </c>
      <c r="N46" s="194" t="s">
        <v>225</v>
      </c>
      <c r="O46" s="818"/>
      <c r="P46" s="91">
        <f t="shared" si="3"/>
        <v>0</v>
      </c>
    </row>
    <row r="47" spans="1:16" s="71" customFormat="1" ht="45" customHeight="1" thickBot="1" x14ac:dyDescent="0.35">
      <c r="A47" s="30">
        <v>33</v>
      </c>
      <c r="B47" s="1769"/>
      <c r="C47" s="1750"/>
      <c r="D47" s="113" t="s">
        <v>785</v>
      </c>
      <c r="E47" s="33">
        <v>2</v>
      </c>
      <c r="F47" s="34">
        <v>4</v>
      </c>
      <c r="G47" s="30"/>
      <c r="H47" s="33"/>
      <c r="I47" s="194"/>
      <c r="J47" s="35"/>
      <c r="K47" s="36"/>
      <c r="L47" s="36"/>
      <c r="M47" s="33" t="s">
        <v>225</v>
      </c>
      <c r="N47" s="194" t="s">
        <v>225</v>
      </c>
      <c r="O47" s="818"/>
      <c r="P47" s="91">
        <f t="shared" si="3"/>
        <v>0</v>
      </c>
    </row>
    <row r="48" spans="1:16" s="71" customFormat="1" ht="15" customHeight="1" thickBot="1" x14ac:dyDescent="0.35">
      <c r="A48" s="30">
        <v>34</v>
      </c>
      <c r="B48" s="1769"/>
      <c r="C48" s="1750"/>
      <c r="D48" s="113" t="s">
        <v>786</v>
      </c>
      <c r="E48" s="33">
        <v>2</v>
      </c>
      <c r="F48" s="34">
        <v>4</v>
      </c>
      <c r="G48" s="30"/>
      <c r="H48" s="33"/>
      <c r="I48" s="194"/>
      <c r="J48" s="35"/>
      <c r="K48" s="36"/>
      <c r="L48" s="36"/>
      <c r="M48" s="33" t="s">
        <v>225</v>
      </c>
      <c r="N48" s="194" t="s">
        <v>225</v>
      </c>
      <c r="O48" s="818"/>
      <c r="P48" s="91">
        <f t="shared" si="3"/>
        <v>0</v>
      </c>
    </row>
    <row r="49" spans="1:16" s="71" customFormat="1" ht="15" customHeight="1" thickBot="1" x14ac:dyDescent="0.35">
      <c r="A49" s="30">
        <v>35</v>
      </c>
      <c r="B49" s="1769"/>
      <c r="C49" s="1750"/>
      <c r="D49" s="113" t="s">
        <v>787</v>
      </c>
      <c r="E49" s="33">
        <v>2</v>
      </c>
      <c r="F49" s="34">
        <v>4</v>
      </c>
      <c r="G49" s="30"/>
      <c r="H49" s="33"/>
      <c r="I49" s="194"/>
      <c r="J49" s="35"/>
      <c r="K49" s="36"/>
      <c r="L49" s="36"/>
      <c r="M49" s="33" t="s">
        <v>225</v>
      </c>
      <c r="N49" s="194" t="s">
        <v>225</v>
      </c>
      <c r="O49" s="818"/>
      <c r="P49" s="91">
        <f t="shared" si="3"/>
        <v>0</v>
      </c>
    </row>
    <row r="50" spans="1:16" s="71" customFormat="1" ht="30" customHeight="1" thickBot="1" x14ac:dyDescent="0.35">
      <c r="A50" s="30">
        <v>36</v>
      </c>
      <c r="B50" s="1769"/>
      <c r="C50" s="1750"/>
      <c r="D50" s="113" t="s">
        <v>797</v>
      </c>
      <c r="E50" s="33">
        <v>2</v>
      </c>
      <c r="F50" s="34">
        <v>4</v>
      </c>
      <c r="G50" s="30"/>
      <c r="H50" s="33"/>
      <c r="I50" s="194"/>
      <c r="J50" s="35"/>
      <c r="K50" s="36"/>
      <c r="L50" s="36"/>
      <c r="M50" s="33" t="s">
        <v>225</v>
      </c>
      <c r="N50" s="194" t="s">
        <v>225</v>
      </c>
      <c r="O50" s="818"/>
      <c r="P50" s="91">
        <f t="shared" si="3"/>
        <v>0</v>
      </c>
    </row>
    <row r="51" spans="1:16" s="71" customFormat="1" ht="30" customHeight="1" thickBot="1" x14ac:dyDescent="0.35">
      <c r="A51" s="30">
        <v>37</v>
      </c>
      <c r="B51" s="1769"/>
      <c r="C51" s="1750"/>
      <c r="D51" s="113" t="s">
        <v>798</v>
      </c>
      <c r="E51" s="33">
        <v>2</v>
      </c>
      <c r="F51" s="34">
        <v>4</v>
      </c>
      <c r="G51" s="30"/>
      <c r="H51" s="33"/>
      <c r="I51" s="194"/>
      <c r="J51" s="35"/>
      <c r="K51" s="36"/>
      <c r="L51" s="36"/>
      <c r="M51" s="33" t="s">
        <v>225</v>
      </c>
      <c r="N51" s="194" t="s">
        <v>225</v>
      </c>
      <c r="O51" s="818"/>
      <c r="P51" s="91">
        <f t="shared" si="3"/>
        <v>0</v>
      </c>
    </row>
    <row r="52" spans="1:16" s="71" customFormat="1" ht="15" customHeight="1" thickBot="1" x14ac:dyDescent="0.35">
      <c r="A52" s="30">
        <v>38</v>
      </c>
      <c r="B52" s="1769"/>
      <c r="C52" s="1750"/>
      <c r="D52" s="113" t="s">
        <v>799</v>
      </c>
      <c r="E52" s="33">
        <v>2</v>
      </c>
      <c r="F52" s="34">
        <v>4</v>
      </c>
      <c r="G52" s="30"/>
      <c r="H52" s="33"/>
      <c r="I52" s="194"/>
      <c r="J52" s="35"/>
      <c r="K52" s="36"/>
      <c r="L52" s="36"/>
      <c r="M52" s="33" t="s">
        <v>225</v>
      </c>
      <c r="N52" s="194" t="s">
        <v>225</v>
      </c>
      <c r="O52" s="818"/>
      <c r="P52" s="91">
        <f t="shared" si="3"/>
        <v>0</v>
      </c>
    </row>
    <row r="53" spans="1:16" s="71" customFormat="1" ht="33.75" customHeight="1" thickBot="1" x14ac:dyDescent="0.35">
      <c r="A53" s="41">
        <v>39</v>
      </c>
      <c r="B53" s="1769"/>
      <c r="C53" s="1750"/>
      <c r="D53" s="114" t="s">
        <v>789</v>
      </c>
      <c r="E53" s="44">
        <v>1</v>
      </c>
      <c r="F53" s="45">
        <v>4</v>
      </c>
      <c r="G53" s="41"/>
      <c r="H53" s="44"/>
      <c r="I53" s="196"/>
      <c r="J53" s="104"/>
      <c r="K53" s="46"/>
      <c r="L53" s="46"/>
      <c r="M53" s="44"/>
      <c r="N53" s="196" t="s">
        <v>225</v>
      </c>
      <c r="O53" s="819"/>
      <c r="P53" s="105">
        <f t="shared" si="3"/>
        <v>0</v>
      </c>
    </row>
    <row r="54" spans="1:16" s="71" customFormat="1" ht="15" customHeight="1" thickBot="1" x14ac:dyDescent="0.35">
      <c r="A54" s="20">
        <v>40</v>
      </c>
      <c r="B54" s="1769" t="s">
        <v>800</v>
      </c>
      <c r="C54" s="1750" t="s">
        <v>801</v>
      </c>
      <c r="D54" s="80" t="s">
        <v>781</v>
      </c>
      <c r="E54" s="24">
        <v>365</v>
      </c>
      <c r="F54" s="25">
        <v>4</v>
      </c>
      <c r="G54" s="20" t="s">
        <v>225</v>
      </c>
      <c r="H54" s="24"/>
      <c r="I54" s="197"/>
      <c r="J54" s="26"/>
      <c r="K54" s="27"/>
      <c r="L54" s="27"/>
      <c r="M54" s="24"/>
      <c r="N54" s="197"/>
      <c r="O54" s="1800" t="s">
        <v>137</v>
      </c>
      <c r="P54" s="1800"/>
    </row>
    <row r="55" spans="1:16" s="71" customFormat="1" ht="15" customHeight="1" thickBot="1" x14ac:dyDescent="0.35">
      <c r="A55" s="30">
        <v>41</v>
      </c>
      <c r="B55" s="1769"/>
      <c r="C55" s="1750"/>
      <c r="D55" s="113" t="s">
        <v>782</v>
      </c>
      <c r="E55" s="33">
        <v>2</v>
      </c>
      <c r="F55" s="34">
        <v>4</v>
      </c>
      <c r="G55" s="30"/>
      <c r="H55" s="33"/>
      <c r="I55" s="194"/>
      <c r="J55" s="35"/>
      <c r="K55" s="36"/>
      <c r="L55" s="36"/>
      <c r="M55" s="33" t="s">
        <v>225</v>
      </c>
      <c r="N55" s="194" t="s">
        <v>225</v>
      </c>
      <c r="O55" s="818"/>
      <c r="P55" s="91">
        <f t="shared" ref="P55:P61" si="4">ROUND(O55,2)*E55*F55</f>
        <v>0</v>
      </c>
    </row>
    <row r="56" spans="1:16" s="71" customFormat="1" ht="15" customHeight="1" thickBot="1" x14ac:dyDescent="0.35">
      <c r="A56" s="30">
        <v>42</v>
      </c>
      <c r="B56" s="1769"/>
      <c r="C56" s="1750"/>
      <c r="D56" s="113" t="s">
        <v>783</v>
      </c>
      <c r="E56" s="33">
        <v>2</v>
      </c>
      <c r="F56" s="34">
        <v>4</v>
      </c>
      <c r="G56" s="30"/>
      <c r="H56" s="33"/>
      <c r="I56" s="194"/>
      <c r="J56" s="35"/>
      <c r="K56" s="36"/>
      <c r="L56" s="36"/>
      <c r="M56" s="33" t="s">
        <v>225</v>
      </c>
      <c r="N56" s="194" t="s">
        <v>225</v>
      </c>
      <c r="O56" s="818"/>
      <c r="P56" s="91">
        <f t="shared" si="4"/>
        <v>0</v>
      </c>
    </row>
    <row r="57" spans="1:16" s="71" customFormat="1" ht="30" customHeight="1" thickBot="1" x14ac:dyDescent="0.35">
      <c r="A57" s="30">
        <v>43</v>
      </c>
      <c r="B57" s="1769"/>
      <c r="C57" s="1750"/>
      <c r="D57" s="113" t="s">
        <v>784</v>
      </c>
      <c r="E57" s="33">
        <v>2</v>
      </c>
      <c r="F57" s="34">
        <v>4</v>
      </c>
      <c r="G57" s="30"/>
      <c r="H57" s="33"/>
      <c r="I57" s="194"/>
      <c r="J57" s="35"/>
      <c r="K57" s="36"/>
      <c r="L57" s="36"/>
      <c r="M57" s="33" t="s">
        <v>225</v>
      </c>
      <c r="N57" s="194" t="s">
        <v>225</v>
      </c>
      <c r="O57" s="818"/>
      <c r="P57" s="91">
        <f t="shared" si="4"/>
        <v>0</v>
      </c>
    </row>
    <row r="58" spans="1:16" s="71" customFormat="1" ht="45" customHeight="1" thickBot="1" x14ac:dyDescent="0.35">
      <c r="A58" s="30">
        <v>44</v>
      </c>
      <c r="B58" s="1769"/>
      <c r="C58" s="1750"/>
      <c r="D58" s="113" t="s">
        <v>785</v>
      </c>
      <c r="E58" s="33">
        <v>2</v>
      </c>
      <c r="F58" s="34">
        <v>4</v>
      </c>
      <c r="G58" s="30"/>
      <c r="H58" s="33"/>
      <c r="I58" s="194"/>
      <c r="J58" s="35"/>
      <c r="K58" s="36"/>
      <c r="L58" s="36"/>
      <c r="M58" s="33" t="s">
        <v>225</v>
      </c>
      <c r="N58" s="194" t="s">
        <v>225</v>
      </c>
      <c r="O58" s="818"/>
      <c r="P58" s="91">
        <f t="shared" si="4"/>
        <v>0</v>
      </c>
    </row>
    <row r="59" spans="1:16" s="71" customFormat="1" ht="15" customHeight="1" thickBot="1" x14ac:dyDescent="0.35">
      <c r="A59" s="30">
        <v>45</v>
      </c>
      <c r="B59" s="1769"/>
      <c r="C59" s="1750"/>
      <c r="D59" s="113" t="s">
        <v>786</v>
      </c>
      <c r="E59" s="33">
        <v>2</v>
      </c>
      <c r="F59" s="34">
        <v>4</v>
      </c>
      <c r="G59" s="30"/>
      <c r="H59" s="33"/>
      <c r="I59" s="194"/>
      <c r="J59" s="35"/>
      <c r="K59" s="36"/>
      <c r="L59" s="36"/>
      <c r="M59" s="33" t="s">
        <v>225</v>
      </c>
      <c r="N59" s="194" t="s">
        <v>225</v>
      </c>
      <c r="O59" s="818"/>
      <c r="P59" s="91">
        <f t="shared" si="4"/>
        <v>0</v>
      </c>
    </row>
    <row r="60" spans="1:16" s="71" customFormat="1" ht="15" customHeight="1" thickBot="1" x14ac:dyDescent="0.35">
      <c r="A60" s="30">
        <v>46</v>
      </c>
      <c r="B60" s="1769"/>
      <c r="C60" s="1750"/>
      <c r="D60" s="113" t="s">
        <v>787</v>
      </c>
      <c r="E60" s="33">
        <v>2</v>
      </c>
      <c r="F60" s="34">
        <v>4</v>
      </c>
      <c r="G60" s="30"/>
      <c r="H60" s="33"/>
      <c r="I60" s="194"/>
      <c r="J60" s="35"/>
      <c r="K60" s="36"/>
      <c r="L60" s="36"/>
      <c r="M60" s="33" t="s">
        <v>225</v>
      </c>
      <c r="N60" s="194" t="s">
        <v>225</v>
      </c>
      <c r="O60" s="818"/>
      <c r="P60" s="91">
        <f t="shared" si="4"/>
        <v>0</v>
      </c>
    </row>
    <row r="61" spans="1:16" s="71" customFormat="1" ht="15" customHeight="1" thickBot="1" x14ac:dyDescent="0.35">
      <c r="A61" s="41">
        <v>47</v>
      </c>
      <c r="B61" s="1769"/>
      <c r="C61" s="1750"/>
      <c r="D61" s="114" t="s">
        <v>794</v>
      </c>
      <c r="E61" s="44">
        <v>2</v>
      </c>
      <c r="F61" s="45">
        <v>4</v>
      </c>
      <c r="G61" s="41"/>
      <c r="H61" s="44"/>
      <c r="I61" s="196"/>
      <c r="J61" s="104"/>
      <c r="K61" s="46"/>
      <c r="L61" s="46"/>
      <c r="M61" s="44" t="s">
        <v>225</v>
      </c>
      <c r="N61" s="196" t="s">
        <v>225</v>
      </c>
      <c r="O61" s="819"/>
      <c r="P61" s="105">
        <f t="shared" si="4"/>
        <v>0</v>
      </c>
    </row>
    <row r="62" spans="1:16" s="71" customFormat="1" ht="15" customHeight="1" thickBot="1" x14ac:dyDescent="0.35">
      <c r="A62" s="20">
        <v>48</v>
      </c>
      <c r="B62" s="1769" t="s">
        <v>802</v>
      </c>
      <c r="C62" s="1750" t="s">
        <v>803</v>
      </c>
      <c r="D62" s="80" t="s">
        <v>781</v>
      </c>
      <c r="E62" s="24">
        <v>365</v>
      </c>
      <c r="F62" s="25">
        <v>12</v>
      </c>
      <c r="G62" s="20" t="s">
        <v>225</v>
      </c>
      <c r="H62" s="24"/>
      <c r="I62" s="197"/>
      <c r="J62" s="26"/>
      <c r="K62" s="27"/>
      <c r="L62" s="27"/>
      <c r="M62" s="24"/>
      <c r="N62" s="197"/>
      <c r="O62" s="1800" t="s">
        <v>137</v>
      </c>
      <c r="P62" s="1800"/>
    </row>
    <row r="63" spans="1:16" s="71" customFormat="1" ht="15" customHeight="1" thickBot="1" x14ac:dyDescent="0.35">
      <c r="A63" s="30">
        <v>49</v>
      </c>
      <c r="B63" s="1769"/>
      <c r="C63" s="1750"/>
      <c r="D63" s="113" t="s">
        <v>782</v>
      </c>
      <c r="E63" s="33">
        <v>2</v>
      </c>
      <c r="F63" s="34">
        <v>12</v>
      </c>
      <c r="G63" s="30"/>
      <c r="H63" s="33"/>
      <c r="I63" s="194"/>
      <c r="J63" s="35"/>
      <c r="K63" s="36"/>
      <c r="L63" s="36"/>
      <c r="M63" s="33" t="s">
        <v>225</v>
      </c>
      <c r="N63" s="194" t="s">
        <v>225</v>
      </c>
      <c r="O63" s="818"/>
      <c r="P63" s="91">
        <f t="shared" ref="P63:P70" si="5">ROUND(O63,2)*E63*F63</f>
        <v>0</v>
      </c>
    </row>
    <row r="64" spans="1:16" s="71" customFormat="1" ht="15" customHeight="1" thickBot="1" x14ac:dyDescent="0.35">
      <c r="A64" s="30">
        <v>50</v>
      </c>
      <c r="B64" s="1769"/>
      <c r="C64" s="1750"/>
      <c r="D64" s="113" t="s">
        <v>804</v>
      </c>
      <c r="E64" s="33">
        <v>2</v>
      </c>
      <c r="F64" s="34">
        <v>12</v>
      </c>
      <c r="G64" s="30"/>
      <c r="H64" s="33"/>
      <c r="I64" s="194"/>
      <c r="J64" s="35"/>
      <c r="K64" s="36"/>
      <c r="L64" s="36"/>
      <c r="M64" s="33" t="s">
        <v>225</v>
      </c>
      <c r="N64" s="194" t="s">
        <v>225</v>
      </c>
      <c r="O64" s="818"/>
      <c r="P64" s="91">
        <f t="shared" si="5"/>
        <v>0</v>
      </c>
    </row>
    <row r="65" spans="1:16" s="71" customFormat="1" ht="30" customHeight="1" thickBot="1" x14ac:dyDescent="0.35">
      <c r="A65" s="30">
        <v>51</v>
      </c>
      <c r="B65" s="1769"/>
      <c r="C65" s="1750"/>
      <c r="D65" s="113" t="s">
        <v>784</v>
      </c>
      <c r="E65" s="33">
        <v>2</v>
      </c>
      <c r="F65" s="34">
        <v>12</v>
      </c>
      <c r="G65" s="30"/>
      <c r="H65" s="33"/>
      <c r="I65" s="194"/>
      <c r="J65" s="35"/>
      <c r="K65" s="36"/>
      <c r="L65" s="36"/>
      <c r="M65" s="33" t="s">
        <v>225</v>
      </c>
      <c r="N65" s="194" t="s">
        <v>225</v>
      </c>
      <c r="O65" s="818"/>
      <c r="P65" s="91">
        <f t="shared" si="5"/>
        <v>0</v>
      </c>
    </row>
    <row r="66" spans="1:16" s="71" customFormat="1" ht="45" customHeight="1" thickBot="1" x14ac:dyDescent="0.35">
      <c r="A66" s="30">
        <v>52</v>
      </c>
      <c r="B66" s="1769"/>
      <c r="C66" s="1750"/>
      <c r="D66" s="113" t="s">
        <v>805</v>
      </c>
      <c r="E66" s="33">
        <v>2</v>
      </c>
      <c r="F66" s="34">
        <v>12</v>
      </c>
      <c r="G66" s="30"/>
      <c r="H66" s="33"/>
      <c r="I66" s="194"/>
      <c r="J66" s="35"/>
      <c r="K66" s="36"/>
      <c r="L66" s="36"/>
      <c r="M66" s="33" t="s">
        <v>225</v>
      </c>
      <c r="N66" s="194" t="s">
        <v>225</v>
      </c>
      <c r="O66" s="818"/>
      <c r="P66" s="91">
        <f t="shared" si="5"/>
        <v>0</v>
      </c>
    </row>
    <row r="67" spans="1:16" s="71" customFormat="1" ht="15" customHeight="1" thickBot="1" x14ac:dyDescent="0.35">
      <c r="A67" s="30">
        <v>53</v>
      </c>
      <c r="B67" s="1769"/>
      <c r="C67" s="1750"/>
      <c r="D67" s="113" t="s">
        <v>786</v>
      </c>
      <c r="E67" s="33">
        <v>2</v>
      </c>
      <c r="F67" s="34">
        <v>12</v>
      </c>
      <c r="G67" s="30"/>
      <c r="H67" s="33"/>
      <c r="I67" s="194"/>
      <c r="J67" s="35"/>
      <c r="K67" s="36"/>
      <c r="L67" s="36"/>
      <c r="M67" s="33" t="s">
        <v>225</v>
      </c>
      <c r="N67" s="194" t="s">
        <v>225</v>
      </c>
      <c r="O67" s="818"/>
      <c r="P67" s="91">
        <f t="shared" si="5"/>
        <v>0</v>
      </c>
    </row>
    <row r="68" spans="1:16" s="71" customFormat="1" ht="15" customHeight="1" thickBot="1" x14ac:dyDescent="0.35">
      <c r="A68" s="30">
        <v>54</v>
      </c>
      <c r="B68" s="1769"/>
      <c r="C68" s="1750"/>
      <c r="D68" s="113" t="s">
        <v>787</v>
      </c>
      <c r="E68" s="33">
        <v>2</v>
      </c>
      <c r="F68" s="34">
        <v>12</v>
      </c>
      <c r="G68" s="30"/>
      <c r="H68" s="33"/>
      <c r="I68" s="194"/>
      <c r="J68" s="35"/>
      <c r="K68" s="36"/>
      <c r="L68" s="36"/>
      <c r="M68" s="33" t="s">
        <v>225</v>
      </c>
      <c r="N68" s="194" t="s">
        <v>225</v>
      </c>
      <c r="O68" s="818"/>
      <c r="P68" s="91">
        <f t="shared" si="5"/>
        <v>0</v>
      </c>
    </row>
    <row r="69" spans="1:16" s="71" customFormat="1" ht="15" customHeight="1" thickBot="1" x14ac:dyDescent="0.35">
      <c r="A69" s="30">
        <v>55</v>
      </c>
      <c r="B69" s="1769"/>
      <c r="C69" s="1750"/>
      <c r="D69" s="113" t="s">
        <v>806</v>
      </c>
      <c r="E69" s="33">
        <v>2</v>
      </c>
      <c r="F69" s="34">
        <v>12</v>
      </c>
      <c r="G69" s="30"/>
      <c r="H69" s="33"/>
      <c r="I69" s="194"/>
      <c r="J69" s="35"/>
      <c r="K69" s="36"/>
      <c r="L69" s="36"/>
      <c r="M69" s="33" t="s">
        <v>225</v>
      </c>
      <c r="N69" s="194" t="s">
        <v>225</v>
      </c>
      <c r="O69" s="818"/>
      <c r="P69" s="91">
        <f t="shared" si="5"/>
        <v>0</v>
      </c>
    </row>
    <row r="70" spans="1:16" s="71" customFormat="1" ht="30" customHeight="1" thickBot="1" x14ac:dyDescent="0.35">
      <c r="A70" s="41">
        <v>56</v>
      </c>
      <c r="B70" s="1769"/>
      <c r="C70" s="1750"/>
      <c r="D70" s="114" t="s">
        <v>789</v>
      </c>
      <c r="E70" s="44">
        <v>1</v>
      </c>
      <c r="F70" s="45">
        <v>12</v>
      </c>
      <c r="G70" s="41"/>
      <c r="H70" s="44"/>
      <c r="I70" s="196"/>
      <c r="J70" s="104"/>
      <c r="K70" s="46"/>
      <c r="L70" s="46"/>
      <c r="M70" s="44"/>
      <c r="N70" s="196" t="s">
        <v>225</v>
      </c>
      <c r="O70" s="819"/>
      <c r="P70" s="105">
        <f t="shared" si="5"/>
        <v>0</v>
      </c>
    </row>
    <row r="71" spans="1:16" s="71" customFormat="1" ht="30" customHeight="1" thickBot="1" x14ac:dyDescent="0.35">
      <c r="A71" s="72">
        <v>57</v>
      </c>
      <c r="B71" s="118"/>
      <c r="C71" s="21" t="s">
        <v>807</v>
      </c>
      <c r="D71" s="323" t="s">
        <v>808</v>
      </c>
      <c r="E71" s="74">
        <v>52</v>
      </c>
      <c r="F71" s="75">
        <v>16</v>
      </c>
      <c r="G71" s="72"/>
      <c r="H71" s="74" t="s">
        <v>225</v>
      </c>
      <c r="I71" s="251"/>
      <c r="J71" s="55"/>
      <c r="K71" s="56"/>
      <c r="L71" s="56"/>
      <c r="M71" s="74"/>
      <c r="N71" s="251"/>
      <c r="O71" s="1811" t="s">
        <v>137</v>
      </c>
      <c r="P71" s="1811"/>
    </row>
    <row r="72" spans="1:16" s="71" customFormat="1" ht="15" customHeight="1" x14ac:dyDescent="0.3">
      <c r="A72" s="20">
        <v>58</v>
      </c>
      <c r="B72" s="1373"/>
      <c r="C72" s="279"/>
      <c r="D72" s="280" t="s">
        <v>809</v>
      </c>
      <c r="E72" s="24">
        <v>2</v>
      </c>
      <c r="F72" s="25">
        <v>16</v>
      </c>
      <c r="G72" s="20"/>
      <c r="H72" s="24"/>
      <c r="I72" s="197"/>
      <c r="J72" s="26"/>
      <c r="K72" s="27"/>
      <c r="L72" s="27"/>
      <c r="M72" s="24" t="s">
        <v>225</v>
      </c>
      <c r="N72" s="197" t="s">
        <v>225</v>
      </c>
      <c r="O72" s="820"/>
      <c r="P72" s="29">
        <f>ROUND(O72,2)*E72*F72</f>
        <v>0</v>
      </c>
    </row>
    <row r="73" spans="1:16" s="71" customFormat="1" ht="15" customHeight="1" thickBot="1" x14ac:dyDescent="0.35">
      <c r="A73" s="41">
        <v>59</v>
      </c>
      <c r="B73" s="1374"/>
      <c r="C73" s="214"/>
      <c r="D73" s="114" t="s">
        <v>810</v>
      </c>
      <c r="E73" s="44">
        <v>2</v>
      </c>
      <c r="F73" s="45">
        <v>16</v>
      </c>
      <c r="G73" s="41"/>
      <c r="H73" s="44"/>
      <c r="I73" s="196"/>
      <c r="J73" s="104"/>
      <c r="K73" s="46"/>
      <c r="L73" s="46"/>
      <c r="M73" s="44" t="s">
        <v>225</v>
      </c>
      <c r="N73" s="196" t="s">
        <v>225</v>
      </c>
      <c r="O73" s="819"/>
      <c r="P73" s="105">
        <f>ROUND(O73,2)*E73*F73</f>
        <v>0</v>
      </c>
    </row>
    <row r="74" spans="1:16" s="71" customFormat="1" ht="15" customHeight="1" thickBot="1" x14ac:dyDescent="0.35">
      <c r="A74" s="20">
        <v>60</v>
      </c>
      <c r="B74" s="1769" t="s">
        <v>811</v>
      </c>
      <c r="C74" s="1750" t="s">
        <v>812</v>
      </c>
      <c r="D74" s="80" t="s">
        <v>535</v>
      </c>
      <c r="E74" s="24">
        <v>52</v>
      </c>
      <c r="F74" s="25">
        <v>2</v>
      </c>
      <c r="G74" s="20"/>
      <c r="H74" s="24" t="s">
        <v>225</v>
      </c>
      <c r="I74" s="198"/>
      <c r="J74" s="26"/>
      <c r="K74" s="27"/>
      <c r="L74" s="27"/>
      <c r="M74" s="177"/>
      <c r="N74" s="198"/>
      <c r="O74" s="1800" t="s">
        <v>137</v>
      </c>
      <c r="P74" s="1800"/>
    </row>
    <row r="75" spans="1:16" s="71" customFormat="1" ht="15" customHeight="1" thickBot="1" x14ac:dyDescent="0.35">
      <c r="A75" s="30">
        <v>61</v>
      </c>
      <c r="B75" s="1769"/>
      <c r="C75" s="1750"/>
      <c r="D75" s="200" t="s">
        <v>813</v>
      </c>
      <c r="E75" s="33">
        <v>2</v>
      </c>
      <c r="F75" s="34">
        <v>2</v>
      </c>
      <c r="G75" s="30"/>
      <c r="H75" s="33"/>
      <c r="I75" s="194"/>
      <c r="J75" s="35"/>
      <c r="K75" s="36"/>
      <c r="L75" s="36"/>
      <c r="M75" s="33" t="s">
        <v>225</v>
      </c>
      <c r="N75" s="194" t="s">
        <v>225</v>
      </c>
      <c r="O75" s="818"/>
      <c r="P75" s="91">
        <f t="shared" ref="P75:P84" si="6">ROUND(O75,2)*E75*F75</f>
        <v>0</v>
      </c>
    </row>
    <row r="76" spans="1:16" s="71" customFormat="1" ht="15" customHeight="1" thickBot="1" x14ac:dyDescent="0.35">
      <c r="A76" s="30">
        <v>62</v>
      </c>
      <c r="B76" s="1769"/>
      <c r="C76" s="1750"/>
      <c r="D76" s="200" t="s">
        <v>139</v>
      </c>
      <c r="E76" s="33">
        <v>2</v>
      </c>
      <c r="F76" s="34">
        <v>2</v>
      </c>
      <c r="G76" s="30"/>
      <c r="H76" s="33"/>
      <c r="I76" s="194"/>
      <c r="J76" s="35"/>
      <c r="K76" s="36"/>
      <c r="L76" s="36"/>
      <c r="M76" s="33" t="s">
        <v>225</v>
      </c>
      <c r="N76" s="194" t="s">
        <v>225</v>
      </c>
      <c r="O76" s="818"/>
      <c r="P76" s="91">
        <f t="shared" si="6"/>
        <v>0</v>
      </c>
    </row>
    <row r="77" spans="1:16" s="71" customFormat="1" ht="15" customHeight="1" thickBot="1" x14ac:dyDescent="0.35">
      <c r="A77" s="30">
        <v>63</v>
      </c>
      <c r="B77" s="1769"/>
      <c r="C77" s="1750"/>
      <c r="D77" s="200" t="s">
        <v>140</v>
      </c>
      <c r="E77" s="33">
        <v>2</v>
      </c>
      <c r="F77" s="34">
        <v>2</v>
      </c>
      <c r="G77" s="30"/>
      <c r="H77" s="33"/>
      <c r="I77" s="194"/>
      <c r="J77" s="35"/>
      <c r="K77" s="36"/>
      <c r="L77" s="36"/>
      <c r="M77" s="33" t="s">
        <v>225</v>
      </c>
      <c r="N77" s="194" t="s">
        <v>225</v>
      </c>
      <c r="O77" s="818"/>
      <c r="P77" s="91">
        <f t="shared" si="6"/>
        <v>0</v>
      </c>
    </row>
    <row r="78" spans="1:16" s="71" customFormat="1" ht="15" customHeight="1" thickBot="1" x14ac:dyDescent="0.35">
      <c r="A78" s="30">
        <v>64</v>
      </c>
      <c r="B78" s="1769"/>
      <c r="C78" s="1750"/>
      <c r="D78" s="200" t="s">
        <v>428</v>
      </c>
      <c r="E78" s="33">
        <v>2</v>
      </c>
      <c r="F78" s="34">
        <v>2</v>
      </c>
      <c r="G78" s="30"/>
      <c r="H78" s="33"/>
      <c r="I78" s="194"/>
      <c r="J78" s="35"/>
      <c r="K78" s="36"/>
      <c r="L78" s="36"/>
      <c r="M78" s="33" t="s">
        <v>225</v>
      </c>
      <c r="N78" s="194" t="s">
        <v>225</v>
      </c>
      <c r="O78" s="818"/>
      <c r="P78" s="91">
        <f t="shared" si="6"/>
        <v>0</v>
      </c>
    </row>
    <row r="79" spans="1:16" s="71" customFormat="1" ht="15" customHeight="1" thickBot="1" x14ac:dyDescent="0.35">
      <c r="A79" s="30">
        <v>65</v>
      </c>
      <c r="B79" s="1769"/>
      <c r="C79" s="1750"/>
      <c r="D79" s="200" t="s">
        <v>531</v>
      </c>
      <c r="E79" s="33">
        <v>1</v>
      </c>
      <c r="F79" s="34">
        <v>2</v>
      </c>
      <c r="G79" s="30"/>
      <c r="H79" s="33"/>
      <c r="I79" s="194"/>
      <c r="J79" s="35"/>
      <c r="K79" s="36"/>
      <c r="L79" s="36"/>
      <c r="M79" s="33"/>
      <c r="N79" s="194" t="s">
        <v>225</v>
      </c>
      <c r="O79" s="818"/>
      <c r="P79" s="91">
        <f t="shared" si="6"/>
        <v>0</v>
      </c>
    </row>
    <row r="80" spans="1:16" s="71" customFormat="1" ht="30" customHeight="1" thickBot="1" x14ac:dyDescent="0.35">
      <c r="A80" s="30">
        <v>66</v>
      </c>
      <c r="B80" s="1769"/>
      <c r="C80" s="1750"/>
      <c r="D80" s="113" t="s">
        <v>421</v>
      </c>
      <c r="E80" s="33">
        <v>1</v>
      </c>
      <c r="F80" s="34">
        <v>2</v>
      </c>
      <c r="G80" s="30"/>
      <c r="H80" s="33"/>
      <c r="I80" s="194"/>
      <c r="J80" s="35"/>
      <c r="K80" s="36"/>
      <c r="L80" s="36"/>
      <c r="M80" s="33"/>
      <c r="N80" s="194" t="s">
        <v>225</v>
      </c>
      <c r="O80" s="818"/>
      <c r="P80" s="91">
        <f t="shared" si="6"/>
        <v>0</v>
      </c>
    </row>
    <row r="81" spans="1:16" s="71" customFormat="1" ht="15" customHeight="1" thickBot="1" x14ac:dyDescent="0.35">
      <c r="A81" s="30">
        <v>67</v>
      </c>
      <c r="B81" s="1769"/>
      <c r="C81" s="1750"/>
      <c r="D81" s="113" t="s">
        <v>814</v>
      </c>
      <c r="E81" s="33">
        <v>2</v>
      </c>
      <c r="F81" s="34">
        <v>2</v>
      </c>
      <c r="G81" s="30"/>
      <c r="H81" s="33"/>
      <c r="I81" s="194"/>
      <c r="J81" s="30"/>
      <c r="K81" s="36"/>
      <c r="L81" s="36"/>
      <c r="M81" s="33" t="s">
        <v>225</v>
      </c>
      <c r="N81" s="194" t="s">
        <v>225</v>
      </c>
      <c r="O81" s="818"/>
      <c r="P81" s="91">
        <f t="shared" si="6"/>
        <v>0</v>
      </c>
    </row>
    <row r="82" spans="1:16" s="71" customFormat="1" ht="30" customHeight="1" thickBot="1" x14ac:dyDescent="0.35">
      <c r="A82" s="30">
        <v>68</v>
      </c>
      <c r="B82" s="1769"/>
      <c r="C82" s="1750"/>
      <c r="D82" s="113" t="s">
        <v>815</v>
      </c>
      <c r="E82" s="33">
        <v>2</v>
      </c>
      <c r="F82" s="34">
        <v>2</v>
      </c>
      <c r="G82" s="30"/>
      <c r="H82" s="33"/>
      <c r="I82" s="194"/>
      <c r="J82" s="35"/>
      <c r="K82" s="36"/>
      <c r="L82" s="36"/>
      <c r="M82" s="33" t="s">
        <v>225</v>
      </c>
      <c r="N82" s="194" t="s">
        <v>225</v>
      </c>
      <c r="O82" s="818"/>
      <c r="P82" s="91">
        <f t="shared" si="6"/>
        <v>0</v>
      </c>
    </row>
    <row r="83" spans="1:16" s="71" customFormat="1" ht="30" customHeight="1" thickBot="1" x14ac:dyDescent="0.35">
      <c r="A83" s="30">
        <v>69</v>
      </c>
      <c r="B83" s="1769"/>
      <c r="C83" s="1750"/>
      <c r="D83" s="113" t="s">
        <v>816</v>
      </c>
      <c r="E83" s="33">
        <v>1</v>
      </c>
      <c r="F83" s="34">
        <v>2</v>
      </c>
      <c r="G83" s="30"/>
      <c r="H83" s="33"/>
      <c r="I83" s="194"/>
      <c r="J83" s="35"/>
      <c r="K83" s="36"/>
      <c r="L83" s="36"/>
      <c r="M83" s="33"/>
      <c r="N83" s="194" t="s">
        <v>225</v>
      </c>
      <c r="O83" s="818"/>
      <c r="P83" s="91">
        <f t="shared" si="6"/>
        <v>0</v>
      </c>
    </row>
    <row r="84" spans="1:16" s="71" customFormat="1" ht="15" customHeight="1" thickBot="1" x14ac:dyDescent="0.35">
      <c r="A84" s="41">
        <v>70</v>
      </c>
      <c r="B84" s="1769"/>
      <c r="C84" s="1750"/>
      <c r="D84" s="114" t="s">
        <v>817</v>
      </c>
      <c r="E84" s="44">
        <v>1</v>
      </c>
      <c r="F84" s="45">
        <v>2</v>
      </c>
      <c r="G84" s="41"/>
      <c r="H84" s="44"/>
      <c r="I84" s="196"/>
      <c r="J84" s="104"/>
      <c r="K84" s="46"/>
      <c r="L84" s="46"/>
      <c r="M84" s="44"/>
      <c r="N84" s="196" t="s">
        <v>225</v>
      </c>
      <c r="O84" s="819"/>
      <c r="P84" s="105">
        <f t="shared" si="6"/>
        <v>0</v>
      </c>
    </row>
    <row r="85" spans="1:16" s="71" customFormat="1" ht="15" customHeight="1" thickBot="1" x14ac:dyDescent="0.35">
      <c r="A85" s="20">
        <v>71</v>
      </c>
      <c r="B85" s="1769" t="s">
        <v>818</v>
      </c>
      <c r="C85" s="1750" t="s">
        <v>819</v>
      </c>
      <c r="D85" s="80" t="s">
        <v>535</v>
      </c>
      <c r="E85" s="24">
        <v>52</v>
      </c>
      <c r="F85" s="25">
        <v>7</v>
      </c>
      <c r="G85" s="20"/>
      <c r="H85" s="24" t="s">
        <v>225</v>
      </c>
      <c r="I85" s="198"/>
      <c r="J85" s="26"/>
      <c r="K85" s="27"/>
      <c r="L85" s="27"/>
      <c r="M85" s="177"/>
      <c r="N85" s="198"/>
      <c r="O85" s="1800" t="s">
        <v>137</v>
      </c>
      <c r="P85" s="1800"/>
    </row>
    <row r="86" spans="1:16" s="71" customFormat="1" ht="15" customHeight="1" thickBot="1" x14ac:dyDescent="0.35">
      <c r="A86" s="30">
        <v>72</v>
      </c>
      <c r="B86" s="1769"/>
      <c r="C86" s="1750"/>
      <c r="D86" s="200" t="s">
        <v>426</v>
      </c>
      <c r="E86" s="33">
        <v>2</v>
      </c>
      <c r="F86" s="34">
        <v>7</v>
      </c>
      <c r="G86" s="30"/>
      <c r="H86" s="33"/>
      <c r="I86" s="194"/>
      <c r="J86" s="35"/>
      <c r="K86" s="36"/>
      <c r="L86" s="36"/>
      <c r="M86" s="33" t="s">
        <v>225</v>
      </c>
      <c r="N86" s="194" t="s">
        <v>225</v>
      </c>
      <c r="O86" s="818"/>
      <c r="P86" s="91">
        <f t="shared" ref="P86:P99" si="7">ROUND(O86,2)*E86*F86</f>
        <v>0</v>
      </c>
    </row>
    <row r="87" spans="1:16" s="71" customFormat="1" ht="15" customHeight="1" thickBot="1" x14ac:dyDescent="0.35">
      <c r="A87" s="30">
        <v>73</v>
      </c>
      <c r="B87" s="1769"/>
      <c r="C87" s="1750"/>
      <c r="D87" s="200" t="s">
        <v>139</v>
      </c>
      <c r="E87" s="33">
        <v>2</v>
      </c>
      <c r="F87" s="34">
        <v>7</v>
      </c>
      <c r="G87" s="30"/>
      <c r="H87" s="33"/>
      <c r="I87" s="194"/>
      <c r="J87" s="35"/>
      <c r="K87" s="36"/>
      <c r="L87" s="36"/>
      <c r="M87" s="33" t="s">
        <v>225</v>
      </c>
      <c r="N87" s="194" t="s">
        <v>225</v>
      </c>
      <c r="O87" s="818"/>
      <c r="P87" s="91">
        <f t="shared" si="7"/>
        <v>0</v>
      </c>
    </row>
    <row r="88" spans="1:16" s="71" customFormat="1" ht="15" customHeight="1" thickBot="1" x14ac:dyDescent="0.35">
      <c r="A88" s="30">
        <v>74</v>
      </c>
      <c r="B88" s="1769"/>
      <c r="C88" s="1750"/>
      <c r="D88" s="200" t="s">
        <v>140</v>
      </c>
      <c r="E88" s="33">
        <v>2</v>
      </c>
      <c r="F88" s="34">
        <v>7</v>
      </c>
      <c r="G88" s="30"/>
      <c r="H88" s="33"/>
      <c r="I88" s="194"/>
      <c r="J88" s="35"/>
      <c r="K88" s="36"/>
      <c r="L88" s="36"/>
      <c r="M88" s="33" t="s">
        <v>225</v>
      </c>
      <c r="N88" s="194" t="s">
        <v>225</v>
      </c>
      <c r="O88" s="818"/>
      <c r="P88" s="91">
        <f t="shared" si="7"/>
        <v>0</v>
      </c>
    </row>
    <row r="89" spans="1:16" s="71" customFormat="1" ht="15" customHeight="1" thickBot="1" x14ac:dyDescent="0.35">
      <c r="A89" s="30">
        <v>75</v>
      </c>
      <c r="B89" s="1769"/>
      <c r="C89" s="1750"/>
      <c r="D89" s="200" t="s">
        <v>820</v>
      </c>
      <c r="E89" s="33">
        <v>2</v>
      </c>
      <c r="F89" s="34">
        <v>7</v>
      </c>
      <c r="G89" s="30"/>
      <c r="H89" s="33"/>
      <c r="I89" s="194"/>
      <c r="J89" s="35"/>
      <c r="K89" s="36"/>
      <c r="L89" s="36"/>
      <c r="M89" s="33" t="s">
        <v>225</v>
      </c>
      <c r="N89" s="194" t="s">
        <v>225</v>
      </c>
      <c r="O89" s="818"/>
      <c r="P89" s="91">
        <f t="shared" si="7"/>
        <v>0</v>
      </c>
    </row>
    <row r="90" spans="1:16" s="71" customFormat="1" ht="15" customHeight="1" thickBot="1" x14ac:dyDescent="0.35">
      <c r="A90" s="30">
        <v>76</v>
      </c>
      <c r="B90" s="1769"/>
      <c r="C90" s="1750"/>
      <c r="D90" s="200" t="s">
        <v>531</v>
      </c>
      <c r="E90" s="33">
        <v>1</v>
      </c>
      <c r="F90" s="34">
        <v>7</v>
      </c>
      <c r="G90" s="30"/>
      <c r="H90" s="33"/>
      <c r="I90" s="194"/>
      <c r="J90" s="35"/>
      <c r="K90" s="36"/>
      <c r="L90" s="36"/>
      <c r="M90" s="33"/>
      <c r="N90" s="194" t="s">
        <v>225</v>
      </c>
      <c r="O90" s="818"/>
      <c r="P90" s="91">
        <f t="shared" si="7"/>
        <v>0</v>
      </c>
    </row>
    <row r="91" spans="1:16" s="71" customFormat="1" ht="30" customHeight="1" thickBot="1" x14ac:dyDescent="0.35">
      <c r="A91" s="30">
        <v>77</v>
      </c>
      <c r="B91" s="1769"/>
      <c r="C91" s="1750"/>
      <c r="D91" s="113" t="s">
        <v>421</v>
      </c>
      <c r="E91" s="33">
        <v>1</v>
      </c>
      <c r="F91" s="34">
        <v>7</v>
      </c>
      <c r="G91" s="30"/>
      <c r="H91" s="33"/>
      <c r="I91" s="194"/>
      <c r="J91" s="35"/>
      <c r="K91" s="36"/>
      <c r="L91" s="36"/>
      <c r="M91" s="33"/>
      <c r="N91" s="194" t="s">
        <v>225</v>
      </c>
      <c r="O91" s="818"/>
      <c r="P91" s="91">
        <f t="shared" si="7"/>
        <v>0</v>
      </c>
    </row>
    <row r="92" spans="1:16" s="71" customFormat="1" ht="15" customHeight="1" thickBot="1" x14ac:dyDescent="0.35">
      <c r="A92" s="30">
        <v>78</v>
      </c>
      <c r="B92" s="1769"/>
      <c r="C92" s="1750"/>
      <c r="D92" s="113" t="s">
        <v>814</v>
      </c>
      <c r="E92" s="33">
        <v>2</v>
      </c>
      <c r="F92" s="34">
        <v>7</v>
      </c>
      <c r="G92" s="30"/>
      <c r="H92" s="33"/>
      <c r="I92" s="194"/>
      <c r="J92" s="35"/>
      <c r="K92" s="36"/>
      <c r="L92" s="36"/>
      <c r="M92" s="33" t="s">
        <v>225</v>
      </c>
      <c r="N92" s="194" t="s">
        <v>225</v>
      </c>
      <c r="O92" s="818"/>
      <c r="P92" s="91">
        <f t="shared" si="7"/>
        <v>0</v>
      </c>
    </row>
    <row r="93" spans="1:16" s="71" customFormat="1" ht="15" customHeight="1" thickBot="1" x14ac:dyDescent="0.35">
      <c r="A93" s="30">
        <v>79</v>
      </c>
      <c r="B93" s="1769"/>
      <c r="C93" s="1750"/>
      <c r="D93" s="113" t="s">
        <v>821</v>
      </c>
      <c r="E93" s="33">
        <v>2</v>
      </c>
      <c r="F93" s="34">
        <v>7</v>
      </c>
      <c r="G93" s="30"/>
      <c r="H93" s="33"/>
      <c r="I93" s="194"/>
      <c r="J93" s="35"/>
      <c r="K93" s="36"/>
      <c r="L93" s="36"/>
      <c r="M93" s="33" t="s">
        <v>225</v>
      </c>
      <c r="N93" s="194" t="s">
        <v>225</v>
      </c>
      <c r="O93" s="818"/>
      <c r="P93" s="91">
        <f t="shared" si="7"/>
        <v>0</v>
      </c>
    </row>
    <row r="94" spans="1:16" s="71" customFormat="1" ht="15" customHeight="1" thickBot="1" x14ac:dyDescent="0.35">
      <c r="A94" s="30">
        <v>80</v>
      </c>
      <c r="B94" s="1769"/>
      <c r="C94" s="1750"/>
      <c r="D94" s="217" t="s">
        <v>613</v>
      </c>
      <c r="E94" s="33">
        <v>2</v>
      </c>
      <c r="F94" s="34">
        <v>43</v>
      </c>
      <c r="G94" s="30"/>
      <c r="H94" s="33"/>
      <c r="I94" s="864"/>
      <c r="J94" s="35"/>
      <c r="K94" s="36"/>
      <c r="L94" s="36"/>
      <c r="M94" s="865" t="s">
        <v>225</v>
      </c>
      <c r="N94" s="864" t="s">
        <v>225</v>
      </c>
      <c r="O94" s="818"/>
      <c r="P94" s="91">
        <f t="shared" si="7"/>
        <v>0</v>
      </c>
    </row>
    <row r="95" spans="1:16" s="71" customFormat="1" ht="15" customHeight="1" thickBot="1" x14ac:dyDescent="0.35">
      <c r="A95" s="30">
        <v>81</v>
      </c>
      <c r="B95" s="1769"/>
      <c r="C95" s="1750"/>
      <c r="D95" s="217" t="s">
        <v>614</v>
      </c>
      <c r="E95" s="33">
        <v>2</v>
      </c>
      <c r="F95" s="34">
        <v>43</v>
      </c>
      <c r="G95" s="30"/>
      <c r="H95" s="33"/>
      <c r="I95" s="864"/>
      <c r="J95" s="35"/>
      <c r="K95" s="36"/>
      <c r="L95" s="36"/>
      <c r="M95" s="865" t="s">
        <v>225</v>
      </c>
      <c r="N95" s="864" t="s">
        <v>225</v>
      </c>
      <c r="O95" s="818"/>
      <c r="P95" s="91">
        <f t="shared" si="7"/>
        <v>0</v>
      </c>
    </row>
    <row r="96" spans="1:16" s="71" customFormat="1" ht="15" customHeight="1" thickBot="1" x14ac:dyDescent="0.35">
      <c r="A96" s="30">
        <v>82</v>
      </c>
      <c r="B96" s="1769"/>
      <c r="C96" s="1750"/>
      <c r="D96" s="281" t="s">
        <v>615</v>
      </c>
      <c r="E96" s="33">
        <v>2</v>
      </c>
      <c r="F96" s="34">
        <v>43</v>
      </c>
      <c r="G96" s="862"/>
      <c r="H96" s="865"/>
      <c r="I96" s="864"/>
      <c r="J96" s="35"/>
      <c r="K96" s="36"/>
      <c r="L96" s="36"/>
      <c r="M96" s="865" t="s">
        <v>225</v>
      </c>
      <c r="N96" s="864" t="s">
        <v>225</v>
      </c>
      <c r="O96" s="818"/>
      <c r="P96" s="91">
        <f t="shared" si="7"/>
        <v>0</v>
      </c>
    </row>
    <row r="97" spans="1:16" s="71" customFormat="1" ht="15" customHeight="1" thickBot="1" x14ac:dyDescent="0.35">
      <c r="A97" s="30">
        <v>83</v>
      </c>
      <c r="B97" s="1769"/>
      <c r="C97" s="1750"/>
      <c r="D97" s="281" t="s">
        <v>616</v>
      </c>
      <c r="E97" s="33">
        <v>2</v>
      </c>
      <c r="F97" s="34">
        <v>43</v>
      </c>
      <c r="G97" s="862"/>
      <c r="H97" s="865"/>
      <c r="I97" s="864"/>
      <c r="J97" s="35"/>
      <c r="K97" s="36"/>
      <c r="L97" s="36"/>
      <c r="M97" s="865" t="s">
        <v>225</v>
      </c>
      <c r="N97" s="864" t="s">
        <v>225</v>
      </c>
      <c r="O97" s="818"/>
      <c r="P97" s="91">
        <f t="shared" si="7"/>
        <v>0</v>
      </c>
    </row>
    <row r="98" spans="1:16" s="71" customFormat="1" ht="30" customHeight="1" thickBot="1" x14ac:dyDescent="0.35">
      <c r="A98" s="30">
        <v>84</v>
      </c>
      <c r="B98" s="1769"/>
      <c r="C98" s="1750"/>
      <c r="D98" s="113" t="s">
        <v>816</v>
      </c>
      <c r="E98" s="33">
        <v>1</v>
      </c>
      <c r="F98" s="34">
        <v>7</v>
      </c>
      <c r="G98" s="30"/>
      <c r="H98" s="33"/>
      <c r="I98" s="194"/>
      <c r="J98" s="35"/>
      <c r="K98" s="36"/>
      <c r="L98" s="36"/>
      <c r="M98" s="33"/>
      <c r="N98" s="194" t="s">
        <v>225</v>
      </c>
      <c r="O98" s="818"/>
      <c r="P98" s="91">
        <f t="shared" si="7"/>
        <v>0</v>
      </c>
    </row>
    <row r="99" spans="1:16" s="71" customFormat="1" ht="15" customHeight="1" thickBot="1" x14ac:dyDescent="0.35">
      <c r="A99" s="41">
        <v>85</v>
      </c>
      <c r="B99" s="1769"/>
      <c r="C99" s="1750"/>
      <c r="D99" s="114" t="s">
        <v>817</v>
      </c>
      <c r="E99" s="44">
        <v>1</v>
      </c>
      <c r="F99" s="45">
        <v>7</v>
      </c>
      <c r="G99" s="41"/>
      <c r="H99" s="44"/>
      <c r="I99" s="196"/>
      <c r="J99" s="104"/>
      <c r="K99" s="46"/>
      <c r="L99" s="46"/>
      <c r="M99" s="44"/>
      <c r="N99" s="196" t="s">
        <v>225</v>
      </c>
      <c r="O99" s="819"/>
      <c r="P99" s="105">
        <f t="shared" si="7"/>
        <v>0</v>
      </c>
    </row>
    <row r="100" spans="1:16" s="71" customFormat="1" ht="15" customHeight="1" thickBot="1" x14ac:dyDescent="0.35">
      <c r="A100" s="20">
        <v>86</v>
      </c>
      <c r="B100" s="1769" t="s">
        <v>822</v>
      </c>
      <c r="C100" s="1750" t="s">
        <v>823</v>
      </c>
      <c r="D100" s="80" t="s">
        <v>535</v>
      </c>
      <c r="E100" s="24">
        <v>52</v>
      </c>
      <c r="F100" s="25">
        <v>4</v>
      </c>
      <c r="G100" s="20"/>
      <c r="H100" s="24" t="s">
        <v>225</v>
      </c>
      <c r="I100" s="198"/>
      <c r="J100" s="26"/>
      <c r="K100" s="27"/>
      <c r="L100" s="27"/>
      <c r="M100" s="177"/>
      <c r="N100" s="198"/>
      <c r="O100" s="1800" t="s">
        <v>137</v>
      </c>
      <c r="P100" s="1800"/>
    </row>
    <row r="101" spans="1:16" s="71" customFormat="1" ht="15" customHeight="1" thickBot="1" x14ac:dyDescent="0.35">
      <c r="A101" s="30">
        <v>87</v>
      </c>
      <c r="B101" s="1769"/>
      <c r="C101" s="1750"/>
      <c r="D101" s="200" t="s">
        <v>426</v>
      </c>
      <c r="E101" s="33">
        <v>2</v>
      </c>
      <c r="F101" s="34">
        <v>4</v>
      </c>
      <c r="G101" s="30"/>
      <c r="H101" s="33"/>
      <c r="I101" s="194"/>
      <c r="J101" s="35"/>
      <c r="K101" s="36"/>
      <c r="L101" s="36"/>
      <c r="M101" s="33" t="s">
        <v>225</v>
      </c>
      <c r="N101" s="194" t="s">
        <v>225</v>
      </c>
      <c r="O101" s="818"/>
      <c r="P101" s="91">
        <f t="shared" ref="P101:P110" si="8">ROUND(O101,2)*E101*F101</f>
        <v>0</v>
      </c>
    </row>
    <row r="102" spans="1:16" s="71" customFormat="1" ht="15" customHeight="1" thickBot="1" x14ac:dyDescent="0.35">
      <c r="A102" s="30">
        <v>88</v>
      </c>
      <c r="B102" s="1769"/>
      <c r="C102" s="1750"/>
      <c r="D102" s="200" t="s">
        <v>139</v>
      </c>
      <c r="E102" s="33">
        <v>2</v>
      </c>
      <c r="F102" s="34">
        <v>4</v>
      </c>
      <c r="G102" s="30"/>
      <c r="H102" s="33"/>
      <c r="I102" s="194"/>
      <c r="J102" s="30"/>
      <c r="K102" s="36"/>
      <c r="L102" s="36"/>
      <c r="M102" s="33" t="s">
        <v>225</v>
      </c>
      <c r="N102" s="194" t="s">
        <v>225</v>
      </c>
      <c r="O102" s="818"/>
      <c r="P102" s="91">
        <f t="shared" si="8"/>
        <v>0</v>
      </c>
    </row>
    <row r="103" spans="1:16" s="71" customFormat="1" ht="15" customHeight="1" thickBot="1" x14ac:dyDescent="0.35">
      <c r="A103" s="30">
        <v>89</v>
      </c>
      <c r="B103" s="1769"/>
      <c r="C103" s="1750"/>
      <c r="D103" s="200" t="s">
        <v>140</v>
      </c>
      <c r="E103" s="33">
        <v>2</v>
      </c>
      <c r="F103" s="34">
        <v>4</v>
      </c>
      <c r="G103" s="30"/>
      <c r="H103" s="33"/>
      <c r="I103" s="194"/>
      <c r="J103" s="35"/>
      <c r="K103" s="36"/>
      <c r="L103" s="36"/>
      <c r="M103" s="33" t="s">
        <v>225</v>
      </c>
      <c r="N103" s="194" t="s">
        <v>225</v>
      </c>
      <c r="O103" s="818"/>
      <c r="P103" s="91">
        <f t="shared" si="8"/>
        <v>0</v>
      </c>
    </row>
    <row r="104" spans="1:16" s="71" customFormat="1" ht="15" customHeight="1" thickBot="1" x14ac:dyDescent="0.35">
      <c r="A104" s="30">
        <v>90</v>
      </c>
      <c r="B104" s="1769"/>
      <c r="C104" s="1750"/>
      <c r="D104" s="200" t="s">
        <v>428</v>
      </c>
      <c r="E104" s="33">
        <v>2</v>
      </c>
      <c r="F104" s="34">
        <v>4</v>
      </c>
      <c r="G104" s="30"/>
      <c r="H104" s="33"/>
      <c r="I104" s="194"/>
      <c r="J104" s="35"/>
      <c r="K104" s="36"/>
      <c r="L104" s="36"/>
      <c r="M104" s="33" t="s">
        <v>225</v>
      </c>
      <c r="N104" s="194" t="s">
        <v>225</v>
      </c>
      <c r="O104" s="818"/>
      <c r="P104" s="91">
        <f t="shared" si="8"/>
        <v>0</v>
      </c>
    </row>
    <row r="105" spans="1:16" s="71" customFormat="1" ht="15" customHeight="1" thickBot="1" x14ac:dyDescent="0.35">
      <c r="A105" s="30">
        <v>91</v>
      </c>
      <c r="B105" s="1769"/>
      <c r="C105" s="1750"/>
      <c r="D105" s="200" t="s">
        <v>531</v>
      </c>
      <c r="E105" s="33">
        <v>1</v>
      </c>
      <c r="F105" s="34">
        <v>4</v>
      </c>
      <c r="G105" s="30"/>
      <c r="H105" s="33"/>
      <c r="I105" s="194"/>
      <c r="J105" s="35"/>
      <c r="K105" s="36"/>
      <c r="L105" s="36"/>
      <c r="M105" s="33"/>
      <c r="N105" s="194" t="s">
        <v>225</v>
      </c>
      <c r="O105" s="818"/>
      <c r="P105" s="91">
        <f t="shared" si="8"/>
        <v>0</v>
      </c>
    </row>
    <row r="106" spans="1:16" s="71" customFormat="1" ht="30" customHeight="1" thickBot="1" x14ac:dyDescent="0.35">
      <c r="A106" s="30">
        <v>92</v>
      </c>
      <c r="B106" s="1769"/>
      <c r="C106" s="1750"/>
      <c r="D106" s="113" t="s">
        <v>421</v>
      </c>
      <c r="E106" s="33">
        <v>1</v>
      </c>
      <c r="F106" s="34">
        <v>4</v>
      </c>
      <c r="G106" s="30"/>
      <c r="H106" s="33"/>
      <c r="I106" s="194"/>
      <c r="J106" s="35"/>
      <c r="K106" s="36"/>
      <c r="L106" s="36"/>
      <c r="M106" s="33"/>
      <c r="N106" s="194" t="s">
        <v>225</v>
      </c>
      <c r="O106" s="818"/>
      <c r="P106" s="91">
        <f t="shared" si="8"/>
        <v>0</v>
      </c>
    </row>
    <row r="107" spans="1:16" s="71" customFormat="1" ht="15" customHeight="1" thickBot="1" x14ac:dyDescent="0.35">
      <c r="A107" s="30">
        <v>93</v>
      </c>
      <c r="B107" s="1769"/>
      <c r="C107" s="1750"/>
      <c r="D107" s="113" t="s">
        <v>814</v>
      </c>
      <c r="E107" s="33">
        <v>2</v>
      </c>
      <c r="F107" s="34">
        <v>4</v>
      </c>
      <c r="G107" s="30"/>
      <c r="H107" s="33"/>
      <c r="I107" s="194"/>
      <c r="J107" s="35"/>
      <c r="K107" s="36"/>
      <c r="L107" s="36"/>
      <c r="M107" s="33" t="s">
        <v>225</v>
      </c>
      <c r="N107" s="194" t="s">
        <v>225</v>
      </c>
      <c r="O107" s="818"/>
      <c r="P107" s="91">
        <f t="shared" si="8"/>
        <v>0</v>
      </c>
    </row>
    <row r="108" spans="1:16" s="71" customFormat="1" ht="30" customHeight="1" thickBot="1" x14ac:dyDescent="0.35">
      <c r="A108" s="30">
        <v>94</v>
      </c>
      <c r="B108" s="1769"/>
      <c r="C108" s="1750"/>
      <c r="D108" s="113" t="s">
        <v>815</v>
      </c>
      <c r="E108" s="33">
        <v>2</v>
      </c>
      <c r="F108" s="34">
        <v>4</v>
      </c>
      <c r="G108" s="30"/>
      <c r="H108" s="33"/>
      <c r="I108" s="194"/>
      <c r="J108" s="35"/>
      <c r="K108" s="36"/>
      <c r="L108" s="36"/>
      <c r="M108" s="33" t="s">
        <v>225</v>
      </c>
      <c r="N108" s="194" t="s">
        <v>225</v>
      </c>
      <c r="O108" s="818"/>
      <c r="P108" s="91">
        <f t="shared" si="8"/>
        <v>0</v>
      </c>
    </row>
    <row r="109" spans="1:16" s="71" customFormat="1" ht="30" customHeight="1" thickBot="1" x14ac:dyDescent="0.35">
      <c r="A109" s="30">
        <v>95</v>
      </c>
      <c r="B109" s="1769"/>
      <c r="C109" s="1750"/>
      <c r="D109" s="113" t="s">
        <v>816</v>
      </c>
      <c r="E109" s="33">
        <v>1</v>
      </c>
      <c r="F109" s="34">
        <v>4</v>
      </c>
      <c r="G109" s="30"/>
      <c r="H109" s="33"/>
      <c r="I109" s="194"/>
      <c r="J109" s="35"/>
      <c r="K109" s="36"/>
      <c r="L109" s="36"/>
      <c r="M109" s="33"/>
      <c r="N109" s="194" t="s">
        <v>225</v>
      </c>
      <c r="O109" s="818"/>
      <c r="P109" s="91">
        <f t="shared" si="8"/>
        <v>0</v>
      </c>
    </row>
    <row r="110" spans="1:16" s="71" customFormat="1" ht="15" customHeight="1" thickBot="1" x14ac:dyDescent="0.35">
      <c r="A110" s="41">
        <v>96</v>
      </c>
      <c r="B110" s="1769"/>
      <c r="C110" s="1750"/>
      <c r="D110" s="114" t="s">
        <v>817</v>
      </c>
      <c r="E110" s="44">
        <v>1</v>
      </c>
      <c r="F110" s="45">
        <v>4</v>
      </c>
      <c r="G110" s="41"/>
      <c r="H110" s="44"/>
      <c r="I110" s="196"/>
      <c r="J110" s="104"/>
      <c r="K110" s="46"/>
      <c r="L110" s="46"/>
      <c r="M110" s="44"/>
      <c r="N110" s="196" t="s">
        <v>225</v>
      </c>
      <c r="O110" s="819"/>
      <c r="P110" s="105">
        <f t="shared" si="8"/>
        <v>0</v>
      </c>
    </row>
    <row r="111" spans="1:16" s="71" customFormat="1" ht="15" customHeight="1" thickBot="1" x14ac:dyDescent="0.35">
      <c r="A111" s="20">
        <v>97</v>
      </c>
      <c r="B111" s="1769" t="s">
        <v>824</v>
      </c>
      <c r="C111" s="1750" t="s">
        <v>824</v>
      </c>
      <c r="D111" s="80" t="s">
        <v>825</v>
      </c>
      <c r="E111" s="24">
        <v>12</v>
      </c>
      <c r="F111" s="25">
        <v>4</v>
      </c>
      <c r="G111" s="1221"/>
      <c r="H111" s="1222"/>
      <c r="I111" s="197" t="s">
        <v>225</v>
      </c>
      <c r="J111" s="26"/>
      <c r="K111" s="27"/>
      <c r="L111" s="27"/>
      <c r="M111" s="24"/>
      <c r="N111" s="197"/>
      <c r="O111" s="1800" t="s">
        <v>137</v>
      </c>
      <c r="P111" s="1800"/>
    </row>
    <row r="112" spans="1:16" s="71" customFormat="1" ht="15" customHeight="1" thickBot="1" x14ac:dyDescent="0.35">
      <c r="A112" s="30">
        <v>98</v>
      </c>
      <c r="B112" s="1769"/>
      <c r="C112" s="1750"/>
      <c r="D112" s="113" t="s">
        <v>826</v>
      </c>
      <c r="E112" s="33">
        <v>12</v>
      </c>
      <c r="F112" s="34">
        <v>4</v>
      </c>
      <c r="G112" s="1375"/>
      <c r="H112" s="1376"/>
      <c r="I112" s="194" t="s">
        <v>225</v>
      </c>
      <c r="J112" s="35"/>
      <c r="K112" s="36"/>
      <c r="L112" s="36"/>
      <c r="M112" s="33"/>
      <c r="N112" s="194"/>
      <c r="O112" s="1801" t="s">
        <v>137</v>
      </c>
      <c r="P112" s="1801"/>
    </row>
    <row r="113" spans="1:16" s="71" customFormat="1" ht="15" customHeight="1" thickBot="1" x14ac:dyDescent="0.35">
      <c r="A113" s="30">
        <v>99</v>
      </c>
      <c r="B113" s="1769"/>
      <c r="C113" s="1750"/>
      <c r="D113" s="113" t="s">
        <v>827</v>
      </c>
      <c r="E113" s="33">
        <v>12</v>
      </c>
      <c r="F113" s="34">
        <v>4</v>
      </c>
      <c r="G113" s="1375"/>
      <c r="H113" s="1376"/>
      <c r="I113" s="194" t="s">
        <v>225</v>
      </c>
      <c r="J113" s="35"/>
      <c r="K113" s="36"/>
      <c r="L113" s="36"/>
      <c r="M113" s="33"/>
      <c r="N113" s="194"/>
      <c r="O113" s="1801" t="s">
        <v>137</v>
      </c>
      <c r="P113" s="1801"/>
    </row>
    <row r="114" spans="1:16" s="71" customFormat="1" ht="15" customHeight="1" thickBot="1" x14ac:dyDescent="0.35">
      <c r="A114" s="30">
        <v>100</v>
      </c>
      <c r="B114" s="1769"/>
      <c r="C114" s="1750"/>
      <c r="D114" s="113" t="s">
        <v>828</v>
      </c>
      <c r="E114" s="33">
        <v>12</v>
      </c>
      <c r="F114" s="34">
        <v>4</v>
      </c>
      <c r="G114" s="1375"/>
      <c r="H114" s="1376"/>
      <c r="I114" s="194" t="s">
        <v>225</v>
      </c>
      <c r="J114" s="35"/>
      <c r="K114" s="36"/>
      <c r="L114" s="36"/>
      <c r="M114" s="33"/>
      <c r="N114" s="194"/>
      <c r="O114" s="818"/>
      <c r="P114" s="91">
        <f t="shared" ref="P114:P120" si="9">ROUND(O114,2)*E114*F114</f>
        <v>0</v>
      </c>
    </row>
    <row r="115" spans="1:16" s="71" customFormat="1" ht="15" customHeight="1" thickBot="1" x14ac:dyDescent="0.35">
      <c r="A115" s="30">
        <v>101</v>
      </c>
      <c r="B115" s="1769"/>
      <c r="C115" s="1750"/>
      <c r="D115" s="113" t="s">
        <v>829</v>
      </c>
      <c r="E115" s="33">
        <v>2</v>
      </c>
      <c r="F115" s="34">
        <v>4</v>
      </c>
      <c r="G115" s="1375"/>
      <c r="H115" s="1376"/>
      <c r="I115" s="194"/>
      <c r="J115" s="35"/>
      <c r="K115" s="36"/>
      <c r="L115" s="36"/>
      <c r="M115" s="33" t="s">
        <v>225</v>
      </c>
      <c r="N115" s="194" t="s">
        <v>225</v>
      </c>
      <c r="O115" s="818"/>
      <c r="P115" s="91">
        <f t="shared" si="9"/>
        <v>0</v>
      </c>
    </row>
    <row r="116" spans="1:16" s="71" customFormat="1" ht="15" customHeight="1" thickBot="1" x14ac:dyDescent="0.35">
      <c r="A116" s="30">
        <v>102</v>
      </c>
      <c r="B116" s="1769"/>
      <c r="C116" s="1750"/>
      <c r="D116" s="113" t="s">
        <v>830</v>
      </c>
      <c r="E116" s="33">
        <v>2</v>
      </c>
      <c r="F116" s="34">
        <v>4</v>
      </c>
      <c r="G116" s="1375"/>
      <c r="H116" s="1376"/>
      <c r="I116" s="194"/>
      <c r="J116" s="35"/>
      <c r="K116" s="36"/>
      <c r="L116" s="36"/>
      <c r="M116" s="33" t="s">
        <v>225</v>
      </c>
      <c r="N116" s="194" t="s">
        <v>225</v>
      </c>
      <c r="O116" s="818"/>
      <c r="P116" s="91">
        <f t="shared" si="9"/>
        <v>0</v>
      </c>
    </row>
    <row r="117" spans="1:16" s="71" customFormat="1" ht="15" customHeight="1" thickBot="1" x14ac:dyDescent="0.35">
      <c r="A117" s="30">
        <v>103</v>
      </c>
      <c r="B117" s="1769"/>
      <c r="C117" s="1750"/>
      <c r="D117" s="200" t="s">
        <v>831</v>
      </c>
      <c r="E117" s="33">
        <v>2</v>
      </c>
      <c r="F117" s="34">
        <v>4</v>
      </c>
      <c r="G117" s="1375"/>
      <c r="H117" s="1376"/>
      <c r="I117" s="194"/>
      <c r="J117" s="35"/>
      <c r="K117" s="36"/>
      <c r="L117" s="36"/>
      <c r="M117" s="33" t="s">
        <v>225</v>
      </c>
      <c r="N117" s="194" t="s">
        <v>225</v>
      </c>
      <c r="O117" s="818"/>
      <c r="P117" s="91">
        <f t="shared" si="9"/>
        <v>0</v>
      </c>
    </row>
    <row r="118" spans="1:16" s="71" customFormat="1" ht="15" customHeight="1" thickBot="1" x14ac:dyDescent="0.35">
      <c r="A118" s="30">
        <v>104</v>
      </c>
      <c r="B118" s="1769"/>
      <c r="C118" s="1750"/>
      <c r="D118" s="200" t="s">
        <v>832</v>
      </c>
      <c r="E118" s="33">
        <v>2</v>
      </c>
      <c r="F118" s="34">
        <v>4</v>
      </c>
      <c r="G118" s="1375"/>
      <c r="H118" s="1376"/>
      <c r="I118" s="194"/>
      <c r="J118" s="35"/>
      <c r="K118" s="36"/>
      <c r="L118" s="36"/>
      <c r="M118" s="33" t="s">
        <v>225</v>
      </c>
      <c r="N118" s="194" t="s">
        <v>225</v>
      </c>
      <c r="O118" s="818"/>
      <c r="P118" s="91">
        <f t="shared" si="9"/>
        <v>0</v>
      </c>
    </row>
    <row r="119" spans="1:16" s="71" customFormat="1" ht="15" customHeight="1" thickBot="1" x14ac:dyDescent="0.35">
      <c r="A119" s="30">
        <v>105</v>
      </c>
      <c r="B119" s="1769"/>
      <c r="C119" s="1750"/>
      <c r="D119" s="200" t="s">
        <v>833</v>
      </c>
      <c r="E119" s="33">
        <v>2</v>
      </c>
      <c r="F119" s="34">
        <v>4</v>
      </c>
      <c r="G119" s="1375"/>
      <c r="H119" s="1376"/>
      <c r="I119" s="194"/>
      <c r="J119" s="35"/>
      <c r="K119" s="36"/>
      <c r="L119" s="36"/>
      <c r="M119" s="33" t="s">
        <v>225</v>
      </c>
      <c r="N119" s="194" t="s">
        <v>225</v>
      </c>
      <c r="O119" s="818"/>
      <c r="P119" s="91">
        <f t="shared" si="9"/>
        <v>0</v>
      </c>
    </row>
    <row r="120" spans="1:16" s="71" customFormat="1" ht="15" customHeight="1" thickBot="1" x14ac:dyDescent="0.35">
      <c r="A120" s="41">
        <v>106</v>
      </c>
      <c r="B120" s="1769"/>
      <c r="C120" s="1750"/>
      <c r="D120" s="282" t="s">
        <v>834</v>
      </c>
      <c r="E120" s="44">
        <v>2</v>
      </c>
      <c r="F120" s="45">
        <v>4</v>
      </c>
      <c r="G120" s="41"/>
      <c r="H120" s="44"/>
      <c r="I120" s="196"/>
      <c r="J120" s="104"/>
      <c r="K120" s="46"/>
      <c r="L120" s="46"/>
      <c r="M120" s="44" t="s">
        <v>225</v>
      </c>
      <c r="N120" s="196" t="s">
        <v>225</v>
      </c>
      <c r="O120" s="819"/>
      <c r="P120" s="105">
        <f t="shared" si="9"/>
        <v>0</v>
      </c>
    </row>
    <row r="121" spans="1:16" s="71" customFormat="1" ht="15" customHeight="1" thickBot="1" x14ac:dyDescent="0.35">
      <c r="A121" s="20">
        <v>107</v>
      </c>
      <c r="B121" s="1769" t="s">
        <v>835</v>
      </c>
      <c r="C121" s="1750" t="s">
        <v>836</v>
      </c>
      <c r="D121" s="80" t="s">
        <v>825</v>
      </c>
      <c r="E121" s="24">
        <v>12</v>
      </c>
      <c r="F121" s="25">
        <v>5</v>
      </c>
      <c r="G121" s="1221"/>
      <c r="H121" s="1222"/>
      <c r="I121" s="197" t="s">
        <v>225</v>
      </c>
      <c r="J121" s="26"/>
      <c r="K121" s="27"/>
      <c r="L121" s="27"/>
      <c r="M121" s="24"/>
      <c r="N121" s="197"/>
      <c r="O121" s="1800" t="s">
        <v>137</v>
      </c>
      <c r="P121" s="1800"/>
    </row>
    <row r="122" spans="1:16" s="71" customFormat="1" ht="15" customHeight="1" thickBot="1" x14ac:dyDescent="0.35">
      <c r="A122" s="30">
        <v>108</v>
      </c>
      <c r="B122" s="1769"/>
      <c r="C122" s="1750"/>
      <c r="D122" s="113" t="s">
        <v>826</v>
      </c>
      <c r="E122" s="33">
        <v>12</v>
      </c>
      <c r="F122" s="34">
        <v>5</v>
      </c>
      <c r="G122" s="1375"/>
      <c r="H122" s="1376"/>
      <c r="I122" s="194" t="s">
        <v>225</v>
      </c>
      <c r="J122" s="35"/>
      <c r="K122" s="36"/>
      <c r="L122" s="36"/>
      <c r="M122" s="33"/>
      <c r="N122" s="194"/>
      <c r="O122" s="1801" t="s">
        <v>137</v>
      </c>
      <c r="P122" s="1801"/>
    </row>
    <row r="123" spans="1:16" s="71" customFormat="1" ht="15" customHeight="1" thickBot="1" x14ac:dyDescent="0.35">
      <c r="A123" s="30">
        <v>109</v>
      </c>
      <c r="B123" s="1769"/>
      <c r="C123" s="1750"/>
      <c r="D123" s="113" t="s">
        <v>827</v>
      </c>
      <c r="E123" s="33">
        <v>12</v>
      </c>
      <c r="F123" s="34">
        <v>5</v>
      </c>
      <c r="G123" s="1375"/>
      <c r="H123" s="1376"/>
      <c r="I123" s="194" t="s">
        <v>225</v>
      </c>
      <c r="J123" s="35"/>
      <c r="K123" s="36"/>
      <c r="L123" s="36"/>
      <c r="M123" s="33"/>
      <c r="N123" s="194"/>
      <c r="O123" s="1801" t="s">
        <v>137</v>
      </c>
      <c r="P123" s="1801"/>
    </row>
    <row r="124" spans="1:16" s="71" customFormat="1" ht="15" customHeight="1" thickBot="1" x14ac:dyDescent="0.35">
      <c r="A124" s="30">
        <v>110</v>
      </c>
      <c r="B124" s="1769"/>
      <c r="C124" s="1750"/>
      <c r="D124" s="113" t="s">
        <v>828</v>
      </c>
      <c r="E124" s="33">
        <v>12</v>
      </c>
      <c r="F124" s="34">
        <v>5</v>
      </c>
      <c r="G124" s="1375"/>
      <c r="H124" s="1376"/>
      <c r="I124" s="194" t="s">
        <v>225</v>
      </c>
      <c r="J124" s="30"/>
      <c r="K124" s="36"/>
      <c r="L124" s="36"/>
      <c r="M124" s="33"/>
      <c r="N124" s="194"/>
      <c r="O124" s="1801" t="s">
        <v>137</v>
      </c>
      <c r="P124" s="1801"/>
    </row>
    <row r="125" spans="1:16" s="71" customFormat="1" ht="15" customHeight="1" thickBot="1" x14ac:dyDescent="0.35">
      <c r="A125" s="30">
        <v>111</v>
      </c>
      <c r="B125" s="1769"/>
      <c r="C125" s="1750"/>
      <c r="D125" s="113" t="s">
        <v>829</v>
      </c>
      <c r="E125" s="33">
        <v>2</v>
      </c>
      <c r="F125" s="34">
        <v>5</v>
      </c>
      <c r="G125" s="1375"/>
      <c r="H125" s="1376"/>
      <c r="I125" s="194"/>
      <c r="J125" s="35"/>
      <c r="K125" s="36"/>
      <c r="L125" s="36"/>
      <c r="M125" s="33" t="s">
        <v>225</v>
      </c>
      <c r="N125" s="194" t="s">
        <v>225</v>
      </c>
      <c r="O125" s="818"/>
      <c r="P125" s="91">
        <f>ROUND(O125,2)*E125*F125</f>
        <v>0</v>
      </c>
    </row>
    <row r="126" spans="1:16" s="71" customFormat="1" ht="15" customHeight="1" thickBot="1" x14ac:dyDescent="0.35">
      <c r="A126" s="30">
        <v>112</v>
      </c>
      <c r="B126" s="1769"/>
      <c r="C126" s="1750"/>
      <c r="D126" s="113" t="s">
        <v>830</v>
      </c>
      <c r="E126" s="33">
        <v>2</v>
      </c>
      <c r="F126" s="34">
        <v>5</v>
      </c>
      <c r="G126" s="1375"/>
      <c r="H126" s="1376"/>
      <c r="I126" s="194"/>
      <c r="J126" s="35"/>
      <c r="K126" s="36"/>
      <c r="L126" s="36"/>
      <c r="M126" s="33" t="s">
        <v>225</v>
      </c>
      <c r="N126" s="194" t="s">
        <v>225</v>
      </c>
      <c r="O126" s="818"/>
      <c r="P126" s="91">
        <f>ROUND(O126,2)*E126*F126</f>
        <v>0</v>
      </c>
    </row>
    <row r="127" spans="1:16" s="71" customFormat="1" ht="15" customHeight="1" thickBot="1" x14ac:dyDescent="0.35">
      <c r="A127" s="30">
        <v>113</v>
      </c>
      <c r="B127" s="1769"/>
      <c r="C127" s="1750"/>
      <c r="D127" s="200" t="s">
        <v>837</v>
      </c>
      <c r="E127" s="33">
        <v>1</v>
      </c>
      <c r="F127" s="34">
        <v>5</v>
      </c>
      <c r="G127" s="1375"/>
      <c r="H127" s="1376"/>
      <c r="I127" s="194"/>
      <c r="J127" s="35"/>
      <c r="K127" s="36"/>
      <c r="L127" s="36"/>
      <c r="M127" s="33"/>
      <c r="N127" s="194" t="s">
        <v>225</v>
      </c>
      <c r="O127" s="818"/>
      <c r="P127" s="91">
        <f>ROUND(O127,2)*E127*F127</f>
        <v>0</v>
      </c>
    </row>
    <row r="128" spans="1:16" s="71" customFormat="1" ht="15" customHeight="1" thickBot="1" x14ac:dyDescent="0.35">
      <c r="A128" s="30">
        <v>114</v>
      </c>
      <c r="B128" s="1769"/>
      <c r="C128" s="1750"/>
      <c r="D128" s="200" t="s">
        <v>838</v>
      </c>
      <c r="E128" s="33">
        <v>1</v>
      </c>
      <c r="F128" s="34">
        <v>5</v>
      </c>
      <c r="G128" s="1375"/>
      <c r="H128" s="1376"/>
      <c r="I128" s="194"/>
      <c r="J128" s="35"/>
      <c r="K128" s="36"/>
      <c r="L128" s="36"/>
      <c r="M128" s="33"/>
      <c r="N128" s="194" t="s">
        <v>225</v>
      </c>
      <c r="O128" s="818"/>
      <c r="P128" s="91">
        <f>ROUND(O128,2)*E128*F128</f>
        <v>0</v>
      </c>
    </row>
    <row r="129" spans="1:16" s="71" customFormat="1" ht="15" customHeight="1" thickBot="1" x14ac:dyDescent="0.35">
      <c r="A129" s="41">
        <v>115</v>
      </c>
      <c r="B129" s="1769"/>
      <c r="C129" s="1750"/>
      <c r="D129" s="282" t="s">
        <v>833</v>
      </c>
      <c r="E129" s="44">
        <v>2</v>
      </c>
      <c r="F129" s="45">
        <v>5</v>
      </c>
      <c r="G129" s="1218"/>
      <c r="H129" s="1219"/>
      <c r="I129" s="196"/>
      <c r="J129" s="104"/>
      <c r="K129" s="46"/>
      <c r="L129" s="46"/>
      <c r="M129" s="44" t="s">
        <v>225</v>
      </c>
      <c r="N129" s="196" t="s">
        <v>225</v>
      </c>
      <c r="O129" s="819"/>
      <c r="P129" s="105">
        <f>ROUND(O129,2)*E129*F129</f>
        <v>0</v>
      </c>
    </row>
    <row r="130" spans="1:16" s="71" customFormat="1" ht="15" customHeight="1" thickBot="1" x14ac:dyDescent="0.35">
      <c r="A130" s="20">
        <v>116</v>
      </c>
      <c r="B130" s="1769" t="s">
        <v>839</v>
      </c>
      <c r="C130" s="1750" t="s">
        <v>840</v>
      </c>
      <c r="D130" s="80" t="s">
        <v>136</v>
      </c>
      <c r="E130" s="24">
        <v>365</v>
      </c>
      <c r="F130" s="25">
        <v>1</v>
      </c>
      <c r="G130" s="20" t="s">
        <v>225</v>
      </c>
      <c r="H130" s="24"/>
      <c r="I130" s="198"/>
      <c r="J130" s="26"/>
      <c r="K130" s="27"/>
      <c r="L130" s="27"/>
      <c r="M130" s="177"/>
      <c r="N130" s="198"/>
      <c r="O130" s="1800" t="s">
        <v>137</v>
      </c>
      <c r="P130" s="1800"/>
    </row>
    <row r="131" spans="1:16" s="71" customFormat="1" ht="15" customHeight="1" thickBot="1" x14ac:dyDescent="0.35">
      <c r="A131" s="30">
        <v>117</v>
      </c>
      <c r="B131" s="1769"/>
      <c r="C131" s="1750"/>
      <c r="D131" s="200" t="s">
        <v>841</v>
      </c>
      <c r="E131" s="33">
        <v>1</v>
      </c>
      <c r="F131" s="34">
        <v>1</v>
      </c>
      <c r="G131" s="30"/>
      <c r="H131" s="33"/>
      <c r="I131" s="194"/>
      <c r="J131" s="35"/>
      <c r="K131" s="36"/>
      <c r="L131" s="36"/>
      <c r="M131" s="33"/>
      <c r="N131" s="194" t="s">
        <v>225</v>
      </c>
      <c r="O131" s="818"/>
      <c r="P131" s="91">
        <f>ROUND(O131,2)*E131*F131</f>
        <v>0</v>
      </c>
    </row>
    <row r="132" spans="1:16" s="71" customFormat="1" ht="15" customHeight="1" thickBot="1" x14ac:dyDescent="0.35">
      <c r="A132" s="30">
        <v>118</v>
      </c>
      <c r="B132" s="1769"/>
      <c r="C132" s="1750"/>
      <c r="D132" s="113" t="s">
        <v>842</v>
      </c>
      <c r="E132" s="33">
        <v>2</v>
      </c>
      <c r="F132" s="34">
        <v>1</v>
      </c>
      <c r="G132" s="30"/>
      <c r="H132" s="33"/>
      <c r="I132" s="194"/>
      <c r="J132" s="35"/>
      <c r="K132" s="36"/>
      <c r="L132" s="36"/>
      <c r="M132" s="33" t="s">
        <v>225</v>
      </c>
      <c r="N132" s="194" t="s">
        <v>225</v>
      </c>
      <c r="O132" s="818"/>
      <c r="P132" s="91">
        <f>ROUND(O132,2)*E132*F132</f>
        <v>0</v>
      </c>
    </row>
    <row r="133" spans="1:16" s="71" customFormat="1" ht="15" customHeight="1" thickBot="1" x14ac:dyDescent="0.35">
      <c r="A133" s="41">
        <v>119</v>
      </c>
      <c r="B133" s="1769"/>
      <c r="C133" s="1750"/>
      <c r="D133" s="114" t="s">
        <v>843</v>
      </c>
      <c r="E133" s="44">
        <v>2</v>
      </c>
      <c r="F133" s="45">
        <v>1</v>
      </c>
      <c r="G133" s="41"/>
      <c r="H133" s="44"/>
      <c r="I133" s="196"/>
      <c r="J133" s="104"/>
      <c r="K133" s="46"/>
      <c r="L133" s="46"/>
      <c r="M133" s="44" t="s">
        <v>225</v>
      </c>
      <c r="N133" s="196" t="s">
        <v>225</v>
      </c>
      <c r="O133" s="819"/>
      <c r="P133" s="105">
        <f>ROUND(O133,2)*E133*F133</f>
        <v>0</v>
      </c>
    </row>
    <row r="134" spans="1:16" s="71" customFormat="1" ht="15" customHeight="1" thickBot="1" x14ac:dyDescent="0.35">
      <c r="A134" s="20">
        <v>120</v>
      </c>
      <c r="B134" s="1769" t="s">
        <v>844</v>
      </c>
      <c r="C134" s="1750" t="s">
        <v>845</v>
      </c>
      <c r="D134" s="80" t="s">
        <v>136</v>
      </c>
      <c r="E134" s="24">
        <v>365</v>
      </c>
      <c r="F134" s="25">
        <v>1</v>
      </c>
      <c r="G134" s="20" t="s">
        <v>225</v>
      </c>
      <c r="H134" s="24"/>
      <c r="I134" s="198"/>
      <c r="J134" s="26"/>
      <c r="K134" s="27"/>
      <c r="L134" s="27"/>
      <c r="M134" s="177"/>
      <c r="N134" s="198"/>
      <c r="O134" s="1800" t="s">
        <v>137</v>
      </c>
      <c r="P134" s="1800"/>
    </row>
    <row r="135" spans="1:16" s="71" customFormat="1" ht="15" customHeight="1" thickBot="1" x14ac:dyDescent="0.35">
      <c r="A135" s="30">
        <v>121</v>
      </c>
      <c r="B135" s="1769"/>
      <c r="C135" s="1750"/>
      <c r="D135" s="200" t="s">
        <v>846</v>
      </c>
      <c r="E135" s="33">
        <v>2</v>
      </c>
      <c r="F135" s="34">
        <v>1</v>
      </c>
      <c r="G135" s="30"/>
      <c r="H135" s="33"/>
      <c r="I135" s="194"/>
      <c r="J135" s="35"/>
      <c r="K135" s="36"/>
      <c r="L135" s="36"/>
      <c r="M135" s="33" t="s">
        <v>225</v>
      </c>
      <c r="N135" s="194" t="s">
        <v>225</v>
      </c>
      <c r="O135" s="818"/>
      <c r="P135" s="91">
        <f t="shared" ref="P135:P144" si="10">ROUND(O135,2)*E135*F135</f>
        <v>0</v>
      </c>
    </row>
    <row r="136" spans="1:16" s="71" customFormat="1" ht="15" customHeight="1" thickBot="1" x14ac:dyDescent="0.35">
      <c r="A136" s="30">
        <v>122</v>
      </c>
      <c r="B136" s="1769"/>
      <c r="C136" s="1750"/>
      <c r="D136" s="113" t="s">
        <v>842</v>
      </c>
      <c r="E136" s="33">
        <v>2</v>
      </c>
      <c r="F136" s="34">
        <v>1</v>
      </c>
      <c r="G136" s="30"/>
      <c r="H136" s="33"/>
      <c r="I136" s="194"/>
      <c r="J136" s="35"/>
      <c r="K136" s="36"/>
      <c r="L136" s="36"/>
      <c r="M136" s="33" t="s">
        <v>225</v>
      </c>
      <c r="N136" s="194" t="s">
        <v>225</v>
      </c>
      <c r="O136" s="818"/>
      <c r="P136" s="91">
        <f t="shared" si="10"/>
        <v>0</v>
      </c>
    </row>
    <row r="137" spans="1:16" s="71" customFormat="1" ht="15" customHeight="1" thickBot="1" x14ac:dyDescent="0.35">
      <c r="A137" s="41">
        <v>123</v>
      </c>
      <c r="B137" s="1769"/>
      <c r="C137" s="1750"/>
      <c r="D137" s="114" t="s">
        <v>843</v>
      </c>
      <c r="E137" s="44">
        <v>2</v>
      </c>
      <c r="F137" s="45">
        <v>1</v>
      </c>
      <c r="G137" s="41"/>
      <c r="H137" s="44"/>
      <c r="I137" s="196"/>
      <c r="J137" s="104"/>
      <c r="K137" s="46"/>
      <c r="L137" s="46"/>
      <c r="M137" s="44" t="s">
        <v>225</v>
      </c>
      <c r="N137" s="196" t="s">
        <v>225</v>
      </c>
      <c r="O137" s="819"/>
      <c r="P137" s="105">
        <f t="shared" si="10"/>
        <v>0</v>
      </c>
    </row>
    <row r="138" spans="1:16" s="71" customFormat="1" ht="63.75" customHeight="1" thickBot="1" x14ac:dyDescent="0.35">
      <c r="A138" s="72">
        <v>124</v>
      </c>
      <c r="B138" s="1377" t="s">
        <v>451</v>
      </c>
      <c r="C138" s="21" t="s">
        <v>847</v>
      </c>
      <c r="D138" s="323" t="s">
        <v>335</v>
      </c>
      <c r="E138" s="74">
        <v>2</v>
      </c>
      <c r="F138" s="75">
        <v>1</v>
      </c>
      <c r="G138" s="72"/>
      <c r="H138" s="74"/>
      <c r="I138" s="251"/>
      <c r="J138" s="55"/>
      <c r="K138" s="56"/>
      <c r="L138" s="56"/>
      <c r="M138" s="74" t="s">
        <v>225</v>
      </c>
      <c r="N138" s="251" t="s">
        <v>225</v>
      </c>
      <c r="O138" s="817"/>
      <c r="P138" s="57">
        <f t="shared" si="10"/>
        <v>0</v>
      </c>
    </row>
    <row r="139" spans="1:16" s="71" customFormat="1" ht="60" customHeight="1" thickBot="1" x14ac:dyDescent="0.35">
      <c r="A139" s="72">
        <v>125</v>
      </c>
      <c r="B139" s="1377" t="s">
        <v>451</v>
      </c>
      <c r="C139" s="21" t="s">
        <v>848</v>
      </c>
      <c r="D139" s="323" t="s">
        <v>335</v>
      </c>
      <c r="E139" s="74">
        <v>2</v>
      </c>
      <c r="F139" s="75">
        <v>1</v>
      </c>
      <c r="G139" s="72"/>
      <c r="H139" s="74"/>
      <c r="I139" s="251"/>
      <c r="J139" s="55"/>
      <c r="K139" s="56"/>
      <c r="L139" s="56"/>
      <c r="M139" s="74" t="s">
        <v>225</v>
      </c>
      <c r="N139" s="251" t="s">
        <v>225</v>
      </c>
      <c r="O139" s="817"/>
      <c r="P139" s="57">
        <f t="shared" si="10"/>
        <v>0</v>
      </c>
    </row>
    <row r="140" spans="1:16" s="71" customFormat="1" ht="61.5" customHeight="1" thickBot="1" x14ac:dyDescent="0.35">
      <c r="A140" s="72">
        <v>126</v>
      </c>
      <c r="B140" s="1378" t="s">
        <v>453</v>
      </c>
      <c r="C140" s="1792" t="s">
        <v>849</v>
      </c>
      <c r="D140" s="1379" t="s">
        <v>335</v>
      </c>
      <c r="E140" s="74">
        <v>2</v>
      </c>
      <c r="F140" s="75">
        <v>1</v>
      </c>
      <c r="G140" s="72"/>
      <c r="H140" s="74"/>
      <c r="I140" s="251"/>
      <c r="J140" s="55"/>
      <c r="K140" s="56"/>
      <c r="L140" s="56"/>
      <c r="M140" s="74" t="s">
        <v>225</v>
      </c>
      <c r="N140" s="251" t="s">
        <v>225</v>
      </c>
      <c r="O140" s="817"/>
      <c r="P140" s="57">
        <f t="shared" si="10"/>
        <v>0</v>
      </c>
    </row>
    <row r="141" spans="1:16" s="71" customFormat="1" ht="61.5" customHeight="1" thickBot="1" x14ac:dyDescent="0.35">
      <c r="A141" s="72">
        <v>127</v>
      </c>
      <c r="B141" s="1378"/>
      <c r="C141" s="1792"/>
      <c r="D141" s="1379" t="s">
        <v>455</v>
      </c>
      <c r="E141" s="74">
        <v>1</v>
      </c>
      <c r="F141" s="75">
        <v>1</v>
      </c>
      <c r="G141" s="72"/>
      <c r="H141" s="74"/>
      <c r="I141" s="251"/>
      <c r="J141" s="55"/>
      <c r="K141" s="56"/>
      <c r="L141" s="56"/>
      <c r="M141" s="74"/>
      <c r="N141" s="251" t="s">
        <v>225</v>
      </c>
      <c r="O141" s="836"/>
      <c r="P141" s="57">
        <f t="shared" si="10"/>
        <v>0</v>
      </c>
    </row>
    <row r="142" spans="1:16" s="71" customFormat="1" ht="60.6" customHeight="1" thickBot="1" x14ac:dyDescent="0.35">
      <c r="A142" s="72">
        <v>128</v>
      </c>
      <c r="B142" s="1806" t="s">
        <v>718</v>
      </c>
      <c r="C142" s="1809" t="s">
        <v>6801</v>
      </c>
      <c r="D142" s="1380" t="s">
        <v>6800</v>
      </c>
      <c r="E142" s="74">
        <v>2</v>
      </c>
      <c r="F142" s="75">
        <v>1</v>
      </c>
      <c r="G142" s="55"/>
      <c r="H142" s="56"/>
      <c r="I142" s="157"/>
      <c r="J142" s="55"/>
      <c r="K142" s="56"/>
      <c r="L142" s="56"/>
      <c r="M142" s="74" t="s">
        <v>225</v>
      </c>
      <c r="N142" s="852" t="s">
        <v>225</v>
      </c>
      <c r="O142" s="817"/>
      <c r="P142" s="57">
        <f t="shared" si="10"/>
        <v>0</v>
      </c>
    </row>
    <row r="143" spans="1:16" s="71" customFormat="1" ht="50.4" customHeight="1" thickBot="1" x14ac:dyDescent="0.35">
      <c r="A143" s="72">
        <v>129</v>
      </c>
      <c r="B143" s="1807"/>
      <c r="C143" s="1810"/>
      <c r="D143" s="1380" t="s">
        <v>6799</v>
      </c>
      <c r="E143" s="74">
        <v>2</v>
      </c>
      <c r="F143" s="75">
        <v>1</v>
      </c>
      <c r="G143" s="55"/>
      <c r="H143" s="56"/>
      <c r="I143" s="157"/>
      <c r="J143" s="55"/>
      <c r="K143" s="56"/>
      <c r="L143" s="56"/>
      <c r="M143" s="74" t="s">
        <v>225</v>
      </c>
      <c r="N143" s="852" t="s">
        <v>225</v>
      </c>
      <c r="O143" s="817"/>
      <c r="P143" s="57">
        <f t="shared" si="10"/>
        <v>0</v>
      </c>
    </row>
    <row r="144" spans="1:16" s="71" customFormat="1" ht="15" customHeight="1" thickBot="1" x14ac:dyDescent="0.35">
      <c r="A144" s="72">
        <v>130</v>
      </c>
      <c r="B144" s="1808"/>
      <c r="C144" s="159" t="s">
        <v>161</v>
      </c>
      <c r="D144" s="189" t="s">
        <v>162</v>
      </c>
      <c r="E144" s="74">
        <v>2</v>
      </c>
      <c r="F144" s="75">
        <v>1</v>
      </c>
      <c r="G144" s="55"/>
      <c r="H144" s="56"/>
      <c r="I144" s="157"/>
      <c r="J144" s="55"/>
      <c r="K144" s="56"/>
      <c r="L144" s="56"/>
      <c r="M144" s="56" t="s">
        <v>225</v>
      </c>
      <c r="N144" s="157" t="s">
        <v>225</v>
      </c>
      <c r="O144" s="817"/>
      <c r="P144" s="57">
        <f t="shared" si="10"/>
        <v>0</v>
      </c>
    </row>
    <row r="145" spans="1:16" s="71" customFormat="1" ht="14.4" thickBot="1" x14ac:dyDescent="0.35">
      <c r="A145" s="1747" t="s">
        <v>163</v>
      </c>
      <c r="B145" s="1747"/>
      <c r="C145" s="1747"/>
      <c r="D145" s="1747"/>
      <c r="E145" s="1747"/>
      <c r="F145" s="1747"/>
      <c r="G145" s="1747"/>
      <c r="H145" s="1747"/>
      <c r="I145" s="1747"/>
      <c r="J145" s="1747"/>
      <c r="K145" s="1747"/>
      <c r="L145" s="1747"/>
      <c r="M145" s="1747"/>
      <c r="N145" s="1747"/>
      <c r="O145" s="1748">
        <f>SUM(P15:P144)</f>
        <v>0</v>
      </c>
      <c r="P145" s="1748"/>
    </row>
    <row r="146" spans="1:16" s="71" customFormat="1" ht="14.4" thickBot="1" x14ac:dyDescent="0.35">
      <c r="A146" s="229" t="s">
        <v>164</v>
      </c>
      <c r="B146" s="230"/>
      <c r="C146" s="230"/>
      <c r="D146" s="230"/>
      <c r="E146" s="230"/>
      <c r="F146" s="230"/>
      <c r="G146" s="230"/>
      <c r="H146" s="230"/>
      <c r="I146" s="230"/>
      <c r="J146" s="230"/>
      <c r="K146" s="230"/>
      <c r="L146" s="230"/>
      <c r="M146" s="230"/>
      <c r="N146" s="231"/>
      <c r="O146" s="1748">
        <f>O145*4</f>
        <v>0</v>
      </c>
      <c r="P146" s="1748"/>
    </row>
    <row r="147" spans="1:16" customFormat="1" ht="14.4" x14ac:dyDescent="0.3">
      <c r="A147" s="142"/>
      <c r="B147" s="142"/>
      <c r="C147" s="142"/>
      <c r="D147" s="142"/>
      <c r="E147" s="142"/>
      <c r="F147" s="142"/>
      <c r="G147" s="143"/>
      <c r="H147" s="143"/>
      <c r="I147" s="143"/>
      <c r="J147" s="143"/>
      <c r="K147" s="143"/>
      <c r="L147" s="143"/>
      <c r="M147" s="143"/>
      <c r="N147" s="143"/>
      <c r="O147" s="142"/>
      <c r="P147" s="142"/>
    </row>
  </sheetData>
  <sheetProtection algorithmName="SHA-512" hashValue="E/xghaIX5Zs0d/StXnpF9GlgMH7GQE5gQcMl93sqs1bNU9LHprVMh07RcHShzBMRUcOVzjb/0vPrCbsZn2sxog==" saltValue="i4FJ80GzQ6eo7bbXwBcgfw==" spinCount="100000" sheet="1" objects="1" scenarios="1"/>
  <mergeCells count="71">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5:B16"/>
    <mergeCell ref="C15:C16"/>
    <mergeCell ref="O15:P15"/>
    <mergeCell ref="O16:P16"/>
    <mergeCell ref="A14:P14"/>
    <mergeCell ref="B17:B25"/>
    <mergeCell ref="C17:C25"/>
    <mergeCell ref="O17:P17"/>
    <mergeCell ref="B26:B34"/>
    <mergeCell ref="C26:C34"/>
    <mergeCell ref="O26:P26"/>
    <mergeCell ref="B35:B42"/>
    <mergeCell ref="C35:C42"/>
    <mergeCell ref="O35:P35"/>
    <mergeCell ref="B43:B53"/>
    <mergeCell ref="C43:C53"/>
    <mergeCell ref="O43:P43"/>
    <mergeCell ref="B54:B61"/>
    <mergeCell ref="C54:C61"/>
    <mergeCell ref="O54:P54"/>
    <mergeCell ref="B62:B70"/>
    <mergeCell ref="C62:C70"/>
    <mergeCell ref="O62:P62"/>
    <mergeCell ref="O71:P71"/>
    <mergeCell ref="B74:B84"/>
    <mergeCell ref="C74:C84"/>
    <mergeCell ref="O74:P74"/>
    <mergeCell ref="B85:B99"/>
    <mergeCell ref="C85:C99"/>
    <mergeCell ref="O85:P85"/>
    <mergeCell ref="B100:B110"/>
    <mergeCell ref="C100:C110"/>
    <mergeCell ref="O100:P100"/>
    <mergeCell ref="B111:B120"/>
    <mergeCell ref="C111:C120"/>
    <mergeCell ref="O111:P111"/>
    <mergeCell ref="O112:P112"/>
    <mergeCell ref="O113:P113"/>
    <mergeCell ref="O124:P124"/>
    <mergeCell ref="B130:B133"/>
    <mergeCell ref="C130:C133"/>
    <mergeCell ref="O130:P130"/>
    <mergeCell ref="B134:B137"/>
    <mergeCell ref="C134:C137"/>
    <mergeCell ref="O134:P134"/>
    <mergeCell ref="B121:B129"/>
    <mergeCell ref="C121:C129"/>
    <mergeCell ref="O121:P121"/>
    <mergeCell ref="O122:P122"/>
    <mergeCell ref="O123:P123"/>
    <mergeCell ref="B142:B144"/>
    <mergeCell ref="C140:C141"/>
    <mergeCell ref="A145:N145"/>
    <mergeCell ref="O145:P145"/>
    <mergeCell ref="O146:P146"/>
    <mergeCell ref="C142:C14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D33A-90E6-4392-B592-491B596C08E3}">
  <sheetPr>
    <tabColor rgb="FFCAEDFB"/>
    <pageSetUpPr fitToPage="1"/>
  </sheetPr>
  <dimension ref="A1:P38"/>
  <sheetViews>
    <sheetView topLeftCell="C14" workbookViewId="0">
      <selection activeCell="O16" sqref="O16:O35"/>
    </sheetView>
  </sheetViews>
  <sheetFormatPr defaultColWidth="8.88671875" defaultRowHeight="13.8" x14ac:dyDescent="0.3"/>
  <cols>
    <col min="1" max="1" width="8.88671875" style="142" bestFit="1" customWidth="1"/>
    <col min="2" max="2" width="14.109375" style="142" customWidth="1"/>
    <col min="3" max="3" width="27.332031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850</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851</v>
      </c>
      <c r="B9" s="1771"/>
      <c r="C9" s="1771"/>
      <c r="D9" s="1771"/>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852</v>
      </c>
      <c r="B14" s="1759"/>
      <c r="C14" s="1759"/>
      <c r="D14" s="1759"/>
      <c r="E14" s="1759"/>
      <c r="F14" s="1759"/>
      <c r="G14" s="1759"/>
      <c r="H14" s="1759"/>
      <c r="I14" s="1759"/>
      <c r="J14" s="1759"/>
      <c r="K14" s="1759"/>
      <c r="L14" s="1759"/>
      <c r="M14" s="1759"/>
      <c r="N14" s="1759"/>
      <c r="O14" s="1759"/>
      <c r="P14" s="1759"/>
    </row>
    <row r="15" spans="1:16" s="71" customFormat="1" ht="57" customHeight="1" thickBot="1" x14ac:dyDescent="0.35">
      <c r="A15" s="72">
        <v>1</v>
      </c>
      <c r="B15" s="224" t="s">
        <v>853</v>
      </c>
      <c r="C15" s="283" t="s">
        <v>854</v>
      </c>
      <c r="D15" s="284" t="s">
        <v>855</v>
      </c>
      <c r="E15" s="74">
        <v>365</v>
      </c>
      <c r="F15" s="74">
        <v>1</v>
      </c>
      <c r="G15" s="74" t="s">
        <v>225</v>
      </c>
      <c r="H15" s="74"/>
      <c r="I15" s="74"/>
      <c r="J15" s="56"/>
      <c r="K15" s="56"/>
      <c r="L15" s="56"/>
      <c r="M15" s="74"/>
      <c r="N15" s="74"/>
      <c r="O15" s="1813" t="s">
        <v>137</v>
      </c>
      <c r="P15" s="1813"/>
    </row>
    <row r="16" spans="1:16" s="71" customFormat="1" ht="15" customHeight="1" thickBot="1" x14ac:dyDescent="0.35">
      <c r="A16" s="20">
        <v>2</v>
      </c>
      <c r="B16" s="1787" t="s">
        <v>856</v>
      </c>
      <c r="C16" s="1814" t="s">
        <v>857</v>
      </c>
      <c r="D16" s="285" t="s">
        <v>858</v>
      </c>
      <c r="E16" s="24">
        <v>2</v>
      </c>
      <c r="F16" s="25">
        <v>8</v>
      </c>
      <c r="G16" s="20"/>
      <c r="H16" s="24"/>
      <c r="I16" s="197"/>
      <c r="J16" s="26"/>
      <c r="K16" s="27"/>
      <c r="L16" s="27"/>
      <c r="M16" s="167" t="s">
        <v>225</v>
      </c>
      <c r="N16" s="168" t="s">
        <v>225</v>
      </c>
      <c r="O16" s="820"/>
      <c r="P16" s="29">
        <f t="shared" ref="P16:P35" si="0">ROUND(O16,2)*E16*F16</f>
        <v>0</v>
      </c>
    </row>
    <row r="17" spans="1:16" s="71" customFormat="1" ht="15" customHeight="1" thickBot="1" x14ac:dyDescent="0.35">
      <c r="A17" s="30">
        <v>3</v>
      </c>
      <c r="B17" s="1787"/>
      <c r="C17" s="1814"/>
      <c r="D17" s="286" t="s">
        <v>859</v>
      </c>
      <c r="E17" s="33">
        <v>2</v>
      </c>
      <c r="F17" s="34">
        <v>8</v>
      </c>
      <c r="G17" s="30"/>
      <c r="H17" s="33"/>
      <c r="I17" s="194"/>
      <c r="J17" s="35"/>
      <c r="K17" s="36"/>
      <c r="L17" s="36"/>
      <c r="M17" s="33" t="s">
        <v>225</v>
      </c>
      <c r="N17" s="194" t="s">
        <v>225</v>
      </c>
      <c r="O17" s="818"/>
      <c r="P17" s="91">
        <f t="shared" si="0"/>
        <v>0</v>
      </c>
    </row>
    <row r="18" spans="1:16" s="71" customFormat="1" ht="15" customHeight="1" thickBot="1" x14ac:dyDescent="0.35">
      <c r="A18" s="41">
        <v>4</v>
      </c>
      <c r="B18" s="1787"/>
      <c r="C18" s="1814"/>
      <c r="D18" s="287" t="s">
        <v>860</v>
      </c>
      <c r="E18" s="44">
        <v>2</v>
      </c>
      <c r="F18" s="45">
        <v>8</v>
      </c>
      <c r="G18" s="41"/>
      <c r="H18" s="44"/>
      <c r="I18" s="196"/>
      <c r="J18" s="104"/>
      <c r="K18" s="46"/>
      <c r="L18" s="46"/>
      <c r="M18" s="44" t="s">
        <v>225</v>
      </c>
      <c r="N18" s="196" t="s">
        <v>225</v>
      </c>
      <c r="O18" s="819"/>
      <c r="P18" s="105">
        <f t="shared" si="0"/>
        <v>0</v>
      </c>
    </row>
    <row r="19" spans="1:16" s="71" customFormat="1" ht="15" customHeight="1" thickBot="1" x14ac:dyDescent="0.35">
      <c r="A19" s="20">
        <v>5</v>
      </c>
      <c r="B19" s="1769" t="s">
        <v>861</v>
      </c>
      <c r="C19" s="1750" t="s">
        <v>862</v>
      </c>
      <c r="D19" s="80" t="s">
        <v>863</v>
      </c>
      <c r="E19" s="24">
        <v>2</v>
      </c>
      <c r="F19" s="25">
        <v>37</v>
      </c>
      <c r="G19" s="20"/>
      <c r="H19" s="24"/>
      <c r="I19" s="197"/>
      <c r="J19" s="26"/>
      <c r="K19" s="27"/>
      <c r="L19" s="27"/>
      <c r="M19" s="167" t="s">
        <v>225</v>
      </c>
      <c r="N19" s="168" t="s">
        <v>225</v>
      </c>
      <c r="O19" s="820"/>
      <c r="P19" s="29">
        <f t="shared" si="0"/>
        <v>0</v>
      </c>
    </row>
    <row r="20" spans="1:16" s="71" customFormat="1" ht="15" customHeight="1" thickBot="1" x14ac:dyDescent="0.35">
      <c r="A20" s="30">
        <v>6</v>
      </c>
      <c r="B20" s="1769"/>
      <c r="C20" s="1750"/>
      <c r="D20" s="286" t="s">
        <v>864</v>
      </c>
      <c r="E20" s="33">
        <v>2</v>
      </c>
      <c r="F20" s="34">
        <v>37</v>
      </c>
      <c r="G20" s="30"/>
      <c r="H20" s="33"/>
      <c r="I20" s="194"/>
      <c r="J20" s="35"/>
      <c r="K20" s="36"/>
      <c r="L20" s="36"/>
      <c r="M20" s="33" t="s">
        <v>225</v>
      </c>
      <c r="N20" s="194" t="s">
        <v>225</v>
      </c>
      <c r="O20" s="818"/>
      <c r="P20" s="91">
        <f t="shared" si="0"/>
        <v>0</v>
      </c>
    </row>
    <row r="21" spans="1:16" s="71" customFormat="1" ht="15" customHeight="1" thickBot="1" x14ac:dyDescent="0.35">
      <c r="A21" s="41">
        <v>7</v>
      </c>
      <c r="B21" s="1769"/>
      <c r="C21" s="1750"/>
      <c r="D21" s="287" t="s">
        <v>865</v>
      </c>
      <c r="E21" s="44">
        <v>2</v>
      </c>
      <c r="F21" s="45">
        <v>37</v>
      </c>
      <c r="G21" s="41"/>
      <c r="H21" s="44"/>
      <c r="I21" s="196"/>
      <c r="J21" s="104"/>
      <c r="K21" s="46"/>
      <c r="L21" s="46"/>
      <c r="M21" s="44" t="s">
        <v>225</v>
      </c>
      <c r="N21" s="196" t="s">
        <v>225</v>
      </c>
      <c r="O21" s="819"/>
      <c r="P21" s="105">
        <f t="shared" si="0"/>
        <v>0</v>
      </c>
    </row>
    <row r="22" spans="1:16" s="71" customFormat="1" ht="15" customHeight="1" thickBot="1" x14ac:dyDescent="0.35">
      <c r="A22" s="20">
        <v>8</v>
      </c>
      <c r="B22" s="1787" t="s">
        <v>866</v>
      </c>
      <c r="C22" s="1787" t="s">
        <v>867</v>
      </c>
      <c r="D22" s="285" t="s">
        <v>868</v>
      </c>
      <c r="E22" s="24">
        <v>2</v>
      </c>
      <c r="F22" s="25">
        <v>8</v>
      </c>
      <c r="G22" s="20"/>
      <c r="H22" s="24"/>
      <c r="I22" s="197"/>
      <c r="J22" s="26"/>
      <c r="K22" s="27"/>
      <c r="L22" s="27"/>
      <c r="M22" s="167" t="s">
        <v>225</v>
      </c>
      <c r="N22" s="168" t="s">
        <v>225</v>
      </c>
      <c r="O22" s="820"/>
      <c r="P22" s="29">
        <f t="shared" si="0"/>
        <v>0</v>
      </c>
    </row>
    <row r="23" spans="1:16" s="71" customFormat="1" ht="15" customHeight="1" thickBot="1" x14ac:dyDescent="0.35">
      <c r="A23" s="30">
        <v>9</v>
      </c>
      <c r="B23" s="1787"/>
      <c r="C23" s="1787"/>
      <c r="D23" s="286" t="s">
        <v>859</v>
      </c>
      <c r="E23" s="33">
        <v>2</v>
      </c>
      <c r="F23" s="34">
        <v>8</v>
      </c>
      <c r="G23" s="30"/>
      <c r="H23" s="33"/>
      <c r="I23" s="194"/>
      <c r="J23" s="35"/>
      <c r="K23" s="36"/>
      <c r="L23" s="36"/>
      <c r="M23" s="171" t="s">
        <v>225</v>
      </c>
      <c r="N23" s="172" t="s">
        <v>225</v>
      </c>
      <c r="O23" s="818"/>
      <c r="P23" s="91">
        <f t="shared" si="0"/>
        <v>0</v>
      </c>
    </row>
    <row r="24" spans="1:16" s="71" customFormat="1" ht="15" customHeight="1" thickBot="1" x14ac:dyDescent="0.35">
      <c r="A24" s="41">
        <v>10</v>
      </c>
      <c r="B24" s="1787"/>
      <c r="C24" s="1787"/>
      <c r="D24" s="287" t="s">
        <v>865</v>
      </c>
      <c r="E24" s="44">
        <v>2</v>
      </c>
      <c r="F24" s="45">
        <v>8</v>
      </c>
      <c r="G24" s="41"/>
      <c r="H24" s="44"/>
      <c r="I24" s="196"/>
      <c r="J24" s="104"/>
      <c r="K24" s="46"/>
      <c r="L24" s="46"/>
      <c r="M24" s="175" t="s">
        <v>225</v>
      </c>
      <c r="N24" s="176" t="s">
        <v>225</v>
      </c>
      <c r="O24" s="819"/>
      <c r="P24" s="105">
        <f t="shared" si="0"/>
        <v>0</v>
      </c>
    </row>
    <row r="25" spans="1:16" s="71" customFormat="1" ht="15" customHeight="1" thickBot="1" x14ac:dyDescent="0.35">
      <c r="A25" s="20">
        <v>11</v>
      </c>
      <c r="B25" s="1787" t="s">
        <v>869</v>
      </c>
      <c r="C25" s="1787" t="s">
        <v>870</v>
      </c>
      <c r="D25" s="285" t="s">
        <v>871</v>
      </c>
      <c r="E25" s="24">
        <v>2</v>
      </c>
      <c r="F25" s="25">
        <v>19</v>
      </c>
      <c r="G25" s="20"/>
      <c r="H25" s="24"/>
      <c r="I25" s="197"/>
      <c r="J25" s="26"/>
      <c r="K25" s="27"/>
      <c r="L25" s="27"/>
      <c r="M25" s="167" t="s">
        <v>225</v>
      </c>
      <c r="N25" s="168" t="s">
        <v>225</v>
      </c>
      <c r="O25" s="820"/>
      <c r="P25" s="29">
        <f t="shared" si="0"/>
        <v>0</v>
      </c>
    </row>
    <row r="26" spans="1:16" s="71" customFormat="1" ht="15" customHeight="1" thickBot="1" x14ac:dyDescent="0.35">
      <c r="A26" s="30">
        <v>12</v>
      </c>
      <c r="B26" s="1787"/>
      <c r="C26" s="1787"/>
      <c r="D26" s="286" t="s">
        <v>859</v>
      </c>
      <c r="E26" s="33">
        <v>2</v>
      </c>
      <c r="F26" s="34">
        <v>19</v>
      </c>
      <c r="G26" s="30"/>
      <c r="H26" s="33"/>
      <c r="I26" s="194"/>
      <c r="J26" s="35"/>
      <c r="K26" s="36"/>
      <c r="L26" s="36"/>
      <c r="M26" s="171" t="s">
        <v>225</v>
      </c>
      <c r="N26" s="172" t="s">
        <v>225</v>
      </c>
      <c r="O26" s="818"/>
      <c r="P26" s="91">
        <f t="shared" si="0"/>
        <v>0</v>
      </c>
    </row>
    <row r="27" spans="1:16" s="71" customFormat="1" ht="15" customHeight="1" thickBot="1" x14ac:dyDescent="0.35">
      <c r="A27" s="41">
        <v>13</v>
      </c>
      <c r="B27" s="1787"/>
      <c r="C27" s="1787"/>
      <c r="D27" s="287" t="s">
        <v>860</v>
      </c>
      <c r="E27" s="44">
        <v>2</v>
      </c>
      <c r="F27" s="45">
        <v>19</v>
      </c>
      <c r="G27" s="41"/>
      <c r="H27" s="44"/>
      <c r="I27" s="196"/>
      <c r="J27" s="104"/>
      <c r="K27" s="46"/>
      <c r="L27" s="46"/>
      <c r="M27" s="175" t="s">
        <v>225</v>
      </c>
      <c r="N27" s="176" t="s">
        <v>225</v>
      </c>
      <c r="O27" s="819"/>
      <c r="P27" s="105">
        <f t="shared" si="0"/>
        <v>0</v>
      </c>
    </row>
    <row r="28" spans="1:16" s="71" customFormat="1" ht="15" customHeight="1" thickBot="1" x14ac:dyDescent="0.35">
      <c r="A28" s="20">
        <v>14</v>
      </c>
      <c r="B28" s="1787" t="s">
        <v>872</v>
      </c>
      <c r="C28" s="1787" t="s">
        <v>873</v>
      </c>
      <c r="D28" s="285" t="s">
        <v>863</v>
      </c>
      <c r="E28" s="24">
        <v>2</v>
      </c>
      <c r="F28" s="25">
        <v>2</v>
      </c>
      <c r="G28" s="20"/>
      <c r="H28" s="24"/>
      <c r="I28" s="197"/>
      <c r="J28" s="26"/>
      <c r="K28" s="27"/>
      <c r="L28" s="27"/>
      <c r="M28" s="167" t="s">
        <v>225</v>
      </c>
      <c r="N28" s="168" t="s">
        <v>225</v>
      </c>
      <c r="O28" s="820"/>
      <c r="P28" s="29">
        <f t="shared" si="0"/>
        <v>0</v>
      </c>
    </row>
    <row r="29" spans="1:16" s="71" customFormat="1" ht="15" customHeight="1" thickBot="1" x14ac:dyDescent="0.35">
      <c r="A29" s="30">
        <v>15</v>
      </c>
      <c r="B29" s="1787"/>
      <c r="C29" s="1787"/>
      <c r="D29" s="286" t="s">
        <v>859</v>
      </c>
      <c r="E29" s="33">
        <v>2</v>
      </c>
      <c r="F29" s="34">
        <v>2</v>
      </c>
      <c r="G29" s="30"/>
      <c r="H29" s="33"/>
      <c r="I29" s="194"/>
      <c r="J29" s="35"/>
      <c r="K29" s="36"/>
      <c r="L29" s="36"/>
      <c r="M29" s="171" t="s">
        <v>225</v>
      </c>
      <c r="N29" s="172" t="s">
        <v>225</v>
      </c>
      <c r="O29" s="818"/>
      <c r="P29" s="91">
        <f t="shared" si="0"/>
        <v>0</v>
      </c>
    </row>
    <row r="30" spans="1:16" s="71" customFormat="1" ht="15" customHeight="1" thickBot="1" x14ac:dyDescent="0.35">
      <c r="A30" s="41">
        <v>16</v>
      </c>
      <c r="B30" s="1787"/>
      <c r="C30" s="1787"/>
      <c r="D30" s="287" t="s">
        <v>860</v>
      </c>
      <c r="E30" s="44">
        <v>2</v>
      </c>
      <c r="F30" s="45">
        <v>2</v>
      </c>
      <c r="G30" s="41"/>
      <c r="H30" s="44"/>
      <c r="I30" s="196"/>
      <c r="J30" s="41"/>
      <c r="K30" s="46"/>
      <c r="L30" s="46"/>
      <c r="M30" s="175" t="s">
        <v>225</v>
      </c>
      <c r="N30" s="176" t="s">
        <v>225</v>
      </c>
      <c r="O30" s="819"/>
      <c r="P30" s="105">
        <f t="shared" si="0"/>
        <v>0</v>
      </c>
    </row>
    <row r="31" spans="1:16" s="71" customFormat="1" ht="30" customHeight="1" thickBot="1" x14ac:dyDescent="0.35">
      <c r="A31" s="20">
        <v>17</v>
      </c>
      <c r="B31" s="1787" t="s">
        <v>874</v>
      </c>
      <c r="C31" s="288" t="s">
        <v>875</v>
      </c>
      <c r="D31" s="285" t="s">
        <v>876</v>
      </c>
      <c r="E31" s="24">
        <v>1</v>
      </c>
      <c r="F31" s="25">
        <v>74</v>
      </c>
      <c r="G31" s="20"/>
      <c r="H31" s="24"/>
      <c r="I31" s="197"/>
      <c r="J31" s="26"/>
      <c r="K31" s="27"/>
      <c r="L31" s="27"/>
      <c r="M31" s="167"/>
      <c r="N31" s="168" t="s">
        <v>225</v>
      </c>
      <c r="O31" s="820"/>
      <c r="P31" s="29">
        <f t="shared" si="0"/>
        <v>0</v>
      </c>
    </row>
    <row r="32" spans="1:16" s="71" customFormat="1" ht="30" customHeight="1" thickBot="1" x14ac:dyDescent="0.35">
      <c r="A32" s="30">
        <v>18</v>
      </c>
      <c r="B32" s="1787"/>
      <c r="C32" s="289" t="s">
        <v>877</v>
      </c>
      <c r="D32" s="286" t="s">
        <v>421</v>
      </c>
      <c r="E32" s="33">
        <v>2</v>
      </c>
      <c r="F32" s="34">
        <v>74</v>
      </c>
      <c r="G32" s="30"/>
      <c r="H32" s="33"/>
      <c r="I32" s="194"/>
      <c r="J32" s="35"/>
      <c r="K32" s="36"/>
      <c r="L32" s="36"/>
      <c r="M32" s="171" t="s">
        <v>225</v>
      </c>
      <c r="N32" s="172" t="s">
        <v>225</v>
      </c>
      <c r="O32" s="818"/>
      <c r="P32" s="91">
        <f t="shared" si="0"/>
        <v>0</v>
      </c>
    </row>
    <row r="33" spans="1:16" s="71" customFormat="1" ht="45" customHeight="1" thickBot="1" x14ac:dyDescent="0.35">
      <c r="A33" s="30">
        <v>19</v>
      </c>
      <c r="B33" s="1787"/>
      <c r="C33" s="289" t="s">
        <v>878</v>
      </c>
      <c r="D33" s="286" t="s">
        <v>879</v>
      </c>
      <c r="E33" s="33">
        <v>2</v>
      </c>
      <c r="F33" s="34">
        <v>74</v>
      </c>
      <c r="G33" s="30"/>
      <c r="H33" s="33"/>
      <c r="I33" s="194"/>
      <c r="J33" s="35"/>
      <c r="K33" s="36"/>
      <c r="L33" s="36"/>
      <c r="M33" s="171" t="s">
        <v>225</v>
      </c>
      <c r="N33" s="172" t="s">
        <v>225</v>
      </c>
      <c r="O33" s="818"/>
      <c r="P33" s="91">
        <f t="shared" si="0"/>
        <v>0</v>
      </c>
    </row>
    <row r="34" spans="1:16" s="71" customFormat="1" ht="15" customHeight="1" thickBot="1" x14ac:dyDescent="0.35">
      <c r="A34" s="41">
        <v>20</v>
      </c>
      <c r="B34" s="1787"/>
      <c r="C34" s="290"/>
      <c r="D34" s="287" t="s">
        <v>880</v>
      </c>
      <c r="E34" s="44">
        <v>2</v>
      </c>
      <c r="F34" s="45">
        <v>74</v>
      </c>
      <c r="G34" s="41"/>
      <c r="H34" s="44"/>
      <c r="I34" s="196"/>
      <c r="J34" s="104"/>
      <c r="K34" s="46"/>
      <c r="L34" s="46"/>
      <c r="M34" s="175" t="s">
        <v>225</v>
      </c>
      <c r="N34" s="176" t="s">
        <v>225</v>
      </c>
      <c r="O34" s="819"/>
      <c r="P34" s="105">
        <f t="shared" si="0"/>
        <v>0</v>
      </c>
    </row>
    <row r="35" spans="1:16" s="71" customFormat="1" ht="14.4" thickBot="1" x14ac:dyDescent="0.35">
      <c r="A35" s="72">
        <v>21</v>
      </c>
      <c r="B35" s="159"/>
      <c r="C35" s="159" t="s">
        <v>161</v>
      </c>
      <c r="D35" s="189" t="s">
        <v>162</v>
      </c>
      <c r="E35" s="74">
        <v>2</v>
      </c>
      <c r="F35" s="75">
        <v>1</v>
      </c>
      <c r="G35" s="55"/>
      <c r="H35" s="56"/>
      <c r="I35" s="157"/>
      <c r="J35" s="55"/>
      <c r="K35" s="56"/>
      <c r="L35" s="56"/>
      <c r="M35" s="56" t="s">
        <v>225</v>
      </c>
      <c r="N35" s="157" t="s">
        <v>225</v>
      </c>
      <c r="O35" s="837"/>
      <c r="P35" s="57">
        <f t="shared" si="0"/>
        <v>0</v>
      </c>
    </row>
    <row r="36" spans="1:16" s="71" customFormat="1" ht="14.4" thickBot="1" x14ac:dyDescent="0.35">
      <c r="A36" s="1747" t="s">
        <v>163</v>
      </c>
      <c r="B36" s="1747"/>
      <c r="C36" s="1747"/>
      <c r="D36" s="1747"/>
      <c r="E36" s="1747"/>
      <c r="F36" s="1747"/>
      <c r="G36" s="1747"/>
      <c r="H36" s="1747"/>
      <c r="I36" s="1747"/>
      <c r="J36" s="1747"/>
      <c r="K36" s="1747"/>
      <c r="L36" s="1747"/>
      <c r="M36" s="1747"/>
      <c r="N36" s="1747"/>
      <c r="O36" s="1748">
        <f>SUM(P16:P35)</f>
        <v>0</v>
      </c>
      <c r="P36" s="1748"/>
    </row>
    <row r="37" spans="1:16" s="71" customFormat="1" ht="14.4" thickBot="1" x14ac:dyDescent="0.35">
      <c r="A37" s="229" t="s">
        <v>164</v>
      </c>
      <c r="B37" s="230"/>
      <c r="C37" s="230"/>
      <c r="D37" s="230"/>
      <c r="E37" s="230"/>
      <c r="F37" s="230"/>
      <c r="G37" s="230"/>
      <c r="H37" s="230"/>
      <c r="I37" s="230"/>
      <c r="J37" s="230"/>
      <c r="K37" s="230"/>
      <c r="L37" s="230"/>
      <c r="M37" s="230"/>
      <c r="N37" s="231"/>
      <c r="O37" s="1748">
        <f>O36*4</f>
        <v>0</v>
      </c>
      <c r="P37" s="1748"/>
    </row>
    <row r="38" spans="1:16" customFormat="1" ht="14.4" x14ac:dyDescent="0.3">
      <c r="A38" s="142"/>
      <c r="B38" s="142"/>
      <c r="C38" s="142"/>
      <c r="D38" s="142"/>
      <c r="E38" s="142"/>
      <c r="F38" s="142"/>
      <c r="G38" s="143"/>
      <c r="H38" s="143"/>
      <c r="I38" s="143"/>
      <c r="J38" s="143"/>
      <c r="K38" s="143"/>
      <c r="L38" s="143"/>
      <c r="M38" s="143"/>
      <c r="N38" s="143"/>
      <c r="O38" s="142"/>
      <c r="P38" s="142"/>
    </row>
  </sheetData>
  <sheetProtection algorithmName="SHA-512" hashValue="LqipYeFc3TLy2lsyw4GqpPtmeeJjIuqvQ2yOOAYOd9Smb2oMTAVLublKsVYrQKKIwx9+J94Hoj+BEf7BpFwccw==" saltValue="bLkxmkZJW8BkJFxCth1LhA==" spinCount="100000" sheet="1" objects="1" scenarios="1"/>
  <mergeCells count="31">
    <mergeCell ref="E1:P1"/>
    <mergeCell ref="A8:C8"/>
    <mergeCell ref="A9:D9"/>
    <mergeCell ref="A10:N10"/>
    <mergeCell ref="A11:A13"/>
    <mergeCell ref="B11:B13"/>
    <mergeCell ref="C11:C13"/>
    <mergeCell ref="D11:D13"/>
    <mergeCell ref="E11:E13"/>
    <mergeCell ref="F11:F13"/>
    <mergeCell ref="B22:B24"/>
    <mergeCell ref="C22:C24"/>
    <mergeCell ref="G11:N11"/>
    <mergeCell ref="O11:O13"/>
    <mergeCell ref="P11:P13"/>
    <mergeCell ref="G12:I12"/>
    <mergeCell ref="J12:N12"/>
    <mergeCell ref="A14:P14"/>
    <mergeCell ref="O15:P15"/>
    <mergeCell ref="B16:B18"/>
    <mergeCell ref="C16:C18"/>
    <mergeCell ref="B19:B21"/>
    <mergeCell ref="C19:C21"/>
    <mergeCell ref="O36:P36"/>
    <mergeCell ref="O37:P37"/>
    <mergeCell ref="B25:B27"/>
    <mergeCell ref="C25:C27"/>
    <mergeCell ref="B28:B30"/>
    <mergeCell ref="C28:C30"/>
    <mergeCell ref="B31:B34"/>
    <mergeCell ref="A36:N3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26E0-8699-49EA-96D3-D8DD6C98B944}">
  <sheetPr>
    <tabColor rgb="FFCAEDFB"/>
    <pageSetUpPr fitToPage="1"/>
  </sheetPr>
  <dimension ref="A1:Q217"/>
  <sheetViews>
    <sheetView topLeftCell="A184" zoomScale="85" zoomScaleNormal="85" workbookViewId="0">
      <selection activeCell="P208" sqref="P208:Q208"/>
    </sheetView>
  </sheetViews>
  <sheetFormatPr defaultColWidth="8.88671875" defaultRowHeight="13.8" x14ac:dyDescent="0.3"/>
  <cols>
    <col min="1" max="1" width="10.6640625" style="142" customWidth="1"/>
    <col min="2" max="2" width="21.6640625" style="142" customWidth="1"/>
    <col min="3" max="3" width="23.109375" style="142" customWidth="1"/>
    <col min="4" max="4" width="54.88671875" style="142" customWidth="1"/>
    <col min="5" max="5" width="8.109375" style="142" customWidth="1"/>
    <col min="6" max="6" width="8.88671875" style="142" bestFit="1" customWidth="1"/>
    <col min="7" max="8" width="3.109375" style="143" customWidth="1"/>
    <col min="9" max="10" width="4.88671875" style="143" customWidth="1"/>
    <col min="11" max="15" width="3.109375" style="143" customWidth="1"/>
    <col min="16" max="17" width="12.109375" style="142" customWidth="1"/>
    <col min="18" max="18" width="8.88671875" style="142" customWidth="1"/>
    <col min="19" max="16384" width="8.88671875" style="142"/>
  </cols>
  <sheetData>
    <row r="1" spans="1:17" s="65" customFormat="1" x14ac:dyDescent="0.3">
      <c r="A1" s="64"/>
      <c r="B1" s="64"/>
      <c r="C1" s="64"/>
      <c r="E1" s="1770" t="s">
        <v>881</v>
      </c>
      <c r="F1" s="1770"/>
      <c r="G1" s="1770"/>
      <c r="H1" s="1770"/>
      <c r="I1" s="1770"/>
      <c r="J1" s="1770"/>
      <c r="K1" s="1770"/>
      <c r="L1" s="1770"/>
      <c r="M1" s="1770"/>
      <c r="N1" s="1770"/>
      <c r="O1" s="1770"/>
      <c r="P1" s="1770"/>
      <c r="Q1" s="1770"/>
    </row>
    <row r="2" spans="1:17" s="65" customFormat="1" x14ac:dyDescent="0.3">
      <c r="A2" s="64"/>
      <c r="B2" s="64"/>
      <c r="C2" s="64"/>
      <c r="P2" s="66"/>
      <c r="Q2" s="66"/>
    </row>
    <row r="3" spans="1:17" s="65" customFormat="1" x14ac:dyDescent="0.3">
      <c r="A3" s="64"/>
      <c r="B3" s="64"/>
      <c r="C3" s="64"/>
      <c r="P3" s="67"/>
      <c r="Q3" s="67"/>
    </row>
    <row r="4" spans="1:17" s="65" customFormat="1" x14ac:dyDescent="0.3">
      <c r="A4" s="64"/>
      <c r="B4" s="64"/>
      <c r="C4" s="64"/>
      <c r="P4" s="67"/>
      <c r="Q4" s="67"/>
    </row>
    <row r="5" spans="1:17" s="65" customFormat="1" x14ac:dyDescent="0.3">
      <c r="A5" s="64"/>
      <c r="B5" s="64"/>
      <c r="C5" s="64"/>
      <c r="P5" s="67"/>
      <c r="Q5" s="67"/>
    </row>
    <row r="6" spans="1:17" s="65" customFormat="1" x14ac:dyDescent="0.3">
      <c r="A6" s="64"/>
      <c r="B6" s="64"/>
      <c r="C6" s="64"/>
      <c r="P6" s="67"/>
      <c r="Q6" s="67"/>
    </row>
    <row r="7" spans="1:17" s="65" customFormat="1" x14ac:dyDescent="0.3">
      <c r="A7" s="64"/>
      <c r="B7" s="64"/>
      <c r="C7" s="64"/>
      <c r="P7" s="67"/>
      <c r="Q7" s="67"/>
    </row>
    <row r="8" spans="1:17" s="65" customFormat="1" x14ac:dyDescent="0.3">
      <c r="A8" s="1771" t="s">
        <v>1</v>
      </c>
      <c r="B8" s="1771"/>
      <c r="C8" s="1771"/>
      <c r="D8" s="69"/>
      <c r="E8" s="69"/>
      <c r="F8" s="69"/>
      <c r="G8" s="69"/>
      <c r="H8" s="69"/>
      <c r="I8" s="69"/>
      <c r="J8" s="69"/>
      <c r="K8" s="69"/>
      <c r="L8" s="69"/>
      <c r="P8" s="67"/>
      <c r="Q8" s="67"/>
    </row>
    <row r="9" spans="1:17" s="65" customFormat="1" x14ac:dyDescent="0.3">
      <c r="A9" s="1771" t="s">
        <v>882</v>
      </c>
      <c r="B9" s="1771"/>
      <c r="C9" s="1771"/>
      <c r="D9" s="1771"/>
      <c r="E9" s="69"/>
      <c r="F9" s="69"/>
      <c r="G9" s="69"/>
      <c r="H9" s="69"/>
      <c r="I9" s="846"/>
      <c r="J9" s="846"/>
      <c r="K9" s="846"/>
      <c r="L9" s="846"/>
      <c r="P9" s="67"/>
      <c r="Q9" s="67"/>
    </row>
    <row r="10" spans="1:17" s="65"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69"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3"/>
      <c r="P11" s="1766" t="s">
        <v>116</v>
      </c>
      <c r="Q11" s="1766" t="s">
        <v>117</v>
      </c>
    </row>
    <row r="12" spans="1:17" s="69" customFormat="1" ht="88.5" customHeight="1" thickBot="1" x14ac:dyDescent="0.35">
      <c r="A12" s="1763"/>
      <c r="B12" s="1763"/>
      <c r="C12" s="1764"/>
      <c r="D12" s="1765"/>
      <c r="E12" s="1765"/>
      <c r="F12" s="1765"/>
      <c r="G12" s="1763" t="s">
        <v>118</v>
      </c>
      <c r="H12" s="1763"/>
      <c r="I12" s="1763"/>
      <c r="J12" s="1763" t="s">
        <v>119</v>
      </c>
      <c r="K12" s="1763"/>
      <c r="L12" s="1763"/>
      <c r="M12" s="1763"/>
      <c r="N12" s="1763"/>
      <c r="O12" s="1763"/>
      <c r="P12" s="1766"/>
      <c r="Q12" s="1766"/>
    </row>
    <row r="13" spans="1:17" s="69" customFormat="1" ht="77.25" customHeight="1" thickBot="1" x14ac:dyDescent="0.35">
      <c r="A13" s="1763"/>
      <c r="B13" s="1763"/>
      <c r="C13" s="1764"/>
      <c r="D13" s="1765"/>
      <c r="E13" s="1765"/>
      <c r="F13" s="1765"/>
      <c r="G13" s="252" t="s">
        <v>120</v>
      </c>
      <c r="H13" s="17" t="s">
        <v>121</v>
      </c>
      <c r="I13" s="18" t="s">
        <v>122</v>
      </c>
      <c r="J13" s="252" t="s">
        <v>603</v>
      </c>
      <c r="K13" s="253" t="s">
        <v>123</v>
      </c>
      <c r="L13" s="17" t="s">
        <v>124</v>
      </c>
      <c r="M13" s="17" t="s">
        <v>125</v>
      </c>
      <c r="N13" s="17" t="s">
        <v>126</v>
      </c>
      <c r="O13" s="18" t="s">
        <v>127</v>
      </c>
      <c r="P13" s="1766"/>
      <c r="Q13" s="1766"/>
    </row>
    <row r="14" spans="1:17" s="71" customFormat="1" ht="14.4" thickBot="1" x14ac:dyDescent="0.35">
      <c r="A14" s="1759" t="s">
        <v>883</v>
      </c>
      <c r="B14" s="1759"/>
      <c r="C14" s="1759"/>
      <c r="D14" s="1759"/>
      <c r="E14" s="1759"/>
      <c r="F14" s="1759"/>
      <c r="G14" s="1759"/>
      <c r="H14" s="1759"/>
      <c r="I14" s="1759"/>
      <c r="J14" s="1759"/>
      <c r="K14" s="1759"/>
      <c r="L14" s="1759"/>
      <c r="M14" s="1759"/>
      <c r="N14" s="1759"/>
      <c r="O14" s="1759"/>
      <c r="P14" s="1759"/>
      <c r="Q14" s="1759"/>
    </row>
    <row r="15" spans="1:17" s="71" customFormat="1" ht="15" customHeight="1" thickBot="1" x14ac:dyDescent="0.35">
      <c r="A15" s="1381">
        <v>1</v>
      </c>
      <c r="B15" s="1823" t="s">
        <v>884</v>
      </c>
      <c r="C15" s="1824" t="s">
        <v>885</v>
      </c>
      <c r="D15" s="138" t="s">
        <v>424</v>
      </c>
      <c r="E15" s="24">
        <v>52</v>
      </c>
      <c r="F15" s="25">
        <v>1</v>
      </c>
      <c r="G15" s="20"/>
      <c r="H15" s="24" t="s">
        <v>225</v>
      </c>
      <c r="I15" s="197"/>
      <c r="J15" s="1185"/>
      <c r="K15" s="27"/>
      <c r="L15" s="27"/>
      <c r="M15" s="27"/>
      <c r="N15" s="1186"/>
      <c r="O15" s="1187"/>
      <c r="P15" s="1800" t="s">
        <v>137</v>
      </c>
      <c r="Q15" s="1800"/>
    </row>
    <row r="16" spans="1:17" s="71" customFormat="1" ht="15" customHeight="1" thickBot="1" x14ac:dyDescent="0.35">
      <c r="A16" s="1382">
        <v>2</v>
      </c>
      <c r="B16" s="1823"/>
      <c r="C16" s="1824"/>
      <c r="D16" s="149" t="s">
        <v>607</v>
      </c>
      <c r="E16" s="33">
        <v>52</v>
      </c>
      <c r="F16" s="34">
        <v>1</v>
      </c>
      <c r="G16" s="30"/>
      <c r="H16" s="33" t="s">
        <v>225</v>
      </c>
      <c r="I16" s="194"/>
      <c r="J16" s="1189"/>
      <c r="K16" s="36"/>
      <c r="L16" s="36"/>
      <c r="M16" s="36"/>
      <c r="N16" s="1190"/>
      <c r="O16" s="1191"/>
      <c r="P16" s="1801" t="s">
        <v>137</v>
      </c>
      <c r="Q16" s="1801"/>
    </row>
    <row r="17" spans="1:17" s="71" customFormat="1" ht="30" customHeight="1" thickBot="1" x14ac:dyDescent="0.35">
      <c r="A17" s="1382">
        <v>3</v>
      </c>
      <c r="B17" s="1823"/>
      <c r="C17" s="1824"/>
      <c r="D17" s="149" t="s">
        <v>608</v>
      </c>
      <c r="E17" s="33">
        <v>52</v>
      </c>
      <c r="F17" s="34">
        <v>1</v>
      </c>
      <c r="G17" s="30"/>
      <c r="H17" s="33" t="s">
        <v>225</v>
      </c>
      <c r="I17" s="194"/>
      <c r="J17" s="1189"/>
      <c r="K17" s="36"/>
      <c r="L17" s="36"/>
      <c r="M17" s="36"/>
      <c r="N17" s="1190"/>
      <c r="O17" s="1191"/>
      <c r="P17" s="1802" t="s">
        <v>137</v>
      </c>
      <c r="Q17" s="1802"/>
    </row>
    <row r="18" spans="1:17" s="71" customFormat="1" ht="15" customHeight="1" thickBot="1" x14ac:dyDescent="0.35">
      <c r="A18" s="1382">
        <v>4</v>
      </c>
      <c r="B18" s="1823"/>
      <c r="C18" s="1824"/>
      <c r="D18" s="149" t="s">
        <v>609</v>
      </c>
      <c r="E18" s="33">
        <v>2</v>
      </c>
      <c r="F18" s="34">
        <v>1</v>
      </c>
      <c r="G18" s="30"/>
      <c r="H18" s="33" t="s">
        <v>225</v>
      </c>
      <c r="I18" s="194"/>
      <c r="J18" s="1189"/>
      <c r="K18" s="36"/>
      <c r="L18" s="36"/>
      <c r="M18" s="36"/>
      <c r="N18" s="1190" t="s">
        <v>225</v>
      </c>
      <c r="O18" s="1191" t="s">
        <v>225</v>
      </c>
      <c r="P18" s="818"/>
      <c r="Q18" s="91">
        <f t="shared" ref="Q18:Q30" si="0">ROUND(P18,2)*E18*F18</f>
        <v>0</v>
      </c>
    </row>
    <row r="19" spans="1:17" s="71" customFormat="1" ht="15" customHeight="1" thickBot="1" x14ac:dyDescent="0.35">
      <c r="A19" s="1382">
        <v>5</v>
      </c>
      <c r="B19" s="1823"/>
      <c r="C19" s="1824"/>
      <c r="D19" s="149" t="s">
        <v>425</v>
      </c>
      <c r="E19" s="33">
        <v>2</v>
      </c>
      <c r="F19" s="34">
        <v>1</v>
      </c>
      <c r="G19" s="30"/>
      <c r="H19" s="33"/>
      <c r="I19" s="194" t="s">
        <v>225</v>
      </c>
      <c r="J19" s="1189"/>
      <c r="K19" s="36"/>
      <c r="L19" s="36"/>
      <c r="M19" s="36"/>
      <c r="N19" s="1190" t="s">
        <v>225</v>
      </c>
      <c r="O19" s="1191" t="s">
        <v>225</v>
      </c>
      <c r="P19" s="818"/>
      <c r="Q19" s="91">
        <f t="shared" si="0"/>
        <v>0</v>
      </c>
    </row>
    <row r="20" spans="1:17" s="71" customFormat="1" ht="15" customHeight="1" thickBot="1" x14ac:dyDescent="0.35">
      <c r="A20" s="1382">
        <v>6</v>
      </c>
      <c r="B20" s="1823"/>
      <c r="C20" s="1824"/>
      <c r="D20" s="149" t="s">
        <v>610</v>
      </c>
      <c r="E20" s="33">
        <v>2</v>
      </c>
      <c r="F20" s="34">
        <v>1</v>
      </c>
      <c r="G20" s="30"/>
      <c r="H20" s="33"/>
      <c r="I20" s="194"/>
      <c r="J20" s="1189"/>
      <c r="K20" s="36"/>
      <c r="L20" s="36"/>
      <c r="M20" s="36"/>
      <c r="N20" s="1190" t="s">
        <v>225</v>
      </c>
      <c r="O20" s="1191" t="s">
        <v>225</v>
      </c>
      <c r="P20" s="818"/>
      <c r="Q20" s="91">
        <f t="shared" si="0"/>
        <v>0</v>
      </c>
    </row>
    <row r="21" spans="1:17" s="71" customFormat="1" ht="15" customHeight="1" thickBot="1" x14ac:dyDescent="0.35">
      <c r="A21" s="1382">
        <v>7</v>
      </c>
      <c r="B21" s="1823"/>
      <c r="C21" s="1824"/>
      <c r="D21" s="149" t="s">
        <v>527</v>
      </c>
      <c r="E21" s="33">
        <v>2</v>
      </c>
      <c r="F21" s="34">
        <v>1</v>
      </c>
      <c r="G21" s="30"/>
      <c r="H21" s="33"/>
      <c r="I21" s="194"/>
      <c r="J21" s="1189"/>
      <c r="K21" s="36"/>
      <c r="L21" s="36"/>
      <c r="M21" s="36"/>
      <c r="N21" s="1190" t="s">
        <v>225</v>
      </c>
      <c r="O21" s="1191" t="s">
        <v>225</v>
      </c>
      <c r="P21" s="818"/>
      <c r="Q21" s="91">
        <f t="shared" si="0"/>
        <v>0</v>
      </c>
    </row>
    <row r="22" spans="1:17" s="71" customFormat="1" ht="30" customHeight="1" thickBot="1" x14ac:dyDescent="0.35">
      <c r="A22" s="1382">
        <v>8</v>
      </c>
      <c r="B22" s="1823"/>
      <c r="C22" s="1824"/>
      <c r="D22" s="149" t="s">
        <v>611</v>
      </c>
      <c r="E22" s="33">
        <v>2</v>
      </c>
      <c r="F22" s="34">
        <v>1</v>
      </c>
      <c r="G22" s="30"/>
      <c r="H22" s="33"/>
      <c r="I22" s="194"/>
      <c r="J22" s="1189"/>
      <c r="K22" s="36"/>
      <c r="L22" s="36"/>
      <c r="M22" s="36"/>
      <c r="N22" s="1190" t="s">
        <v>225</v>
      </c>
      <c r="O22" s="1191" t="s">
        <v>225</v>
      </c>
      <c r="P22" s="818"/>
      <c r="Q22" s="91">
        <f t="shared" si="0"/>
        <v>0</v>
      </c>
    </row>
    <row r="23" spans="1:17" s="71" customFormat="1" ht="15" customHeight="1" thickBot="1" x14ac:dyDescent="0.35">
      <c r="A23" s="1382">
        <v>9</v>
      </c>
      <c r="B23" s="1823"/>
      <c r="C23" s="1824"/>
      <c r="D23" s="149" t="s">
        <v>612</v>
      </c>
      <c r="E23" s="33">
        <v>2</v>
      </c>
      <c r="F23" s="34">
        <v>1</v>
      </c>
      <c r="G23" s="30"/>
      <c r="H23" s="33"/>
      <c r="I23" s="194"/>
      <c r="J23" s="1189"/>
      <c r="K23" s="33"/>
      <c r="L23" s="36"/>
      <c r="M23" s="36"/>
      <c r="N23" s="1190" t="s">
        <v>225</v>
      </c>
      <c r="O23" s="1191" t="s">
        <v>225</v>
      </c>
      <c r="P23" s="818"/>
      <c r="Q23" s="91">
        <f t="shared" si="0"/>
        <v>0</v>
      </c>
    </row>
    <row r="24" spans="1:17" s="71" customFormat="1" ht="15" customHeight="1" thickBot="1" x14ac:dyDescent="0.35">
      <c r="A24" s="1382">
        <v>10</v>
      </c>
      <c r="B24" s="1823"/>
      <c r="C24" s="1824"/>
      <c r="D24" s="151" t="s">
        <v>886</v>
      </c>
      <c r="E24" s="44">
        <v>2</v>
      </c>
      <c r="F24" s="45">
        <v>1</v>
      </c>
      <c r="G24" s="41"/>
      <c r="H24" s="44"/>
      <c r="I24" s="196"/>
      <c r="J24" s="1199"/>
      <c r="K24" s="46"/>
      <c r="L24" s="46"/>
      <c r="M24" s="46"/>
      <c r="N24" s="1197" t="s">
        <v>225</v>
      </c>
      <c r="O24" s="1198" t="s">
        <v>225</v>
      </c>
      <c r="P24" s="818"/>
      <c r="Q24" s="105">
        <f t="shared" si="0"/>
        <v>0</v>
      </c>
    </row>
    <row r="25" spans="1:17" s="71" customFormat="1" ht="15" customHeight="1" thickBot="1" x14ac:dyDescent="0.35">
      <c r="A25" s="1382">
        <v>11</v>
      </c>
      <c r="B25" s="1815" t="s">
        <v>887</v>
      </c>
      <c r="C25" s="1827" t="s">
        <v>888</v>
      </c>
      <c r="D25" s="138" t="s">
        <v>889</v>
      </c>
      <c r="E25" s="24">
        <v>12</v>
      </c>
      <c r="F25" s="25">
        <v>1</v>
      </c>
      <c r="G25" s="857"/>
      <c r="H25" s="860"/>
      <c r="I25" s="859"/>
      <c r="J25" s="857" t="s">
        <v>225</v>
      </c>
      <c r="K25" s="27"/>
      <c r="L25" s="27"/>
      <c r="M25" s="27"/>
      <c r="N25" s="860"/>
      <c r="O25" s="859"/>
      <c r="P25" s="818"/>
      <c r="Q25" s="29">
        <f t="shared" si="0"/>
        <v>0</v>
      </c>
    </row>
    <row r="26" spans="1:17" s="71" customFormat="1" ht="15" customHeight="1" thickBot="1" x14ac:dyDescent="0.35">
      <c r="A26" s="1382">
        <v>12</v>
      </c>
      <c r="B26" s="1815"/>
      <c r="C26" s="1827"/>
      <c r="D26" s="149" t="s">
        <v>830</v>
      </c>
      <c r="E26" s="33">
        <v>12</v>
      </c>
      <c r="F26" s="34">
        <v>1</v>
      </c>
      <c r="G26" s="862"/>
      <c r="H26" s="865"/>
      <c r="I26" s="864"/>
      <c r="J26" s="862" t="s">
        <v>225</v>
      </c>
      <c r="K26" s="36"/>
      <c r="L26" s="36"/>
      <c r="M26" s="36"/>
      <c r="N26" s="865"/>
      <c r="O26" s="864"/>
      <c r="P26" s="818"/>
      <c r="Q26" s="91">
        <f t="shared" si="0"/>
        <v>0</v>
      </c>
    </row>
    <row r="27" spans="1:17" s="71" customFormat="1" ht="15" customHeight="1" thickBot="1" x14ac:dyDescent="0.35">
      <c r="A27" s="1382">
        <v>13</v>
      </c>
      <c r="B27" s="1815"/>
      <c r="C27" s="1827"/>
      <c r="D27" s="149" t="s">
        <v>890</v>
      </c>
      <c r="E27" s="33">
        <v>12</v>
      </c>
      <c r="F27" s="34">
        <v>1</v>
      </c>
      <c r="G27" s="862"/>
      <c r="H27" s="865"/>
      <c r="I27" s="864"/>
      <c r="J27" s="862" t="s">
        <v>225</v>
      </c>
      <c r="K27" s="36"/>
      <c r="L27" s="36"/>
      <c r="M27" s="36"/>
      <c r="N27" s="865"/>
      <c r="O27" s="864"/>
      <c r="P27" s="818"/>
      <c r="Q27" s="91">
        <f t="shared" si="0"/>
        <v>0</v>
      </c>
    </row>
    <row r="28" spans="1:17" s="71" customFormat="1" ht="15" customHeight="1" thickBot="1" x14ac:dyDescent="0.35">
      <c r="A28" s="1382">
        <v>14</v>
      </c>
      <c r="B28" s="1815"/>
      <c r="C28" s="1827"/>
      <c r="D28" s="149" t="s">
        <v>891</v>
      </c>
      <c r="E28" s="33">
        <v>2</v>
      </c>
      <c r="F28" s="34">
        <v>1</v>
      </c>
      <c r="G28" s="862"/>
      <c r="H28" s="865"/>
      <c r="I28" s="864"/>
      <c r="J28" s="862"/>
      <c r="K28" s="36"/>
      <c r="L28" s="36"/>
      <c r="M28" s="36"/>
      <c r="N28" s="865" t="s">
        <v>225</v>
      </c>
      <c r="O28" s="864" t="s">
        <v>225</v>
      </c>
      <c r="P28" s="818"/>
      <c r="Q28" s="91">
        <f t="shared" si="0"/>
        <v>0</v>
      </c>
    </row>
    <row r="29" spans="1:17" s="71" customFormat="1" ht="15" customHeight="1" thickBot="1" x14ac:dyDescent="0.35">
      <c r="A29" s="1382">
        <v>15</v>
      </c>
      <c r="B29" s="1815"/>
      <c r="C29" s="1827"/>
      <c r="D29" s="149" t="s">
        <v>892</v>
      </c>
      <c r="E29" s="33">
        <v>2</v>
      </c>
      <c r="F29" s="34">
        <v>1</v>
      </c>
      <c r="G29" s="862"/>
      <c r="H29" s="865"/>
      <c r="I29" s="864"/>
      <c r="J29" s="862"/>
      <c r="K29" s="36"/>
      <c r="L29" s="36"/>
      <c r="M29" s="36"/>
      <c r="N29" s="865" t="s">
        <v>225</v>
      </c>
      <c r="O29" s="864" t="s">
        <v>225</v>
      </c>
      <c r="P29" s="818"/>
      <c r="Q29" s="91">
        <f t="shared" si="0"/>
        <v>0</v>
      </c>
    </row>
    <row r="30" spans="1:17" s="71" customFormat="1" ht="15" customHeight="1" thickBot="1" x14ac:dyDescent="0.35">
      <c r="A30" s="1382">
        <v>16</v>
      </c>
      <c r="B30" s="1815"/>
      <c r="C30" s="1827"/>
      <c r="D30" s="151" t="s">
        <v>893</v>
      </c>
      <c r="E30" s="44">
        <v>12</v>
      </c>
      <c r="F30" s="45">
        <v>1</v>
      </c>
      <c r="G30" s="867"/>
      <c r="H30" s="870"/>
      <c r="I30" s="869"/>
      <c r="J30" s="867" t="s">
        <v>225</v>
      </c>
      <c r="K30" s="46"/>
      <c r="L30" s="46"/>
      <c r="M30" s="46"/>
      <c r="N30" s="870"/>
      <c r="O30" s="869"/>
      <c r="P30" s="818"/>
      <c r="Q30" s="105">
        <f t="shared" si="0"/>
        <v>0</v>
      </c>
    </row>
    <row r="31" spans="1:17" s="71" customFormat="1" ht="15" customHeight="1" thickBot="1" x14ac:dyDescent="0.35">
      <c r="A31" s="1382">
        <v>17</v>
      </c>
      <c r="B31" s="1815" t="s">
        <v>894</v>
      </c>
      <c r="C31" s="1816" t="s">
        <v>895</v>
      </c>
      <c r="D31" s="138" t="s">
        <v>535</v>
      </c>
      <c r="E31" s="24">
        <v>52</v>
      </c>
      <c r="F31" s="25">
        <v>1</v>
      </c>
      <c r="G31" s="20"/>
      <c r="H31" s="24" t="s">
        <v>225</v>
      </c>
      <c r="I31" s="197"/>
      <c r="J31" s="857"/>
      <c r="K31" s="27"/>
      <c r="L31" s="27"/>
      <c r="M31" s="27"/>
      <c r="N31" s="1186"/>
      <c r="O31" s="1187"/>
      <c r="P31" s="1800" t="s">
        <v>137</v>
      </c>
      <c r="Q31" s="1800"/>
    </row>
    <row r="32" spans="1:17" s="71" customFormat="1" ht="15" customHeight="1" thickBot="1" x14ac:dyDescent="0.35">
      <c r="A32" s="1382">
        <v>18</v>
      </c>
      <c r="B32" s="1815"/>
      <c r="C32" s="1816"/>
      <c r="D32" s="149" t="s">
        <v>896</v>
      </c>
      <c r="E32" s="33">
        <v>2</v>
      </c>
      <c r="F32" s="34">
        <v>1</v>
      </c>
      <c r="G32" s="30"/>
      <c r="H32" s="33"/>
      <c r="I32" s="194" t="s">
        <v>225</v>
      </c>
      <c r="J32" s="862"/>
      <c r="K32" s="36"/>
      <c r="L32" s="36"/>
      <c r="M32" s="36"/>
      <c r="N32" s="1190" t="s">
        <v>225</v>
      </c>
      <c r="O32" s="1191" t="s">
        <v>225</v>
      </c>
      <c r="P32" s="818"/>
      <c r="Q32" s="91">
        <f>ROUND(P32,2)*E32*F32</f>
        <v>0</v>
      </c>
    </row>
    <row r="33" spans="1:17" s="71" customFormat="1" ht="42.75" customHeight="1" thickBot="1" x14ac:dyDescent="0.35">
      <c r="A33" s="1382">
        <v>19</v>
      </c>
      <c r="B33" s="1815"/>
      <c r="C33" s="1816"/>
      <c r="D33" s="151" t="s">
        <v>897</v>
      </c>
      <c r="E33" s="44">
        <v>2</v>
      </c>
      <c r="F33" s="45">
        <v>1</v>
      </c>
      <c r="G33" s="867"/>
      <c r="H33" s="870"/>
      <c r="I33" s="869" t="s">
        <v>225</v>
      </c>
      <c r="J33" s="867"/>
      <c r="K33" s="46"/>
      <c r="L33" s="46"/>
      <c r="M33" s="46"/>
      <c r="N33" s="870" t="s">
        <v>225</v>
      </c>
      <c r="O33" s="869" t="s">
        <v>225</v>
      </c>
      <c r="P33" s="819"/>
      <c r="Q33" s="105">
        <f>ROUND(P33,2)*E33*F33</f>
        <v>0</v>
      </c>
    </row>
    <row r="34" spans="1:17" s="71" customFormat="1" ht="15" customHeight="1" thickBot="1" x14ac:dyDescent="0.35">
      <c r="A34" s="1382">
        <v>20</v>
      </c>
      <c r="B34" s="1815" t="s">
        <v>898</v>
      </c>
      <c r="C34" s="1824" t="s">
        <v>899</v>
      </c>
      <c r="D34" s="138" t="s">
        <v>424</v>
      </c>
      <c r="E34" s="24">
        <v>52</v>
      </c>
      <c r="F34" s="25">
        <v>5</v>
      </c>
      <c r="G34" s="20"/>
      <c r="H34" s="24" t="s">
        <v>225</v>
      </c>
      <c r="I34" s="197"/>
      <c r="J34" s="1185"/>
      <c r="K34" s="27"/>
      <c r="L34" s="27"/>
      <c r="M34" s="27"/>
      <c r="N34" s="1186"/>
      <c r="O34" s="1187"/>
      <c r="P34" s="1828" t="s">
        <v>137</v>
      </c>
      <c r="Q34" s="1828"/>
    </row>
    <row r="35" spans="1:17" s="71" customFormat="1" ht="15" customHeight="1" thickBot="1" x14ac:dyDescent="0.35">
      <c r="A35" s="1382">
        <v>21</v>
      </c>
      <c r="B35" s="1815"/>
      <c r="C35" s="1824"/>
      <c r="D35" s="149" t="s">
        <v>607</v>
      </c>
      <c r="E35" s="33">
        <v>52</v>
      </c>
      <c r="F35" s="34">
        <v>5</v>
      </c>
      <c r="G35" s="30"/>
      <c r="H35" s="33" t="s">
        <v>225</v>
      </c>
      <c r="I35" s="194"/>
      <c r="J35" s="1189"/>
      <c r="K35" s="33"/>
      <c r="L35" s="36"/>
      <c r="M35" s="36"/>
      <c r="N35" s="1190"/>
      <c r="O35" s="1191"/>
      <c r="P35" s="1828" t="s">
        <v>137</v>
      </c>
      <c r="Q35" s="1828"/>
    </row>
    <row r="36" spans="1:17" s="71" customFormat="1" ht="30" customHeight="1" thickBot="1" x14ac:dyDescent="0.35">
      <c r="A36" s="1382">
        <v>22</v>
      </c>
      <c r="B36" s="1815"/>
      <c r="C36" s="1824"/>
      <c r="D36" s="149" t="s">
        <v>608</v>
      </c>
      <c r="E36" s="33">
        <v>52</v>
      </c>
      <c r="F36" s="34">
        <v>5</v>
      </c>
      <c r="G36" s="30"/>
      <c r="H36" s="33" t="s">
        <v>225</v>
      </c>
      <c r="I36" s="194"/>
      <c r="J36" s="1189"/>
      <c r="K36" s="36"/>
      <c r="L36" s="36"/>
      <c r="M36" s="36"/>
      <c r="N36" s="1190"/>
      <c r="O36" s="1191"/>
      <c r="P36" s="1800" t="s">
        <v>137</v>
      </c>
      <c r="Q36" s="1800"/>
    </row>
    <row r="37" spans="1:17" s="71" customFormat="1" ht="15" customHeight="1" thickBot="1" x14ac:dyDescent="0.35">
      <c r="A37" s="1382">
        <v>23</v>
      </c>
      <c r="B37" s="1815"/>
      <c r="C37" s="1824"/>
      <c r="D37" s="149" t="s">
        <v>609</v>
      </c>
      <c r="E37" s="33">
        <v>2</v>
      </c>
      <c r="F37" s="34">
        <v>5</v>
      </c>
      <c r="G37" s="30"/>
      <c r="H37" s="33" t="s">
        <v>225</v>
      </c>
      <c r="I37" s="194"/>
      <c r="J37" s="1189"/>
      <c r="K37" s="36"/>
      <c r="L37" s="36"/>
      <c r="M37" s="36"/>
      <c r="N37" s="1190" t="s">
        <v>225</v>
      </c>
      <c r="O37" s="1191" t="s">
        <v>225</v>
      </c>
      <c r="P37" s="818"/>
      <c r="Q37" s="91">
        <f t="shared" ref="Q37:Q42" si="1">ROUND(P37,2)*E37*F37</f>
        <v>0</v>
      </c>
    </row>
    <row r="38" spans="1:17" s="71" customFormat="1" ht="15" customHeight="1" thickBot="1" x14ac:dyDescent="0.35">
      <c r="A38" s="1382">
        <v>24</v>
      </c>
      <c r="B38" s="1815"/>
      <c r="C38" s="1824"/>
      <c r="D38" s="149" t="s">
        <v>425</v>
      </c>
      <c r="E38" s="33">
        <v>2</v>
      </c>
      <c r="F38" s="34">
        <v>5</v>
      </c>
      <c r="G38" s="30"/>
      <c r="H38" s="33"/>
      <c r="I38" s="194" t="s">
        <v>225</v>
      </c>
      <c r="J38" s="1189"/>
      <c r="K38" s="36"/>
      <c r="L38" s="36"/>
      <c r="M38" s="36"/>
      <c r="N38" s="1190" t="s">
        <v>225</v>
      </c>
      <c r="O38" s="1191" t="s">
        <v>225</v>
      </c>
      <c r="P38" s="818"/>
      <c r="Q38" s="91">
        <f t="shared" si="1"/>
        <v>0</v>
      </c>
    </row>
    <row r="39" spans="1:17" s="71" customFormat="1" ht="15" customHeight="1" thickBot="1" x14ac:dyDescent="0.35">
      <c r="A39" s="1382">
        <v>25</v>
      </c>
      <c r="B39" s="1815"/>
      <c r="C39" s="1824"/>
      <c r="D39" s="149" t="s">
        <v>610</v>
      </c>
      <c r="E39" s="33">
        <v>2</v>
      </c>
      <c r="F39" s="34">
        <v>5</v>
      </c>
      <c r="G39" s="30"/>
      <c r="H39" s="33"/>
      <c r="I39" s="194"/>
      <c r="J39" s="1189"/>
      <c r="K39" s="36"/>
      <c r="L39" s="36"/>
      <c r="M39" s="36"/>
      <c r="N39" s="1190" t="s">
        <v>225</v>
      </c>
      <c r="O39" s="1191" t="s">
        <v>225</v>
      </c>
      <c r="P39" s="818"/>
      <c r="Q39" s="91">
        <f t="shared" si="1"/>
        <v>0</v>
      </c>
    </row>
    <row r="40" spans="1:17" s="71" customFormat="1" ht="15" customHeight="1" thickBot="1" x14ac:dyDescent="0.35">
      <c r="A40" s="1382">
        <v>26</v>
      </c>
      <c r="B40" s="1815"/>
      <c r="C40" s="1824"/>
      <c r="D40" s="149" t="s">
        <v>527</v>
      </c>
      <c r="E40" s="33">
        <v>2</v>
      </c>
      <c r="F40" s="34">
        <v>5</v>
      </c>
      <c r="G40" s="30"/>
      <c r="H40" s="33"/>
      <c r="I40" s="194"/>
      <c r="J40" s="1189"/>
      <c r="K40" s="36"/>
      <c r="L40" s="36"/>
      <c r="M40" s="36"/>
      <c r="N40" s="1190" t="s">
        <v>225</v>
      </c>
      <c r="O40" s="1191" t="s">
        <v>225</v>
      </c>
      <c r="P40" s="818"/>
      <c r="Q40" s="91">
        <f t="shared" si="1"/>
        <v>0</v>
      </c>
    </row>
    <row r="41" spans="1:17" s="71" customFormat="1" ht="30" customHeight="1" thickBot="1" x14ac:dyDescent="0.35">
      <c r="A41" s="1382">
        <v>27</v>
      </c>
      <c r="B41" s="1815"/>
      <c r="C41" s="1824"/>
      <c r="D41" s="149" t="s">
        <v>611</v>
      </c>
      <c r="E41" s="33">
        <v>2</v>
      </c>
      <c r="F41" s="34">
        <v>5</v>
      </c>
      <c r="G41" s="30"/>
      <c r="H41" s="33"/>
      <c r="I41" s="194"/>
      <c r="J41" s="1189"/>
      <c r="K41" s="36"/>
      <c r="L41" s="36"/>
      <c r="M41" s="36"/>
      <c r="N41" s="1190" t="s">
        <v>225</v>
      </c>
      <c r="O41" s="1191" t="s">
        <v>225</v>
      </c>
      <c r="P41" s="818"/>
      <c r="Q41" s="91">
        <f t="shared" si="1"/>
        <v>0</v>
      </c>
    </row>
    <row r="42" spans="1:17" s="71" customFormat="1" ht="15" customHeight="1" thickBot="1" x14ac:dyDescent="0.35">
      <c r="A42" s="1382">
        <v>28</v>
      </c>
      <c r="B42" s="1815"/>
      <c r="C42" s="1824"/>
      <c r="D42" s="151" t="s">
        <v>612</v>
      </c>
      <c r="E42" s="44">
        <v>2</v>
      </c>
      <c r="F42" s="45">
        <v>5</v>
      </c>
      <c r="G42" s="41"/>
      <c r="H42" s="44"/>
      <c r="I42" s="196"/>
      <c r="J42" s="1199"/>
      <c r="K42" s="44"/>
      <c r="L42" s="46"/>
      <c r="M42" s="46"/>
      <c r="N42" s="1197" t="s">
        <v>225</v>
      </c>
      <c r="O42" s="1198" t="s">
        <v>225</v>
      </c>
      <c r="P42" s="819"/>
      <c r="Q42" s="105">
        <f t="shared" si="1"/>
        <v>0</v>
      </c>
    </row>
    <row r="43" spans="1:17" s="71" customFormat="1" ht="15" customHeight="1" thickBot="1" x14ac:dyDescent="0.35">
      <c r="A43" s="1382">
        <v>29</v>
      </c>
      <c r="B43" s="1815" t="s">
        <v>894</v>
      </c>
      <c r="C43" s="1816" t="s">
        <v>895</v>
      </c>
      <c r="D43" s="138" t="s">
        <v>535</v>
      </c>
      <c r="E43" s="24">
        <v>52</v>
      </c>
      <c r="F43" s="25">
        <v>5</v>
      </c>
      <c r="G43" s="20"/>
      <c r="H43" s="24" t="s">
        <v>225</v>
      </c>
      <c r="I43" s="197"/>
      <c r="J43" s="857"/>
      <c r="K43" s="27"/>
      <c r="L43" s="27"/>
      <c r="M43" s="27"/>
      <c r="N43" s="1186"/>
      <c r="O43" s="1187"/>
      <c r="P43" s="1800" t="s">
        <v>137</v>
      </c>
      <c r="Q43" s="1800"/>
    </row>
    <row r="44" spans="1:17" s="71" customFormat="1" ht="15" customHeight="1" thickBot="1" x14ac:dyDescent="0.35">
      <c r="A44" s="1382">
        <v>30</v>
      </c>
      <c r="B44" s="1815"/>
      <c r="C44" s="1816"/>
      <c r="D44" s="149" t="s">
        <v>896</v>
      </c>
      <c r="E44" s="33">
        <v>2</v>
      </c>
      <c r="F44" s="34">
        <v>5</v>
      </c>
      <c r="G44" s="30"/>
      <c r="H44" s="33"/>
      <c r="I44" s="194" t="s">
        <v>225</v>
      </c>
      <c r="J44" s="862"/>
      <c r="K44" s="36"/>
      <c r="L44" s="36"/>
      <c r="M44" s="36"/>
      <c r="N44" s="1190" t="s">
        <v>225</v>
      </c>
      <c r="O44" s="1191" t="s">
        <v>225</v>
      </c>
      <c r="P44" s="818"/>
      <c r="Q44" s="91">
        <f t="shared" ref="Q44:Q49" si="2">ROUND(P44,2)*E44*F44</f>
        <v>0</v>
      </c>
    </row>
    <row r="45" spans="1:17" s="71" customFormat="1" ht="41.25" customHeight="1" thickBot="1" x14ac:dyDescent="0.35">
      <c r="A45" s="1382">
        <v>31</v>
      </c>
      <c r="B45" s="1815"/>
      <c r="C45" s="1816"/>
      <c r="D45" s="151" t="s">
        <v>897</v>
      </c>
      <c r="E45" s="44">
        <v>2</v>
      </c>
      <c r="F45" s="45">
        <v>5</v>
      </c>
      <c r="G45" s="867"/>
      <c r="H45" s="870"/>
      <c r="I45" s="869" t="s">
        <v>225</v>
      </c>
      <c r="J45" s="867"/>
      <c r="K45" s="46"/>
      <c r="L45" s="46"/>
      <c r="M45" s="46"/>
      <c r="N45" s="870" t="s">
        <v>225</v>
      </c>
      <c r="O45" s="869" t="s">
        <v>225</v>
      </c>
      <c r="P45" s="819"/>
      <c r="Q45" s="105">
        <f t="shared" si="2"/>
        <v>0</v>
      </c>
    </row>
    <row r="46" spans="1:17" s="71" customFormat="1" ht="15" customHeight="1" thickBot="1" x14ac:dyDescent="0.35">
      <c r="A46" s="1382">
        <v>32</v>
      </c>
      <c r="B46" s="1823" t="s">
        <v>900</v>
      </c>
      <c r="C46" s="1772" t="s">
        <v>836</v>
      </c>
      <c r="D46" s="1383" t="s">
        <v>825</v>
      </c>
      <c r="E46" s="24">
        <v>12</v>
      </c>
      <c r="F46" s="25">
        <v>3</v>
      </c>
      <c r="G46" s="857"/>
      <c r="H46" s="860"/>
      <c r="I46" s="859"/>
      <c r="J46" s="20" t="s">
        <v>225</v>
      </c>
      <c r="K46" s="27"/>
      <c r="L46" s="27"/>
      <c r="M46" s="27"/>
      <c r="N46" s="24"/>
      <c r="O46" s="197"/>
      <c r="P46" s="820"/>
      <c r="Q46" s="29">
        <f t="shared" si="2"/>
        <v>0</v>
      </c>
    </row>
    <row r="47" spans="1:17" s="71" customFormat="1" ht="29.25" customHeight="1" thickBot="1" x14ac:dyDescent="0.35">
      <c r="A47" s="1382">
        <v>33</v>
      </c>
      <c r="B47" s="1823"/>
      <c r="C47" s="1772"/>
      <c r="D47" s="1384" t="s">
        <v>901</v>
      </c>
      <c r="E47" s="33">
        <v>12</v>
      </c>
      <c r="F47" s="34">
        <v>3</v>
      </c>
      <c r="G47" s="862"/>
      <c r="H47" s="865"/>
      <c r="I47" s="864"/>
      <c r="J47" s="30" t="s">
        <v>225</v>
      </c>
      <c r="K47" s="36"/>
      <c r="L47" s="36"/>
      <c r="M47" s="36"/>
      <c r="N47" s="33"/>
      <c r="O47" s="194"/>
      <c r="P47" s="818"/>
      <c r="Q47" s="91">
        <f t="shared" si="2"/>
        <v>0</v>
      </c>
    </row>
    <row r="48" spans="1:17" s="71" customFormat="1" ht="15" customHeight="1" thickBot="1" x14ac:dyDescent="0.35">
      <c r="A48" s="1382">
        <v>34</v>
      </c>
      <c r="B48" s="1823"/>
      <c r="C48" s="1772"/>
      <c r="D48" s="149" t="s">
        <v>827</v>
      </c>
      <c r="E48" s="33">
        <v>12</v>
      </c>
      <c r="F48" s="34">
        <v>3</v>
      </c>
      <c r="G48" s="30"/>
      <c r="H48" s="33"/>
      <c r="I48" s="173"/>
      <c r="J48" s="30" t="s">
        <v>225</v>
      </c>
      <c r="K48" s="36"/>
      <c r="L48" s="36"/>
      <c r="M48" s="36"/>
      <c r="N48" s="33"/>
      <c r="O48" s="194"/>
      <c r="P48" s="818"/>
      <c r="Q48" s="91">
        <f t="shared" si="2"/>
        <v>0</v>
      </c>
    </row>
    <row r="49" spans="1:17" s="71" customFormat="1" ht="15" customHeight="1" thickBot="1" x14ac:dyDescent="0.35">
      <c r="A49" s="1382">
        <v>35</v>
      </c>
      <c r="B49" s="1823"/>
      <c r="C49" s="1772"/>
      <c r="D49" s="1385" t="s">
        <v>828</v>
      </c>
      <c r="E49" s="44">
        <v>12</v>
      </c>
      <c r="F49" s="45">
        <v>3</v>
      </c>
      <c r="G49" s="867"/>
      <c r="H49" s="870"/>
      <c r="I49" s="869"/>
      <c r="J49" s="867" t="s">
        <v>225</v>
      </c>
      <c r="K49" s="46"/>
      <c r="L49" s="46"/>
      <c r="M49" s="46"/>
      <c r="N49" s="870"/>
      <c r="O49" s="869"/>
      <c r="P49" s="819"/>
      <c r="Q49" s="105">
        <f t="shared" si="2"/>
        <v>0</v>
      </c>
    </row>
    <row r="50" spans="1:17" s="71" customFormat="1" ht="15" customHeight="1" thickBot="1" x14ac:dyDescent="0.35">
      <c r="A50" s="1382">
        <v>36</v>
      </c>
      <c r="B50" s="1815" t="s">
        <v>902</v>
      </c>
      <c r="C50" s="1816" t="s">
        <v>903</v>
      </c>
      <c r="D50" s="1383" t="s">
        <v>904</v>
      </c>
      <c r="E50" s="24">
        <v>52</v>
      </c>
      <c r="F50" s="25">
        <v>2</v>
      </c>
      <c r="G50" s="857"/>
      <c r="H50" s="860" t="s">
        <v>225</v>
      </c>
      <c r="I50" s="859"/>
      <c r="J50" s="20"/>
      <c r="K50" s="27"/>
      <c r="L50" s="27"/>
      <c r="M50" s="27"/>
      <c r="N50" s="24"/>
      <c r="O50" s="197"/>
      <c r="P50" s="1793" t="s">
        <v>137</v>
      </c>
      <c r="Q50" s="1793"/>
    </row>
    <row r="51" spans="1:17" s="71" customFormat="1" ht="15" customHeight="1" thickBot="1" x14ac:dyDescent="0.35">
      <c r="A51" s="1382">
        <v>37</v>
      </c>
      <c r="B51" s="1815"/>
      <c r="C51" s="1816"/>
      <c r="D51" s="1384" t="s">
        <v>825</v>
      </c>
      <c r="E51" s="33">
        <v>2</v>
      </c>
      <c r="F51" s="34">
        <v>2</v>
      </c>
      <c r="G51" s="862"/>
      <c r="H51" s="865"/>
      <c r="I51" s="864"/>
      <c r="J51" s="30"/>
      <c r="K51" s="33"/>
      <c r="L51" s="36"/>
      <c r="M51" s="36"/>
      <c r="N51" s="33" t="s">
        <v>225</v>
      </c>
      <c r="O51" s="194" t="s">
        <v>225</v>
      </c>
      <c r="P51" s="818"/>
      <c r="Q51" s="91">
        <f t="shared" ref="Q51:Q81" si="3">ROUND(P51,2)*E51*F51</f>
        <v>0</v>
      </c>
    </row>
    <row r="52" spans="1:17" s="71" customFormat="1" ht="15" customHeight="1" thickBot="1" x14ac:dyDescent="0.35">
      <c r="A52" s="1382">
        <v>38</v>
      </c>
      <c r="B52" s="1815"/>
      <c r="C52" s="1816"/>
      <c r="D52" s="149" t="s">
        <v>905</v>
      </c>
      <c r="E52" s="33">
        <v>2</v>
      </c>
      <c r="F52" s="34">
        <v>2</v>
      </c>
      <c r="G52" s="30"/>
      <c r="H52" s="33"/>
      <c r="I52" s="173"/>
      <c r="J52" s="30"/>
      <c r="K52" s="36"/>
      <c r="L52" s="36"/>
      <c r="M52" s="36"/>
      <c r="N52" s="33" t="s">
        <v>225</v>
      </c>
      <c r="O52" s="194" t="s">
        <v>225</v>
      </c>
      <c r="P52" s="818"/>
      <c r="Q52" s="91">
        <f t="shared" si="3"/>
        <v>0</v>
      </c>
    </row>
    <row r="53" spans="1:17" s="71" customFormat="1" ht="15" customHeight="1" thickBot="1" x14ac:dyDescent="0.35">
      <c r="A53" s="1382">
        <v>39</v>
      </c>
      <c r="B53" s="1815"/>
      <c r="C53" s="1816"/>
      <c r="D53" s="1384" t="s">
        <v>828</v>
      </c>
      <c r="E53" s="33">
        <v>2</v>
      </c>
      <c r="F53" s="34">
        <v>2</v>
      </c>
      <c r="G53" s="862"/>
      <c r="H53" s="865"/>
      <c r="I53" s="864"/>
      <c r="J53" s="862"/>
      <c r="K53" s="36"/>
      <c r="L53" s="36"/>
      <c r="M53" s="36"/>
      <c r="N53" s="865" t="s">
        <v>225</v>
      </c>
      <c r="O53" s="864" t="s">
        <v>225</v>
      </c>
      <c r="P53" s="818"/>
      <c r="Q53" s="91">
        <f t="shared" si="3"/>
        <v>0</v>
      </c>
    </row>
    <row r="54" spans="1:17" s="71" customFormat="1" ht="15" customHeight="1" thickBot="1" x14ac:dyDescent="0.35">
      <c r="A54" s="1382">
        <v>40</v>
      </c>
      <c r="B54" s="1815"/>
      <c r="C54" s="1816"/>
      <c r="D54" s="1384" t="s">
        <v>906</v>
      </c>
      <c r="E54" s="33">
        <v>2</v>
      </c>
      <c r="F54" s="34">
        <v>2</v>
      </c>
      <c r="G54" s="862"/>
      <c r="H54" s="865"/>
      <c r="I54" s="864"/>
      <c r="J54" s="862"/>
      <c r="K54" s="36"/>
      <c r="L54" s="36"/>
      <c r="M54" s="36"/>
      <c r="N54" s="865" t="s">
        <v>225</v>
      </c>
      <c r="O54" s="864" t="s">
        <v>225</v>
      </c>
      <c r="P54" s="818"/>
      <c r="Q54" s="91">
        <f t="shared" si="3"/>
        <v>0</v>
      </c>
    </row>
    <row r="55" spans="1:17" s="71" customFormat="1" ht="15" customHeight="1" thickBot="1" x14ac:dyDescent="0.35">
      <c r="A55" s="1382">
        <v>41</v>
      </c>
      <c r="B55" s="1815"/>
      <c r="C55" s="1816"/>
      <c r="D55" s="1384" t="s">
        <v>830</v>
      </c>
      <c r="E55" s="33">
        <v>2</v>
      </c>
      <c r="F55" s="34">
        <v>2</v>
      </c>
      <c r="G55" s="862"/>
      <c r="H55" s="865"/>
      <c r="I55" s="864"/>
      <c r="J55" s="862"/>
      <c r="K55" s="36"/>
      <c r="L55" s="36"/>
      <c r="M55" s="36"/>
      <c r="N55" s="865" t="s">
        <v>225</v>
      </c>
      <c r="O55" s="864" t="s">
        <v>225</v>
      </c>
      <c r="P55" s="818"/>
      <c r="Q55" s="91">
        <f t="shared" si="3"/>
        <v>0</v>
      </c>
    </row>
    <row r="56" spans="1:17" s="71" customFormat="1" ht="15" customHeight="1" thickBot="1" x14ac:dyDescent="0.35">
      <c r="A56" s="1382">
        <v>42</v>
      </c>
      <c r="B56" s="1815"/>
      <c r="C56" s="1816"/>
      <c r="D56" s="1385" t="s">
        <v>842</v>
      </c>
      <c r="E56" s="44">
        <v>2</v>
      </c>
      <c r="F56" s="45">
        <v>2</v>
      </c>
      <c r="G56" s="867"/>
      <c r="H56" s="870"/>
      <c r="I56" s="1386"/>
      <c r="J56" s="867"/>
      <c r="K56" s="46"/>
      <c r="L56" s="46"/>
      <c r="M56" s="46"/>
      <c r="N56" s="870" t="s">
        <v>225</v>
      </c>
      <c r="O56" s="869" t="s">
        <v>225</v>
      </c>
      <c r="P56" s="819"/>
      <c r="Q56" s="105">
        <f t="shared" si="3"/>
        <v>0</v>
      </c>
    </row>
    <row r="57" spans="1:17" s="71" customFormat="1" ht="15" customHeight="1" thickBot="1" x14ac:dyDescent="0.35">
      <c r="A57" s="1382">
        <v>43</v>
      </c>
      <c r="B57" s="1815" t="s">
        <v>907</v>
      </c>
      <c r="C57" s="1816" t="s">
        <v>908</v>
      </c>
      <c r="D57" s="1383" t="s">
        <v>825</v>
      </c>
      <c r="E57" s="24">
        <v>12</v>
      </c>
      <c r="F57" s="25">
        <v>1</v>
      </c>
      <c r="G57" s="857"/>
      <c r="H57" s="860"/>
      <c r="I57" s="1387"/>
      <c r="J57" s="857" t="s">
        <v>225</v>
      </c>
      <c r="K57" s="27"/>
      <c r="L57" s="27"/>
      <c r="M57" s="27"/>
      <c r="N57" s="860"/>
      <c r="O57" s="859"/>
      <c r="P57" s="820"/>
      <c r="Q57" s="29">
        <f t="shared" si="3"/>
        <v>0</v>
      </c>
    </row>
    <row r="58" spans="1:17" s="71" customFormat="1" ht="15" customHeight="1" thickBot="1" x14ac:dyDescent="0.35">
      <c r="A58" s="1382">
        <v>44</v>
      </c>
      <c r="B58" s="1815"/>
      <c r="C58" s="1816"/>
      <c r="D58" s="1384" t="s">
        <v>909</v>
      </c>
      <c r="E58" s="33">
        <v>12</v>
      </c>
      <c r="F58" s="34">
        <v>1</v>
      </c>
      <c r="G58" s="862"/>
      <c r="H58" s="865"/>
      <c r="I58" s="1388"/>
      <c r="J58" s="862" t="s">
        <v>225</v>
      </c>
      <c r="K58" s="36"/>
      <c r="L58" s="36"/>
      <c r="M58" s="36"/>
      <c r="N58" s="865"/>
      <c r="O58" s="864"/>
      <c r="P58" s="818"/>
      <c r="Q58" s="91">
        <f t="shared" si="3"/>
        <v>0</v>
      </c>
    </row>
    <row r="59" spans="1:17" s="71" customFormat="1" ht="15" customHeight="1" thickBot="1" x14ac:dyDescent="0.35">
      <c r="A59" s="1382">
        <v>45</v>
      </c>
      <c r="B59" s="1815"/>
      <c r="C59" s="1816"/>
      <c r="D59" s="1384" t="s">
        <v>827</v>
      </c>
      <c r="E59" s="33">
        <v>12</v>
      </c>
      <c r="F59" s="34">
        <v>1</v>
      </c>
      <c r="G59" s="862"/>
      <c r="H59" s="865"/>
      <c r="I59" s="1388"/>
      <c r="J59" s="862" t="s">
        <v>225</v>
      </c>
      <c r="K59" s="33"/>
      <c r="L59" s="36"/>
      <c r="M59" s="36"/>
      <c r="N59" s="865"/>
      <c r="O59" s="864"/>
      <c r="P59" s="818"/>
      <c r="Q59" s="91">
        <f t="shared" si="3"/>
        <v>0</v>
      </c>
    </row>
    <row r="60" spans="1:17" s="71" customFormat="1" ht="15" customHeight="1" thickBot="1" x14ac:dyDescent="0.35">
      <c r="A60" s="1382">
        <v>46</v>
      </c>
      <c r="B60" s="1815"/>
      <c r="C60" s="1816"/>
      <c r="D60" s="1384" t="s">
        <v>828</v>
      </c>
      <c r="E60" s="33">
        <v>12</v>
      </c>
      <c r="F60" s="34">
        <v>1</v>
      </c>
      <c r="G60" s="862"/>
      <c r="H60" s="865"/>
      <c r="I60" s="1388"/>
      <c r="J60" s="862" t="s">
        <v>225</v>
      </c>
      <c r="K60" s="36"/>
      <c r="L60" s="36"/>
      <c r="M60" s="36"/>
      <c r="N60" s="865"/>
      <c r="O60" s="864"/>
      <c r="P60" s="818"/>
      <c r="Q60" s="91">
        <f t="shared" si="3"/>
        <v>0</v>
      </c>
    </row>
    <row r="61" spans="1:17" s="71" customFormat="1" ht="15" customHeight="1" thickBot="1" x14ac:dyDescent="0.35">
      <c r="A61" s="1382">
        <v>47</v>
      </c>
      <c r="B61" s="1815"/>
      <c r="C61" s="1816"/>
      <c r="D61" s="1385" t="s">
        <v>632</v>
      </c>
      <c r="E61" s="44">
        <v>12</v>
      </c>
      <c r="F61" s="45">
        <v>1</v>
      </c>
      <c r="G61" s="867"/>
      <c r="H61" s="870"/>
      <c r="I61" s="1386"/>
      <c r="J61" s="867" t="s">
        <v>225</v>
      </c>
      <c r="K61" s="46"/>
      <c r="L61" s="46"/>
      <c r="M61" s="46"/>
      <c r="N61" s="870"/>
      <c r="O61" s="869"/>
      <c r="P61" s="819"/>
      <c r="Q61" s="105">
        <f t="shared" si="3"/>
        <v>0</v>
      </c>
    </row>
    <row r="62" spans="1:17" s="71" customFormat="1" ht="15" customHeight="1" thickBot="1" x14ac:dyDescent="0.35">
      <c r="A62" s="1382">
        <v>48</v>
      </c>
      <c r="B62" s="1815" t="s">
        <v>910</v>
      </c>
      <c r="C62" s="1816" t="s">
        <v>911</v>
      </c>
      <c r="D62" s="1383" t="s">
        <v>906</v>
      </c>
      <c r="E62" s="24">
        <v>2</v>
      </c>
      <c r="F62" s="25">
        <v>1</v>
      </c>
      <c r="G62" s="857"/>
      <c r="H62" s="860"/>
      <c r="I62" s="1387"/>
      <c r="J62" s="857"/>
      <c r="K62" s="27"/>
      <c r="L62" s="27"/>
      <c r="M62" s="27"/>
      <c r="N62" s="860" t="s">
        <v>225</v>
      </c>
      <c r="O62" s="859" t="s">
        <v>225</v>
      </c>
      <c r="P62" s="820"/>
      <c r="Q62" s="29">
        <f t="shared" si="3"/>
        <v>0</v>
      </c>
    </row>
    <row r="63" spans="1:17" s="71" customFormat="1" ht="15" customHeight="1" thickBot="1" x14ac:dyDescent="0.35">
      <c r="A63" s="1382">
        <v>49</v>
      </c>
      <c r="B63" s="1815"/>
      <c r="C63" s="1816"/>
      <c r="D63" s="1384" t="s">
        <v>830</v>
      </c>
      <c r="E63" s="33">
        <v>2</v>
      </c>
      <c r="F63" s="34">
        <v>1</v>
      </c>
      <c r="G63" s="862"/>
      <c r="H63" s="865"/>
      <c r="I63" s="1388"/>
      <c r="J63" s="862"/>
      <c r="K63" s="36"/>
      <c r="L63" s="36"/>
      <c r="M63" s="36"/>
      <c r="N63" s="865" t="s">
        <v>225</v>
      </c>
      <c r="O63" s="864" t="s">
        <v>225</v>
      </c>
      <c r="P63" s="818"/>
      <c r="Q63" s="91">
        <f t="shared" si="3"/>
        <v>0</v>
      </c>
    </row>
    <row r="64" spans="1:17" s="71" customFormat="1" ht="15" customHeight="1" thickBot="1" x14ac:dyDescent="0.35">
      <c r="A64" s="1382">
        <v>50</v>
      </c>
      <c r="B64" s="1815"/>
      <c r="C64" s="1816"/>
      <c r="D64" s="1384" t="s">
        <v>912</v>
      </c>
      <c r="E64" s="33">
        <v>2</v>
      </c>
      <c r="F64" s="34">
        <v>1</v>
      </c>
      <c r="G64" s="862"/>
      <c r="H64" s="865"/>
      <c r="I64" s="1388"/>
      <c r="J64" s="862"/>
      <c r="K64" s="36"/>
      <c r="L64" s="36"/>
      <c r="M64" s="36"/>
      <c r="N64" s="865" t="s">
        <v>225</v>
      </c>
      <c r="O64" s="864" t="s">
        <v>225</v>
      </c>
      <c r="P64" s="818"/>
      <c r="Q64" s="91">
        <f t="shared" si="3"/>
        <v>0</v>
      </c>
    </row>
    <row r="65" spans="1:17" s="71" customFormat="1" ht="15" customHeight="1" thickBot="1" x14ac:dyDescent="0.35">
      <c r="A65" s="1382">
        <v>51</v>
      </c>
      <c r="B65" s="1815"/>
      <c r="C65" s="1816"/>
      <c r="D65" s="1385" t="s">
        <v>842</v>
      </c>
      <c r="E65" s="44">
        <v>2</v>
      </c>
      <c r="F65" s="45">
        <v>1</v>
      </c>
      <c r="G65" s="867"/>
      <c r="H65" s="870"/>
      <c r="I65" s="1386"/>
      <c r="J65" s="867"/>
      <c r="K65" s="46"/>
      <c r="L65" s="46"/>
      <c r="M65" s="46"/>
      <c r="N65" s="870" t="s">
        <v>225</v>
      </c>
      <c r="O65" s="869" t="s">
        <v>225</v>
      </c>
      <c r="P65" s="818"/>
      <c r="Q65" s="105">
        <f t="shared" si="3"/>
        <v>0</v>
      </c>
    </row>
    <row r="66" spans="1:17" s="71" customFormat="1" ht="15" customHeight="1" thickBot="1" x14ac:dyDescent="0.35">
      <c r="A66" s="1382">
        <v>52</v>
      </c>
      <c r="B66" s="1815" t="s">
        <v>913</v>
      </c>
      <c r="C66" s="1816" t="s">
        <v>914</v>
      </c>
      <c r="D66" s="1389" t="s">
        <v>889</v>
      </c>
      <c r="E66" s="24">
        <v>12</v>
      </c>
      <c r="F66" s="25">
        <v>4</v>
      </c>
      <c r="G66" s="857"/>
      <c r="H66" s="860"/>
      <c r="I66" s="859"/>
      <c r="J66" s="857" t="s">
        <v>225</v>
      </c>
      <c r="K66" s="27"/>
      <c r="L66" s="27"/>
      <c r="M66" s="27"/>
      <c r="N66" s="860"/>
      <c r="O66" s="859"/>
      <c r="P66" s="820"/>
      <c r="Q66" s="29">
        <f t="shared" si="3"/>
        <v>0</v>
      </c>
    </row>
    <row r="67" spans="1:17" s="71" customFormat="1" ht="15" customHeight="1" thickBot="1" x14ac:dyDescent="0.35">
      <c r="A67" s="1382">
        <v>53</v>
      </c>
      <c r="B67" s="1815"/>
      <c r="C67" s="1816"/>
      <c r="D67" s="149" t="s">
        <v>830</v>
      </c>
      <c r="E67" s="33">
        <v>12</v>
      </c>
      <c r="F67" s="34">
        <v>4</v>
      </c>
      <c r="G67" s="862"/>
      <c r="H67" s="865"/>
      <c r="I67" s="864"/>
      <c r="J67" s="862" t="s">
        <v>225</v>
      </c>
      <c r="K67" s="36"/>
      <c r="L67" s="36"/>
      <c r="M67" s="36"/>
      <c r="N67" s="865"/>
      <c r="O67" s="864"/>
      <c r="P67" s="818"/>
      <c r="Q67" s="91">
        <f t="shared" si="3"/>
        <v>0</v>
      </c>
    </row>
    <row r="68" spans="1:17" s="71" customFormat="1" ht="15" customHeight="1" thickBot="1" x14ac:dyDescent="0.35">
      <c r="A68" s="1382">
        <v>54</v>
      </c>
      <c r="B68" s="1815"/>
      <c r="C68" s="1816"/>
      <c r="D68" s="149" t="s">
        <v>890</v>
      </c>
      <c r="E68" s="33">
        <v>12</v>
      </c>
      <c r="F68" s="34">
        <v>4</v>
      </c>
      <c r="G68" s="862"/>
      <c r="H68" s="865"/>
      <c r="I68" s="864"/>
      <c r="J68" s="862" t="s">
        <v>225</v>
      </c>
      <c r="K68" s="36"/>
      <c r="L68" s="36"/>
      <c r="M68" s="36"/>
      <c r="N68" s="865"/>
      <c r="O68" s="864"/>
      <c r="P68" s="818"/>
      <c r="Q68" s="91">
        <f t="shared" si="3"/>
        <v>0</v>
      </c>
    </row>
    <row r="69" spans="1:17" s="71" customFormat="1" ht="15" customHeight="1" thickBot="1" x14ac:dyDescent="0.35">
      <c r="A69" s="1382">
        <v>55</v>
      </c>
      <c r="B69" s="1815"/>
      <c r="C69" s="1816"/>
      <c r="D69" s="149" t="s">
        <v>891</v>
      </c>
      <c r="E69" s="33">
        <v>2</v>
      </c>
      <c r="F69" s="34">
        <v>4</v>
      </c>
      <c r="G69" s="862"/>
      <c r="H69" s="865"/>
      <c r="I69" s="864"/>
      <c r="J69" s="862"/>
      <c r="K69" s="36"/>
      <c r="L69" s="36"/>
      <c r="M69" s="36"/>
      <c r="N69" s="865" t="s">
        <v>225</v>
      </c>
      <c r="O69" s="864" t="s">
        <v>225</v>
      </c>
      <c r="P69" s="818"/>
      <c r="Q69" s="91">
        <f t="shared" si="3"/>
        <v>0</v>
      </c>
    </row>
    <row r="70" spans="1:17" s="71" customFormat="1" ht="15" customHeight="1" thickBot="1" x14ac:dyDescent="0.35">
      <c r="A70" s="1382">
        <v>56</v>
      </c>
      <c r="B70" s="1815"/>
      <c r="C70" s="1816"/>
      <c r="D70" s="149" t="s">
        <v>892</v>
      </c>
      <c r="E70" s="33">
        <v>2</v>
      </c>
      <c r="F70" s="34">
        <v>4</v>
      </c>
      <c r="G70" s="862"/>
      <c r="H70" s="865"/>
      <c r="I70" s="864"/>
      <c r="J70" s="862"/>
      <c r="K70" s="36"/>
      <c r="L70" s="36"/>
      <c r="M70" s="36"/>
      <c r="N70" s="865" t="s">
        <v>225</v>
      </c>
      <c r="O70" s="864" t="s">
        <v>225</v>
      </c>
      <c r="P70" s="818"/>
      <c r="Q70" s="91">
        <f t="shared" si="3"/>
        <v>0</v>
      </c>
    </row>
    <row r="71" spans="1:17" s="71" customFormat="1" ht="15" customHeight="1" thickBot="1" x14ac:dyDescent="0.35">
      <c r="A71" s="1382">
        <v>57</v>
      </c>
      <c r="B71" s="1815"/>
      <c r="C71" s="1816"/>
      <c r="D71" s="151" t="s">
        <v>893</v>
      </c>
      <c r="E71" s="44">
        <v>12</v>
      </c>
      <c r="F71" s="45">
        <v>4</v>
      </c>
      <c r="G71" s="867"/>
      <c r="H71" s="870"/>
      <c r="I71" s="869"/>
      <c r="J71" s="867" t="s">
        <v>225</v>
      </c>
      <c r="K71" s="44"/>
      <c r="L71" s="46"/>
      <c r="M71" s="46"/>
      <c r="N71" s="870"/>
      <c r="O71" s="869"/>
      <c r="P71" s="819"/>
      <c r="Q71" s="105">
        <f t="shared" si="3"/>
        <v>0</v>
      </c>
    </row>
    <row r="72" spans="1:17" s="71" customFormat="1" ht="15" customHeight="1" thickBot="1" x14ac:dyDescent="0.35">
      <c r="A72" s="1382">
        <v>58</v>
      </c>
      <c r="B72" s="1815" t="s">
        <v>915</v>
      </c>
      <c r="C72" s="1816" t="s">
        <v>916</v>
      </c>
      <c r="D72" s="1389" t="s">
        <v>889</v>
      </c>
      <c r="E72" s="24">
        <v>12</v>
      </c>
      <c r="F72" s="25">
        <v>1</v>
      </c>
      <c r="G72" s="857"/>
      <c r="H72" s="860"/>
      <c r="I72" s="859"/>
      <c r="J72" s="857" t="s">
        <v>225</v>
      </c>
      <c r="K72" s="27"/>
      <c r="L72" s="27"/>
      <c r="M72" s="27"/>
      <c r="N72" s="860"/>
      <c r="O72" s="859"/>
      <c r="P72" s="820"/>
      <c r="Q72" s="29">
        <f t="shared" si="3"/>
        <v>0</v>
      </c>
    </row>
    <row r="73" spans="1:17" s="71" customFormat="1" ht="15" customHeight="1" thickBot="1" x14ac:dyDescent="0.35">
      <c r="A73" s="1382">
        <v>59</v>
      </c>
      <c r="B73" s="1815"/>
      <c r="C73" s="1816"/>
      <c r="D73" s="149" t="s">
        <v>830</v>
      </c>
      <c r="E73" s="33">
        <v>12</v>
      </c>
      <c r="F73" s="34">
        <v>1</v>
      </c>
      <c r="G73" s="862"/>
      <c r="H73" s="865"/>
      <c r="I73" s="864"/>
      <c r="J73" s="862" t="s">
        <v>225</v>
      </c>
      <c r="K73" s="36"/>
      <c r="L73" s="36"/>
      <c r="M73" s="36"/>
      <c r="N73" s="865"/>
      <c r="O73" s="864"/>
      <c r="P73" s="818"/>
      <c r="Q73" s="91">
        <f t="shared" si="3"/>
        <v>0</v>
      </c>
    </row>
    <row r="74" spans="1:17" s="71" customFormat="1" ht="15" customHeight="1" thickBot="1" x14ac:dyDescent="0.35">
      <c r="A74" s="1382">
        <v>60</v>
      </c>
      <c r="B74" s="1815"/>
      <c r="C74" s="1816"/>
      <c r="D74" s="149" t="s">
        <v>890</v>
      </c>
      <c r="E74" s="33">
        <v>12</v>
      </c>
      <c r="F74" s="34">
        <v>1</v>
      </c>
      <c r="G74" s="862"/>
      <c r="H74" s="865"/>
      <c r="I74" s="864"/>
      <c r="J74" s="862" t="s">
        <v>225</v>
      </c>
      <c r="K74" s="36"/>
      <c r="L74" s="36"/>
      <c r="M74" s="36"/>
      <c r="N74" s="865"/>
      <c r="O74" s="864"/>
      <c r="P74" s="818"/>
      <c r="Q74" s="91">
        <f t="shared" si="3"/>
        <v>0</v>
      </c>
    </row>
    <row r="75" spans="1:17" s="71" customFormat="1" ht="15" customHeight="1" thickBot="1" x14ac:dyDescent="0.35">
      <c r="A75" s="1382">
        <v>61</v>
      </c>
      <c r="B75" s="1815"/>
      <c r="C75" s="1816"/>
      <c r="D75" s="149" t="s">
        <v>891</v>
      </c>
      <c r="E75" s="33">
        <v>2</v>
      </c>
      <c r="F75" s="34">
        <v>1</v>
      </c>
      <c r="G75" s="862"/>
      <c r="H75" s="865"/>
      <c r="I75" s="864"/>
      <c r="J75" s="862"/>
      <c r="K75" s="36"/>
      <c r="L75" s="36"/>
      <c r="M75" s="36"/>
      <c r="N75" s="865" t="s">
        <v>225</v>
      </c>
      <c r="O75" s="864" t="s">
        <v>225</v>
      </c>
      <c r="P75" s="818"/>
      <c r="Q75" s="91">
        <f t="shared" si="3"/>
        <v>0</v>
      </c>
    </row>
    <row r="76" spans="1:17" s="71" customFormat="1" ht="15" customHeight="1" thickBot="1" x14ac:dyDescent="0.35">
      <c r="A76" s="1382">
        <v>62</v>
      </c>
      <c r="B76" s="1815"/>
      <c r="C76" s="1816"/>
      <c r="D76" s="149" t="s">
        <v>892</v>
      </c>
      <c r="E76" s="33">
        <v>2</v>
      </c>
      <c r="F76" s="34">
        <v>1</v>
      </c>
      <c r="G76" s="862"/>
      <c r="H76" s="865"/>
      <c r="I76" s="864"/>
      <c r="J76" s="862"/>
      <c r="K76" s="36"/>
      <c r="L76" s="36"/>
      <c r="M76" s="36"/>
      <c r="N76" s="865" t="s">
        <v>225</v>
      </c>
      <c r="O76" s="864" t="s">
        <v>225</v>
      </c>
      <c r="P76" s="818"/>
      <c r="Q76" s="91">
        <f t="shared" si="3"/>
        <v>0</v>
      </c>
    </row>
    <row r="77" spans="1:17" s="71" customFormat="1" ht="15" customHeight="1" thickBot="1" x14ac:dyDescent="0.35">
      <c r="A77" s="1382">
        <v>63</v>
      </c>
      <c r="B77" s="1815"/>
      <c r="C77" s="1816"/>
      <c r="D77" s="151" t="s">
        <v>893</v>
      </c>
      <c r="E77" s="44">
        <v>12</v>
      </c>
      <c r="F77" s="45">
        <v>1</v>
      </c>
      <c r="G77" s="867"/>
      <c r="H77" s="870"/>
      <c r="I77" s="869"/>
      <c r="J77" s="867" t="s">
        <v>225</v>
      </c>
      <c r="K77" s="46"/>
      <c r="L77" s="46"/>
      <c r="M77" s="46"/>
      <c r="N77" s="870"/>
      <c r="O77" s="869"/>
      <c r="P77" s="819"/>
      <c r="Q77" s="105">
        <f t="shared" si="3"/>
        <v>0</v>
      </c>
    </row>
    <row r="78" spans="1:17" s="71" customFormat="1" ht="15" customHeight="1" thickBot="1" x14ac:dyDescent="0.35">
      <c r="A78" s="1382">
        <v>64</v>
      </c>
      <c r="B78" s="1823" t="s">
        <v>917</v>
      </c>
      <c r="C78" s="1816" t="s">
        <v>918</v>
      </c>
      <c r="D78" s="1383" t="s">
        <v>825</v>
      </c>
      <c r="E78" s="24">
        <v>12</v>
      </c>
      <c r="F78" s="25">
        <v>1</v>
      </c>
      <c r="G78" s="857"/>
      <c r="H78" s="860"/>
      <c r="I78" s="859"/>
      <c r="J78" s="20" t="s">
        <v>225</v>
      </c>
      <c r="K78" s="27"/>
      <c r="L78" s="27"/>
      <c r="M78" s="27"/>
      <c r="N78" s="24"/>
      <c r="O78" s="197"/>
      <c r="P78" s="820"/>
      <c r="Q78" s="29">
        <f t="shared" si="3"/>
        <v>0</v>
      </c>
    </row>
    <row r="79" spans="1:17" s="71" customFormat="1" ht="25.5" customHeight="1" thickBot="1" x14ac:dyDescent="0.35">
      <c r="A79" s="1382">
        <v>65</v>
      </c>
      <c r="B79" s="1823"/>
      <c r="C79" s="1816"/>
      <c r="D79" s="1384" t="s">
        <v>901</v>
      </c>
      <c r="E79" s="33">
        <v>12</v>
      </c>
      <c r="F79" s="34">
        <v>1</v>
      </c>
      <c r="G79" s="862"/>
      <c r="H79" s="865"/>
      <c r="I79" s="864"/>
      <c r="J79" s="30" t="s">
        <v>225</v>
      </c>
      <c r="K79" s="36"/>
      <c r="L79" s="36"/>
      <c r="M79" s="36"/>
      <c r="N79" s="33"/>
      <c r="O79" s="194"/>
      <c r="P79" s="818"/>
      <c r="Q79" s="91">
        <f t="shared" si="3"/>
        <v>0</v>
      </c>
    </row>
    <row r="80" spans="1:17" s="71" customFormat="1" ht="15" customHeight="1" thickBot="1" x14ac:dyDescent="0.35">
      <c r="A80" s="1382">
        <v>66</v>
      </c>
      <c r="B80" s="1823"/>
      <c r="C80" s="1816"/>
      <c r="D80" s="149" t="s">
        <v>827</v>
      </c>
      <c r="E80" s="33">
        <v>12</v>
      </c>
      <c r="F80" s="34">
        <v>1</v>
      </c>
      <c r="G80" s="30"/>
      <c r="H80" s="33"/>
      <c r="I80" s="173"/>
      <c r="J80" s="30" t="s">
        <v>225</v>
      </c>
      <c r="K80" s="33"/>
      <c r="L80" s="36"/>
      <c r="M80" s="36"/>
      <c r="N80" s="33"/>
      <c r="O80" s="194"/>
      <c r="P80" s="818"/>
      <c r="Q80" s="91">
        <f t="shared" si="3"/>
        <v>0</v>
      </c>
    </row>
    <row r="81" spans="1:17" s="71" customFormat="1" ht="15" customHeight="1" thickBot="1" x14ac:dyDescent="0.35">
      <c r="A81" s="1382">
        <v>67</v>
      </c>
      <c r="B81" s="1823"/>
      <c r="C81" s="1816"/>
      <c r="D81" s="1384" t="s">
        <v>828</v>
      </c>
      <c r="E81" s="33">
        <v>12</v>
      </c>
      <c r="F81" s="34">
        <v>1</v>
      </c>
      <c r="G81" s="862"/>
      <c r="H81" s="865"/>
      <c r="I81" s="864"/>
      <c r="J81" s="862" t="s">
        <v>225</v>
      </c>
      <c r="K81" s="36"/>
      <c r="L81" s="36"/>
      <c r="M81" s="36"/>
      <c r="N81" s="865"/>
      <c r="O81" s="864"/>
      <c r="P81" s="818"/>
      <c r="Q81" s="91">
        <f t="shared" si="3"/>
        <v>0</v>
      </c>
    </row>
    <row r="82" spans="1:17" s="71" customFormat="1" ht="15" customHeight="1" thickBot="1" x14ac:dyDescent="0.35">
      <c r="A82" s="1382">
        <v>68</v>
      </c>
      <c r="B82" s="1823"/>
      <c r="C82" s="1816"/>
      <c r="D82" s="1384" t="s">
        <v>904</v>
      </c>
      <c r="E82" s="33">
        <v>52</v>
      </c>
      <c r="F82" s="34">
        <v>1</v>
      </c>
      <c r="G82" s="862"/>
      <c r="H82" s="865" t="s">
        <v>225</v>
      </c>
      <c r="I82" s="864"/>
      <c r="J82" s="30"/>
      <c r="K82" s="36"/>
      <c r="L82" s="36"/>
      <c r="M82" s="36"/>
      <c r="N82" s="33"/>
      <c r="O82" s="194"/>
      <c r="P82" s="1801" t="s">
        <v>137</v>
      </c>
      <c r="Q82" s="1801"/>
    </row>
    <row r="83" spans="1:17" s="71" customFormat="1" ht="15" customHeight="1" thickBot="1" x14ac:dyDescent="0.35">
      <c r="A83" s="1382">
        <v>69</v>
      </c>
      <c r="B83" s="1823"/>
      <c r="C83" s="1816"/>
      <c r="D83" s="1384" t="s">
        <v>906</v>
      </c>
      <c r="E83" s="33">
        <v>2</v>
      </c>
      <c r="F83" s="34">
        <v>1</v>
      </c>
      <c r="G83" s="862"/>
      <c r="H83" s="865"/>
      <c r="I83" s="864"/>
      <c r="J83" s="862"/>
      <c r="K83" s="36"/>
      <c r="L83" s="36"/>
      <c r="M83" s="36"/>
      <c r="N83" s="865" t="s">
        <v>225</v>
      </c>
      <c r="O83" s="864" t="s">
        <v>225</v>
      </c>
      <c r="P83" s="818"/>
      <c r="Q83" s="91">
        <f>ROUND(P83,2)*E83*F83</f>
        <v>0</v>
      </c>
    </row>
    <row r="84" spans="1:17" s="71" customFormat="1" ht="15" customHeight="1" thickBot="1" x14ac:dyDescent="0.35">
      <c r="A84" s="1382">
        <v>70</v>
      </c>
      <c r="B84" s="1823"/>
      <c r="C84" s="1816"/>
      <c r="D84" s="1384" t="s">
        <v>830</v>
      </c>
      <c r="E84" s="33">
        <v>2</v>
      </c>
      <c r="F84" s="34">
        <v>1</v>
      </c>
      <c r="G84" s="862"/>
      <c r="H84" s="865"/>
      <c r="I84" s="864"/>
      <c r="J84" s="862"/>
      <c r="K84" s="36"/>
      <c r="L84" s="36"/>
      <c r="M84" s="36"/>
      <c r="N84" s="865" t="s">
        <v>225</v>
      </c>
      <c r="O84" s="864" t="s">
        <v>225</v>
      </c>
      <c r="P84" s="818"/>
      <c r="Q84" s="91">
        <f>ROUND(P84,2)*E84*F84</f>
        <v>0</v>
      </c>
    </row>
    <row r="85" spans="1:17" s="71" customFormat="1" ht="15" customHeight="1" thickBot="1" x14ac:dyDescent="0.35">
      <c r="A85" s="1382">
        <v>71</v>
      </c>
      <c r="B85" s="1823"/>
      <c r="C85" s="1816"/>
      <c r="D85" s="1385" t="s">
        <v>842</v>
      </c>
      <c r="E85" s="44">
        <v>2</v>
      </c>
      <c r="F85" s="45">
        <v>1</v>
      </c>
      <c r="G85" s="867"/>
      <c r="H85" s="870"/>
      <c r="I85" s="1386"/>
      <c r="J85" s="867"/>
      <c r="K85" s="46"/>
      <c r="L85" s="46"/>
      <c r="M85" s="46"/>
      <c r="N85" s="870" t="s">
        <v>225</v>
      </c>
      <c r="O85" s="869" t="s">
        <v>225</v>
      </c>
      <c r="P85" s="819"/>
      <c r="Q85" s="105">
        <f>ROUND(P85,2)*E85*F85</f>
        <v>0</v>
      </c>
    </row>
    <row r="86" spans="1:17" s="71" customFormat="1" ht="15" customHeight="1" thickBot="1" x14ac:dyDescent="0.35">
      <c r="A86" s="1382">
        <v>72</v>
      </c>
      <c r="B86" s="1823" t="s">
        <v>919</v>
      </c>
      <c r="C86" s="1816" t="s">
        <v>920</v>
      </c>
      <c r="D86" s="1383" t="s">
        <v>136</v>
      </c>
      <c r="E86" s="24">
        <v>52</v>
      </c>
      <c r="F86" s="25">
        <v>1</v>
      </c>
      <c r="G86" s="857"/>
      <c r="H86" s="860" t="s">
        <v>225</v>
      </c>
      <c r="I86" s="859"/>
      <c r="J86" s="20"/>
      <c r="K86" s="27"/>
      <c r="L86" s="27"/>
      <c r="M86" s="27"/>
      <c r="N86" s="24"/>
      <c r="O86" s="197"/>
      <c r="P86" s="1800" t="s">
        <v>137</v>
      </c>
      <c r="Q86" s="1800"/>
    </row>
    <row r="87" spans="1:17" s="71" customFormat="1" ht="15" customHeight="1" thickBot="1" x14ac:dyDescent="0.35">
      <c r="A87" s="1382">
        <v>73</v>
      </c>
      <c r="B87" s="1823"/>
      <c r="C87" s="1816"/>
      <c r="D87" s="1384" t="s">
        <v>921</v>
      </c>
      <c r="E87" s="33">
        <v>2</v>
      </c>
      <c r="F87" s="34">
        <v>1</v>
      </c>
      <c r="G87" s="862"/>
      <c r="H87" s="865"/>
      <c r="I87" s="864"/>
      <c r="J87" s="30"/>
      <c r="K87" s="36"/>
      <c r="L87" s="36"/>
      <c r="M87" s="36"/>
      <c r="N87" s="33" t="s">
        <v>225</v>
      </c>
      <c r="O87" s="194" t="s">
        <v>225</v>
      </c>
      <c r="P87" s="818"/>
      <c r="Q87" s="91">
        <f t="shared" ref="Q87:Q126" si="4">ROUND(P87,2)*E87*F87</f>
        <v>0</v>
      </c>
    </row>
    <row r="88" spans="1:17" s="71" customFormat="1" ht="15" customHeight="1" thickBot="1" x14ac:dyDescent="0.35">
      <c r="A88" s="1382">
        <v>74</v>
      </c>
      <c r="B88" s="1823"/>
      <c r="C88" s="1816"/>
      <c r="D88" s="149" t="s">
        <v>922</v>
      </c>
      <c r="E88" s="33">
        <v>2</v>
      </c>
      <c r="F88" s="34">
        <v>1</v>
      </c>
      <c r="G88" s="30"/>
      <c r="H88" s="33"/>
      <c r="I88" s="173"/>
      <c r="J88" s="30"/>
      <c r="K88" s="36"/>
      <c r="L88" s="36"/>
      <c r="M88" s="36"/>
      <c r="N88" s="33" t="s">
        <v>225</v>
      </c>
      <c r="O88" s="194" t="s">
        <v>225</v>
      </c>
      <c r="P88" s="818"/>
      <c r="Q88" s="91">
        <f t="shared" si="4"/>
        <v>0</v>
      </c>
    </row>
    <row r="89" spans="1:17" s="71" customFormat="1" ht="15" customHeight="1" thickBot="1" x14ac:dyDescent="0.35">
      <c r="A89" s="1382">
        <v>75</v>
      </c>
      <c r="B89" s="1823"/>
      <c r="C89" s="1816"/>
      <c r="D89" s="1384" t="s">
        <v>923</v>
      </c>
      <c r="E89" s="33">
        <v>2</v>
      </c>
      <c r="F89" s="34">
        <v>1</v>
      </c>
      <c r="G89" s="862"/>
      <c r="H89" s="865"/>
      <c r="I89" s="864"/>
      <c r="J89" s="862"/>
      <c r="K89" s="36"/>
      <c r="L89" s="36"/>
      <c r="M89" s="36"/>
      <c r="N89" s="865" t="s">
        <v>225</v>
      </c>
      <c r="O89" s="864" t="s">
        <v>225</v>
      </c>
      <c r="P89" s="818"/>
      <c r="Q89" s="91">
        <f t="shared" si="4"/>
        <v>0</v>
      </c>
    </row>
    <row r="90" spans="1:17" s="71" customFormat="1" ht="15" customHeight="1" thickBot="1" x14ac:dyDescent="0.35">
      <c r="A90" s="1382">
        <v>76</v>
      </c>
      <c r="B90" s="1823"/>
      <c r="C90" s="1816"/>
      <c r="D90" s="1385" t="s">
        <v>924</v>
      </c>
      <c r="E90" s="44">
        <v>2</v>
      </c>
      <c r="F90" s="45">
        <v>1</v>
      </c>
      <c r="G90" s="867"/>
      <c r="H90" s="870"/>
      <c r="I90" s="869"/>
      <c r="J90" s="41"/>
      <c r="K90" s="46"/>
      <c r="L90" s="46"/>
      <c r="M90" s="46"/>
      <c r="N90" s="44" t="s">
        <v>225</v>
      </c>
      <c r="O90" s="196" t="s">
        <v>225</v>
      </c>
      <c r="P90" s="819"/>
      <c r="Q90" s="105">
        <f t="shared" si="4"/>
        <v>0</v>
      </c>
    </row>
    <row r="91" spans="1:17" s="71" customFormat="1" ht="15" customHeight="1" thickBot="1" x14ac:dyDescent="0.35">
      <c r="A91" s="1382">
        <v>77</v>
      </c>
      <c r="B91" s="1815" t="s">
        <v>925</v>
      </c>
      <c r="C91" s="1816" t="s">
        <v>926</v>
      </c>
      <c r="D91" s="1389" t="s">
        <v>927</v>
      </c>
      <c r="E91" s="24">
        <v>2</v>
      </c>
      <c r="F91" s="25">
        <v>1</v>
      </c>
      <c r="G91" s="857"/>
      <c r="H91" s="860"/>
      <c r="I91" s="859"/>
      <c r="J91" s="857"/>
      <c r="K91" s="27"/>
      <c r="L91" s="27"/>
      <c r="M91" s="27"/>
      <c r="N91" s="860" t="s">
        <v>225</v>
      </c>
      <c r="O91" s="859" t="s">
        <v>225</v>
      </c>
      <c r="P91" s="820"/>
      <c r="Q91" s="29">
        <f t="shared" si="4"/>
        <v>0</v>
      </c>
    </row>
    <row r="92" spans="1:17" s="71" customFormat="1" ht="15" customHeight="1" thickBot="1" x14ac:dyDescent="0.35">
      <c r="A92" s="1382">
        <v>78</v>
      </c>
      <c r="B92" s="1815"/>
      <c r="C92" s="1816"/>
      <c r="D92" s="151" t="s">
        <v>928</v>
      </c>
      <c r="E92" s="44">
        <v>2</v>
      </c>
      <c r="F92" s="45">
        <v>1</v>
      </c>
      <c r="G92" s="867"/>
      <c r="H92" s="870"/>
      <c r="I92" s="869"/>
      <c r="J92" s="867"/>
      <c r="K92" s="46"/>
      <c r="L92" s="46"/>
      <c r="M92" s="46"/>
      <c r="N92" s="870" t="s">
        <v>225</v>
      </c>
      <c r="O92" s="869" t="s">
        <v>225</v>
      </c>
      <c r="P92" s="819"/>
      <c r="Q92" s="105">
        <f t="shared" si="4"/>
        <v>0</v>
      </c>
    </row>
    <row r="93" spans="1:17" s="71" customFormat="1" ht="15" customHeight="1" thickBot="1" x14ac:dyDescent="0.35">
      <c r="A93" s="1382">
        <v>79</v>
      </c>
      <c r="B93" s="1815" t="s">
        <v>929</v>
      </c>
      <c r="C93" s="1816" t="s">
        <v>930</v>
      </c>
      <c r="D93" s="1389" t="s">
        <v>825</v>
      </c>
      <c r="E93" s="24">
        <v>2</v>
      </c>
      <c r="F93" s="25">
        <v>1</v>
      </c>
      <c r="G93" s="857"/>
      <c r="H93" s="860"/>
      <c r="I93" s="859"/>
      <c r="J93" s="857"/>
      <c r="K93" s="27"/>
      <c r="L93" s="27"/>
      <c r="M93" s="27"/>
      <c r="N93" s="860" t="s">
        <v>225</v>
      </c>
      <c r="O93" s="859" t="s">
        <v>225</v>
      </c>
      <c r="P93" s="820"/>
      <c r="Q93" s="29">
        <f t="shared" si="4"/>
        <v>0</v>
      </c>
    </row>
    <row r="94" spans="1:17" s="71" customFormat="1" ht="26.25" customHeight="1" thickBot="1" x14ac:dyDescent="0.35">
      <c r="A94" s="1382">
        <v>80</v>
      </c>
      <c r="B94" s="1815"/>
      <c r="C94" s="1816"/>
      <c r="D94" s="1390" t="s">
        <v>931</v>
      </c>
      <c r="E94" s="33">
        <v>2</v>
      </c>
      <c r="F94" s="34">
        <v>1</v>
      </c>
      <c r="G94" s="862"/>
      <c r="H94" s="865"/>
      <c r="I94" s="864"/>
      <c r="J94" s="862"/>
      <c r="K94" s="36"/>
      <c r="L94" s="36"/>
      <c r="M94" s="36"/>
      <c r="N94" s="865" t="s">
        <v>225</v>
      </c>
      <c r="O94" s="864" t="s">
        <v>225</v>
      </c>
      <c r="P94" s="818"/>
      <c r="Q94" s="91">
        <f t="shared" si="4"/>
        <v>0</v>
      </c>
    </row>
    <row r="95" spans="1:17" s="71" customFormat="1" ht="15" customHeight="1" thickBot="1" x14ac:dyDescent="0.35">
      <c r="A95" s="1382">
        <v>81</v>
      </c>
      <c r="B95" s="1815"/>
      <c r="C95" s="1816"/>
      <c r="D95" s="149" t="s">
        <v>932</v>
      </c>
      <c r="E95" s="33">
        <v>2</v>
      </c>
      <c r="F95" s="34">
        <v>1</v>
      </c>
      <c r="G95" s="862"/>
      <c r="H95" s="865"/>
      <c r="I95" s="864"/>
      <c r="J95" s="862"/>
      <c r="K95" s="36"/>
      <c r="L95" s="36"/>
      <c r="M95" s="36"/>
      <c r="N95" s="865" t="s">
        <v>225</v>
      </c>
      <c r="O95" s="864" t="s">
        <v>225</v>
      </c>
      <c r="P95" s="818"/>
      <c r="Q95" s="91">
        <f t="shared" si="4"/>
        <v>0</v>
      </c>
    </row>
    <row r="96" spans="1:17" s="71" customFormat="1" ht="15" customHeight="1" thickBot="1" x14ac:dyDescent="0.35">
      <c r="A96" s="1382">
        <v>82</v>
      </c>
      <c r="B96" s="1815"/>
      <c r="C96" s="1816"/>
      <c r="D96" s="1384" t="s">
        <v>827</v>
      </c>
      <c r="E96" s="33">
        <v>2</v>
      </c>
      <c r="F96" s="34">
        <v>1</v>
      </c>
      <c r="G96" s="862"/>
      <c r="H96" s="865"/>
      <c r="I96" s="1388"/>
      <c r="J96" s="862"/>
      <c r="K96" s="36"/>
      <c r="L96" s="36"/>
      <c r="M96" s="36"/>
      <c r="N96" s="865" t="s">
        <v>225</v>
      </c>
      <c r="O96" s="864" t="s">
        <v>225</v>
      </c>
      <c r="P96" s="818"/>
      <c r="Q96" s="91">
        <f t="shared" si="4"/>
        <v>0</v>
      </c>
    </row>
    <row r="97" spans="1:17" s="71" customFormat="1" ht="18.75" customHeight="1" thickBot="1" x14ac:dyDescent="0.35">
      <c r="A97" s="1382">
        <v>83</v>
      </c>
      <c r="B97" s="1815"/>
      <c r="C97" s="1816"/>
      <c r="D97" s="1385" t="s">
        <v>828</v>
      </c>
      <c r="E97" s="44">
        <v>2</v>
      </c>
      <c r="F97" s="45">
        <v>1</v>
      </c>
      <c r="G97" s="867"/>
      <c r="H97" s="870"/>
      <c r="I97" s="1386"/>
      <c r="J97" s="867"/>
      <c r="K97" s="46"/>
      <c r="L97" s="46"/>
      <c r="M97" s="46"/>
      <c r="N97" s="870" t="s">
        <v>225</v>
      </c>
      <c r="O97" s="869" t="s">
        <v>225</v>
      </c>
      <c r="P97" s="819"/>
      <c r="Q97" s="105">
        <f t="shared" si="4"/>
        <v>0</v>
      </c>
    </row>
    <row r="98" spans="1:17" s="71" customFormat="1" ht="30" customHeight="1" thickBot="1" x14ac:dyDescent="0.35">
      <c r="A98" s="1382">
        <v>84</v>
      </c>
      <c r="B98" s="1825" t="s">
        <v>933</v>
      </c>
      <c r="C98" s="1772" t="s">
        <v>934</v>
      </c>
      <c r="D98" s="138" t="s">
        <v>935</v>
      </c>
      <c r="E98" s="24">
        <v>2</v>
      </c>
      <c r="F98" s="25">
        <v>1</v>
      </c>
      <c r="G98" s="20"/>
      <c r="H98" s="24"/>
      <c r="I98" s="197"/>
      <c r="J98" s="20"/>
      <c r="K98" s="27"/>
      <c r="L98" s="27"/>
      <c r="M98" s="27"/>
      <c r="N98" s="24" t="s">
        <v>225</v>
      </c>
      <c r="O98" s="197" t="s">
        <v>225</v>
      </c>
      <c r="P98" s="820"/>
      <c r="Q98" s="29">
        <f t="shared" si="4"/>
        <v>0</v>
      </c>
    </row>
    <row r="99" spans="1:17" s="71" customFormat="1" ht="15" customHeight="1" thickBot="1" x14ac:dyDescent="0.35">
      <c r="A99" s="1382">
        <v>85</v>
      </c>
      <c r="B99" s="1825"/>
      <c r="C99" s="1772"/>
      <c r="D99" s="149" t="s">
        <v>936</v>
      </c>
      <c r="E99" s="33">
        <v>2</v>
      </c>
      <c r="F99" s="34">
        <v>1</v>
      </c>
      <c r="G99" s="30"/>
      <c r="H99" s="33"/>
      <c r="I99" s="194"/>
      <c r="J99" s="30"/>
      <c r="K99" s="36"/>
      <c r="L99" s="36"/>
      <c r="M99" s="36"/>
      <c r="N99" s="33" t="s">
        <v>225</v>
      </c>
      <c r="O99" s="194" t="s">
        <v>225</v>
      </c>
      <c r="P99" s="818"/>
      <c r="Q99" s="91">
        <f t="shared" si="4"/>
        <v>0</v>
      </c>
    </row>
    <row r="100" spans="1:17" s="71" customFormat="1" ht="15" customHeight="1" thickBot="1" x14ac:dyDescent="0.35">
      <c r="A100" s="1382">
        <v>86</v>
      </c>
      <c r="B100" s="1825"/>
      <c r="C100" s="1772"/>
      <c r="D100" s="149" t="s">
        <v>937</v>
      </c>
      <c r="E100" s="33">
        <v>2</v>
      </c>
      <c r="F100" s="34">
        <v>1</v>
      </c>
      <c r="G100" s="30"/>
      <c r="H100" s="33"/>
      <c r="I100" s="194"/>
      <c r="J100" s="30"/>
      <c r="K100" s="36"/>
      <c r="L100" s="36"/>
      <c r="M100" s="36"/>
      <c r="N100" s="33" t="s">
        <v>225</v>
      </c>
      <c r="O100" s="194" t="s">
        <v>225</v>
      </c>
      <c r="P100" s="818"/>
      <c r="Q100" s="91">
        <f t="shared" si="4"/>
        <v>0</v>
      </c>
    </row>
    <row r="101" spans="1:17" s="71" customFormat="1" ht="15" customHeight="1" thickBot="1" x14ac:dyDescent="0.35">
      <c r="A101" s="1382">
        <v>87</v>
      </c>
      <c r="B101" s="1825"/>
      <c r="C101" s="1772"/>
      <c r="D101" s="149" t="s">
        <v>938</v>
      </c>
      <c r="E101" s="33">
        <v>2</v>
      </c>
      <c r="F101" s="34">
        <v>1</v>
      </c>
      <c r="G101" s="30"/>
      <c r="H101" s="33"/>
      <c r="I101" s="194"/>
      <c r="J101" s="30"/>
      <c r="K101" s="36"/>
      <c r="L101" s="36"/>
      <c r="M101" s="36"/>
      <c r="N101" s="33" t="s">
        <v>225</v>
      </c>
      <c r="O101" s="194" t="s">
        <v>225</v>
      </c>
      <c r="P101" s="818"/>
      <c r="Q101" s="91">
        <f t="shared" si="4"/>
        <v>0</v>
      </c>
    </row>
    <row r="102" spans="1:17" s="71" customFormat="1" ht="15" customHeight="1" thickBot="1" x14ac:dyDescent="0.35">
      <c r="A102" s="1382">
        <v>88</v>
      </c>
      <c r="B102" s="1825"/>
      <c r="C102" s="1772"/>
      <c r="D102" s="149" t="s">
        <v>939</v>
      </c>
      <c r="E102" s="33">
        <v>2</v>
      </c>
      <c r="F102" s="34">
        <v>1</v>
      </c>
      <c r="G102" s="30"/>
      <c r="H102" s="33"/>
      <c r="I102" s="194"/>
      <c r="J102" s="30"/>
      <c r="K102" s="36"/>
      <c r="L102" s="36"/>
      <c r="M102" s="36"/>
      <c r="N102" s="33" t="s">
        <v>225</v>
      </c>
      <c r="O102" s="194" t="s">
        <v>225</v>
      </c>
      <c r="P102" s="818"/>
      <c r="Q102" s="91">
        <f t="shared" si="4"/>
        <v>0</v>
      </c>
    </row>
    <row r="103" spans="1:17" s="71" customFormat="1" ht="15" customHeight="1" thickBot="1" x14ac:dyDescent="0.35">
      <c r="A103" s="1382">
        <v>89</v>
      </c>
      <c r="B103" s="1825"/>
      <c r="C103" s="1772"/>
      <c r="D103" s="151" t="s">
        <v>879</v>
      </c>
      <c r="E103" s="44">
        <v>2</v>
      </c>
      <c r="F103" s="45">
        <v>1</v>
      </c>
      <c r="G103" s="41"/>
      <c r="H103" s="44"/>
      <c r="I103" s="196"/>
      <c r="J103" s="41"/>
      <c r="K103" s="46"/>
      <c r="L103" s="46"/>
      <c r="M103" s="46"/>
      <c r="N103" s="44" t="s">
        <v>225</v>
      </c>
      <c r="O103" s="196" t="s">
        <v>225</v>
      </c>
      <c r="P103" s="819"/>
      <c r="Q103" s="105">
        <f t="shared" si="4"/>
        <v>0</v>
      </c>
    </row>
    <row r="104" spans="1:17" s="71" customFormat="1" ht="30" customHeight="1" thickBot="1" x14ac:dyDescent="0.35">
      <c r="A104" s="1382">
        <v>90</v>
      </c>
      <c r="B104" s="1825" t="s">
        <v>459</v>
      </c>
      <c r="C104" s="1772" t="s">
        <v>940</v>
      </c>
      <c r="D104" s="138" t="s">
        <v>941</v>
      </c>
      <c r="E104" s="24">
        <v>2</v>
      </c>
      <c r="F104" s="25">
        <v>1</v>
      </c>
      <c r="G104" s="20"/>
      <c r="H104" s="24"/>
      <c r="I104" s="197"/>
      <c r="J104" s="20"/>
      <c r="K104" s="27"/>
      <c r="L104" s="27"/>
      <c r="M104" s="27"/>
      <c r="N104" s="24" t="s">
        <v>225</v>
      </c>
      <c r="O104" s="197" t="s">
        <v>225</v>
      </c>
      <c r="P104" s="820"/>
      <c r="Q104" s="29">
        <f t="shared" si="4"/>
        <v>0</v>
      </c>
    </row>
    <row r="105" spans="1:17" s="71" customFormat="1" ht="15" customHeight="1" thickBot="1" x14ac:dyDescent="0.35">
      <c r="A105" s="1382">
        <v>91</v>
      </c>
      <c r="B105" s="1825"/>
      <c r="C105" s="1772"/>
      <c r="D105" s="149" t="s">
        <v>942</v>
      </c>
      <c r="E105" s="33">
        <v>2</v>
      </c>
      <c r="F105" s="34">
        <v>1</v>
      </c>
      <c r="G105" s="30"/>
      <c r="H105" s="33"/>
      <c r="I105" s="194"/>
      <c r="J105" s="30"/>
      <c r="K105" s="36"/>
      <c r="L105" s="36"/>
      <c r="M105" s="36"/>
      <c r="N105" s="33" t="s">
        <v>225</v>
      </c>
      <c r="O105" s="194" t="s">
        <v>225</v>
      </c>
      <c r="P105" s="818"/>
      <c r="Q105" s="91">
        <f t="shared" si="4"/>
        <v>0</v>
      </c>
    </row>
    <row r="106" spans="1:17" s="71" customFormat="1" ht="15" customHeight="1" thickBot="1" x14ac:dyDescent="0.35">
      <c r="A106" s="1382">
        <v>92</v>
      </c>
      <c r="B106" s="1825"/>
      <c r="C106" s="1772"/>
      <c r="D106" s="149" t="s">
        <v>943</v>
      </c>
      <c r="E106" s="33">
        <v>2</v>
      </c>
      <c r="F106" s="34">
        <v>1</v>
      </c>
      <c r="G106" s="30"/>
      <c r="H106" s="33"/>
      <c r="I106" s="194"/>
      <c r="J106" s="30"/>
      <c r="K106" s="36"/>
      <c r="L106" s="36"/>
      <c r="M106" s="36"/>
      <c r="N106" s="33" t="s">
        <v>225</v>
      </c>
      <c r="O106" s="194" t="s">
        <v>225</v>
      </c>
      <c r="P106" s="818"/>
      <c r="Q106" s="91">
        <f t="shared" si="4"/>
        <v>0</v>
      </c>
    </row>
    <row r="107" spans="1:17" s="71" customFormat="1" ht="15" customHeight="1" thickBot="1" x14ac:dyDescent="0.35">
      <c r="A107" s="1382">
        <v>93</v>
      </c>
      <c r="B107" s="1825"/>
      <c r="C107" s="1772"/>
      <c r="D107" s="149" t="s">
        <v>944</v>
      </c>
      <c r="E107" s="33">
        <v>2</v>
      </c>
      <c r="F107" s="34">
        <v>1</v>
      </c>
      <c r="G107" s="30"/>
      <c r="H107" s="33"/>
      <c r="I107" s="194"/>
      <c r="J107" s="30"/>
      <c r="K107" s="36"/>
      <c r="L107" s="36"/>
      <c r="M107" s="36"/>
      <c r="N107" s="33" t="s">
        <v>225</v>
      </c>
      <c r="O107" s="194" t="s">
        <v>225</v>
      </c>
      <c r="P107" s="818"/>
      <c r="Q107" s="91">
        <f t="shared" si="4"/>
        <v>0</v>
      </c>
    </row>
    <row r="108" spans="1:17" s="71" customFormat="1" ht="30" customHeight="1" thickBot="1" x14ac:dyDescent="0.35">
      <c r="A108" s="1382">
        <v>94</v>
      </c>
      <c r="B108" s="1825"/>
      <c r="C108" s="1772"/>
      <c r="D108" s="149" t="s">
        <v>945</v>
      </c>
      <c r="E108" s="33">
        <v>2</v>
      </c>
      <c r="F108" s="34">
        <v>1</v>
      </c>
      <c r="G108" s="30"/>
      <c r="H108" s="33"/>
      <c r="I108" s="194"/>
      <c r="J108" s="30"/>
      <c r="K108" s="36"/>
      <c r="L108" s="36"/>
      <c r="M108" s="36"/>
      <c r="N108" s="33" t="s">
        <v>225</v>
      </c>
      <c r="O108" s="194" t="s">
        <v>225</v>
      </c>
      <c r="P108" s="818"/>
      <c r="Q108" s="91">
        <f t="shared" si="4"/>
        <v>0</v>
      </c>
    </row>
    <row r="109" spans="1:17" s="71" customFormat="1" ht="15" customHeight="1" thickBot="1" x14ac:dyDescent="0.35">
      <c r="A109" s="1382">
        <v>95</v>
      </c>
      <c r="B109" s="1825"/>
      <c r="C109" s="1772"/>
      <c r="D109" s="151" t="s">
        <v>946</v>
      </c>
      <c r="E109" s="44">
        <v>2</v>
      </c>
      <c r="F109" s="45">
        <v>1</v>
      </c>
      <c r="G109" s="41"/>
      <c r="H109" s="44"/>
      <c r="I109" s="196"/>
      <c r="J109" s="41"/>
      <c r="K109" s="46"/>
      <c r="L109" s="46"/>
      <c r="M109" s="46"/>
      <c r="N109" s="44" t="s">
        <v>225</v>
      </c>
      <c r="O109" s="196" t="s">
        <v>225</v>
      </c>
      <c r="P109" s="819"/>
      <c r="Q109" s="105">
        <f t="shared" si="4"/>
        <v>0</v>
      </c>
    </row>
    <row r="110" spans="1:17" s="71" customFormat="1" ht="15" customHeight="1" thickBot="1" x14ac:dyDescent="0.35">
      <c r="A110" s="1382">
        <v>96</v>
      </c>
      <c r="B110" s="1815" t="s">
        <v>887</v>
      </c>
      <c r="C110" s="1827" t="s">
        <v>947</v>
      </c>
      <c r="D110" s="138" t="s">
        <v>889</v>
      </c>
      <c r="E110" s="24">
        <v>12</v>
      </c>
      <c r="F110" s="25">
        <v>1</v>
      </c>
      <c r="G110" s="857"/>
      <c r="H110" s="860"/>
      <c r="I110" s="859"/>
      <c r="J110" s="857" t="s">
        <v>225</v>
      </c>
      <c r="K110" s="27"/>
      <c r="L110" s="27"/>
      <c r="M110" s="27"/>
      <c r="N110" s="860"/>
      <c r="O110" s="859"/>
      <c r="P110" s="820"/>
      <c r="Q110" s="29">
        <f t="shared" si="4"/>
        <v>0</v>
      </c>
    </row>
    <row r="111" spans="1:17" s="71" customFormat="1" ht="15" customHeight="1" thickBot="1" x14ac:dyDescent="0.35">
      <c r="A111" s="1382">
        <v>97</v>
      </c>
      <c r="B111" s="1815"/>
      <c r="C111" s="1827"/>
      <c r="D111" s="149" t="s">
        <v>830</v>
      </c>
      <c r="E111" s="33">
        <v>12</v>
      </c>
      <c r="F111" s="34">
        <v>1</v>
      </c>
      <c r="G111" s="862"/>
      <c r="H111" s="865"/>
      <c r="I111" s="864"/>
      <c r="J111" s="862" t="s">
        <v>225</v>
      </c>
      <c r="K111" s="36"/>
      <c r="L111" s="36"/>
      <c r="M111" s="36"/>
      <c r="N111" s="865"/>
      <c r="O111" s="864"/>
      <c r="P111" s="818"/>
      <c r="Q111" s="91">
        <f t="shared" si="4"/>
        <v>0</v>
      </c>
    </row>
    <row r="112" spans="1:17" s="71" customFormat="1" ht="15" customHeight="1" thickBot="1" x14ac:dyDescent="0.35">
      <c r="A112" s="1382">
        <v>98</v>
      </c>
      <c r="B112" s="1815"/>
      <c r="C112" s="1827"/>
      <c r="D112" s="149" t="s">
        <v>890</v>
      </c>
      <c r="E112" s="33">
        <v>12</v>
      </c>
      <c r="F112" s="34">
        <v>1</v>
      </c>
      <c r="G112" s="862"/>
      <c r="H112" s="865"/>
      <c r="I112" s="864"/>
      <c r="J112" s="862" t="s">
        <v>225</v>
      </c>
      <c r="K112" s="36"/>
      <c r="L112" s="36"/>
      <c r="M112" s="36"/>
      <c r="N112" s="865"/>
      <c r="O112" s="864"/>
      <c r="P112" s="818"/>
      <c r="Q112" s="91">
        <f t="shared" si="4"/>
        <v>0</v>
      </c>
    </row>
    <row r="113" spans="1:17" s="71" customFormat="1" ht="15" customHeight="1" thickBot="1" x14ac:dyDescent="0.35">
      <c r="A113" s="1382">
        <v>99</v>
      </c>
      <c r="B113" s="1815"/>
      <c r="C113" s="1827"/>
      <c r="D113" s="149" t="s">
        <v>891</v>
      </c>
      <c r="E113" s="33">
        <v>2</v>
      </c>
      <c r="F113" s="34">
        <v>1</v>
      </c>
      <c r="G113" s="862"/>
      <c r="H113" s="865"/>
      <c r="I113" s="864"/>
      <c r="J113" s="862"/>
      <c r="K113" s="36"/>
      <c r="L113" s="36"/>
      <c r="M113" s="36"/>
      <c r="N113" s="865" t="s">
        <v>225</v>
      </c>
      <c r="O113" s="864" t="s">
        <v>225</v>
      </c>
      <c r="P113" s="818"/>
      <c r="Q113" s="91">
        <f t="shared" si="4"/>
        <v>0</v>
      </c>
    </row>
    <row r="114" spans="1:17" s="71" customFormat="1" ht="15" customHeight="1" thickBot="1" x14ac:dyDescent="0.35">
      <c r="A114" s="1382">
        <v>100</v>
      </c>
      <c r="B114" s="1815"/>
      <c r="C114" s="1827"/>
      <c r="D114" s="149" t="s">
        <v>892</v>
      </c>
      <c r="E114" s="33">
        <v>2</v>
      </c>
      <c r="F114" s="34">
        <v>1</v>
      </c>
      <c r="G114" s="862"/>
      <c r="H114" s="865"/>
      <c r="I114" s="864"/>
      <c r="J114" s="862"/>
      <c r="K114" s="36"/>
      <c r="L114" s="36"/>
      <c r="M114" s="36"/>
      <c r="N114" s="865" t="s">
        <v>225</v>
      </c>
      <c r="O114" s="864" t="s">
        <v>225</v>
      </c>
      <c r="P114" s="818"/>
      <c r="Q114" s="91">
        <f t="shared" si="4"/>
        <v>0</v>
      </c>
    </row>
    <row r="115" spans="1:17" s="71" customFormat="1" ht="15" customHeight="1" thickBot="1" x14ac:dyDescent="0.35">
      <c r="A115" s="1382">
        <v>101</v>
      </c>
      <c r="B115" s="1815"/>
      <c r="C115" s="1827"/>
      <c r="D115" s="151" t="s">
        <v>893</v>
      </c>
      <c r="E115" s="44">
        <v>12</v>
      </c>
      <c r="F115" s="45">
        <v>1</v>
      </c>
      <c r="G115" s="867"/>
      <c r="H115" s="870"/>
      <c r="I115" s="869"/>
      <c r="J115" s="867" t="s">
        <v>225</v>
      </c>
      <c r="K115" s="46"/>
      <c r="L115" s="46"/>
      <c r="M115" s="46"/>
      <c r="N115" s="870"/>
      <c r="O115" s="869"/>
      <c r="P115" s="819"/>
      <c r="Q115" s="105">
        <f t="shared" si="4"/>
        <v>0</v>
      </c>
    </row>
    <row r="116" spans="1:17" s="71" customFormat="1" ht="15" customHeight="1" thickBot="1" x14ac:dyDescent="0.35">
      <c r="A116" s="1382">
        <v>102</v>
      </c>
      <c r="B116" s="1825" t="s">
        <v>948</v>
      </c>
      <c r="C116" s="1772" t="s">
        <v>949</v>
      </c>
      <c r="D116" s="138" t="s">
        <v>950</v>
      </c>
      <c r="E116" s="24">
        <v>2</v>
      </c>
      <c r="F116" s="25">
        <v>1</v>
      </c>
      <c r="G116" s="20"/>
      <c r="H116" s="24"/>
      <c r="I116" s="197"/>
      <c r="J116" s="20"/>
      <c r="K116" s="27"/>
      <c r="L116" s="27"/>
      <c r="M116" s="27"/>
      <c r="N116" s="24" t="s">
        <v>225</v>
      </c>
      <c r="O116" s="197" t="s">
        <v>225</v>
      </c>
      <c r="P116" s="820"/>
      <c r="Q116" s="29">
        <f t="shared" si="4"/>
        <v>0</v>
      </c>
    </row>
    <row r="117" spans="1:17" s="71" customFormat="1" ht="30" customHeight="1" thickBot="1" x14ac:dyDescent="0.35">
      <c r="A117" s="1382">
        <v>103</v>
      </c>
      <c r="B117" s="1825"/>
      <c r="C117" s="1772"/>
      <c r="D117" s="149" t="s">
        <v>628</v>
      </c>
      <c r="E117" s="33">
        <v>2</v>
      </c>
      <c r="F117" s="34">
        <v>1</v>
      </c>
      <c r="G117" s="30"/>
      <c r="H117" s="33"/>
      <c r="I117" s="194"/>
      <c r="J117" s="30"/>
      <c r="K117" s="36"/>
      <c r="L117" s="36"/>
      <c r="M117" s="36"/>
      <c r="N117" s="33" t="s">
        <v>225</v>
      </c>
      <c r="O117" s="194" t="s">
        <v>225</v>
      </c>
      <c r="P117" s="818"/>
      <c r="Q117" s="91">
        <f t="shared" si="4"/>
        <v>0</v>
      </c>
    </row>
    <row r="118" spans="1:17" s="71" customFormat="1" ht="15" customHeight="1" thickBot="1" x14ac:dyDescent="0.35">
      <c r="A118" s="1382">
        <v>104</v>
      </c>
      <c r="B118" s="1825"/>
      <c r="C118" s="1772"/>
      <c r="D118" s="149" t="s">
        <v>629</v>
      </c>
      <c r="E118" s="33">
        <v>1</v>
      </c>
      <c r="F118" s="34">
        <v>1</v>
      </c>
      <c r="G118" s="30"/>
      <c r="H118" s="33"/>
      <c r="I118" s="194"/>
      <c r="J118" s="30"/>
      <c r="K118" s="36"/>
      <c r="L118" s="36"/>
      <c r="M118" s="36"/>
      <c r="N118" s="33" t="s">
        <v>225</v>
      </c>
      <c r="O118" s="194"/>
      <c r="P118" s="818"/>
      <c r="Q118" s="91">
        <f t="shared" si="4"/>
        <v>0</v>
      </c>
    </row>
    <row r="119" spans="1:17" s="71" customFormat="1" ht="15" customHeight="1" thickBot="1" x14ac:dyDescent="0.35">
      <c r="A119" s="1382">
        <v>105</v>
      </c>
      <c r="B119" s="1825"/>
      <c r="C119" s="1772"/>
      <c r="D119" s="149" t="s">
        <v>951</v>
      </c>
      <c r="E119" s="33">
        <v>2</v>
      </c>
      <c r="F119" s="34">
        <v>1</v>
      </c>
      <c r="G119" s="30"/>
      <c r="H119" s="33"/>
      <c r="I119" s="194"/>
      <c r="J119" s="30"/>
      <c r="K119" s="36"/>
      <c r="L119" s="36"/>
      <c r="M119" s="36"/>
      <c r="N119" s="33" t="s">
        <v>225</v>
      </c>
      <c r="O119" s="194" t="s">
        <v>225</v>
      </c>
      <c r="P119" s="818"/>
      <c r="Q119" s="91">
        <f t="shared" si="4"/>
        <v>0</v>
      </c>
    </row>
    <row r="120" spans="1:17" s="71" customFormat="1" ht="15" customHeight="1" thickBot="1" x14ac:dyDescent="0.35">
      <c r="A120" s="1382">
        <v>106</v>
      </c>
      <c r="B120" s="1825"/>
      <c r="C120" s="1772"/>
      <c r="D120" s="151" t="s">
        <v>632</v>
      </c>
      <c r="E120" s="44">
        <v>1</v>
      </c>
      <c r="F120" s="45">
        <v>1</v>
      </c>
      <c r="G120" s="41"/>
      <c r="H120" s="44"/>
      <c r="I120" s="196"/>
      <c r="J120" s="41"/>
      <c r="K120" s="46"/>
      <c r="L120" s="46"/>
      <c r="M120" s="46"/>
      <c r="N120" s="44" t="s">
        <v>225</v>
      </c>
      <c r="O120" s="196"/>
      <c r="P120" s="819"/>
      <c r="Q120" s="105">
        <f t="shared" si="4"/>
        <v>0</v>
      </c>
    </row>
    <row r="121" spans="1:17" s="71" customFormat="1" ht="15" customHeight="1" thickBot="1" x14ac:dyDescent="0.35">
      <c r="A121" s="1382">
        <v>107</v>
      </c>
      <c r="B121" s="1825" t="s">
        <v>952</v>
      </c>
      <c r="C121" s="1772" t="s">
        <v>953</v>
      </c>
      <c r="D121" s="138" t="s">
        <v>136</v>
      </c>
      <c r="E121" s="24">
        <v>2</v>
      </c>
      <c r="F121" s="25">
        <v>1</v>
      </c>
      <c r="G121" s="20"/>
      <c r="H121" s="24"/>
      <c r="I121" s="197"/>
      <c r="J121" s="20"/>
      <c r="K121" s="27"/>
      <c r="L121" s="27"/>
      <c r="M121" s="27"/>
      <c r="N121" s="24" t="s">
        <v>225</v>
      </c>
      <c r="O121" s="197" t="s">
        <v>225</v>
      </c>
      <c r="P121" s="820"/>
      <c r="Q121" s="29">
        <f t="shared" si="4"/>
        <v>0</v>
      </c>
    </row>
    <row r="122" spans="1:17" s="71" customFormat="1" ht="15" customHeight="1" thickBot="1" x14ac:dyDescent="0.35">
      <c r="A122" s="1382">
        <v>108</v>
      </c>
      <c r="B122" s="1825"/>
      <c r="C122" s="1772"/>
      <c r="D122" s="149" t="s">
        <v>954</v>
      </c>
      <c r="E122" s="33">
        <v>2</v>
      </c>
      <c r="F122" s="34">
        <v>1</v>
      </c>
      <c r="G122" s="30"/>
      <c r="H122" s="33"/>
      <c r="I122" s="194"/>
      <c r="J122" s="30"/>
      <c r="K122" s="36"/>
      <c r="L122" s="36"/>
      <c r="M122" s="36"/>
      <c r="N122" s="33" t="s">
        <v>225</v>
      </c>
      <c r="O122" s="194" t="s">
        <v>225</v>
      </c>
      <c r="P122" s="818"/>
      <c r="Q122" s="91">
        <f t="shared" si="4"/>
        <v>0</v>
      </c>
    </row>
    <row r="123" spans="1:17" s="71" customFormat="1" ht="15" customHeight="1" thickBot="1" x14ac:dyDescent="0.35">
      <c r="A123" s="1382">
        <v>109</v>
      </c>
      <c r="B123" s="1825"/>
      <c r="C123" s="1772"/>
      <c r="D123" s="149" t="s">
        <v>955</v>
      </c>
      <c r="E123" s="33">
        <v>2</v>
      </c>
      <c r="F123" s="34">
        <v>1</v>
      </c>
      <c r="G123" s="30"/>
      <c r="H123" s="33"/>
      <c r="I123" s="194"/>
      <c r="J123" s="30"/>
      <c r="K123" s="36"/>
      <c r="L123" s="36"/>
      <c r="M123" s="36"/>
      <c r="N123" s="33" t="s">
        <v>225</v>
      </c>
      <c r="O123" s="194" t="s">
        <v>225</v>
      </c>
      <c r="P123" s="818"/>
      <c r="Q123" s="91">
        <f t="shared" si="4"/>
        <v>0</v>
      </c>
    </row>
    <row r="124" spans="1:17" s="71" customFormat="1" ht="15" customHeight="1" thickBot="1" x14ac:dyDescent="0.35">
      <c r="A124" s="1382">
        <v>110</v>
      </c>
      <c r="B124" s="1825"/>
      <c r="C124" s="1772"/>
      <c r="D124" s="1384" t="s">
        <v>956</v>
      </c>
      <c r="E124" s="33">
        <v>2</v>
      </c>
      <c r="F124" s="34">
        <v>1</v>
      </c>
      <c r="G124" s="862"/>
      <c r="H124" s="865"/>
      <c r="I124" s="1388"/>
      <c r="J124" s="862"/>
      <c r="K124" s="36"/>
      <c r="L124" s="36"/>
      <c r="M124" s="36"/>
      <c r="N124" s="33" t="s">
        <v>225</v>
      </c>
      <c r="O124" s="194" t="s">
        <v>225</v>
      </c>
      <c r="P124" s="818"/>
      <c r="Q124" s="91">
        <f t="shared" si="4"/>
        <v>0</v>
      </c>
    </row>
    <row r="125" spans="1:17" s="71" customFormat="1" ht="15" customHeight="1" thickBot="1" x14ac:dyDescent="0.35">
      <c r="A125" s="1382">
        <v>111</v>
      </c>
      <c r="B125" s="1825"/>
      <c r="C125" s="1772"/>
      <c r="D125" s="1384" t="s">
        <v>957</v>
      </c>
      <c r="E125" s="33">
        <v>2</v>
      </c>
      <c r="F125" s="34">
        <v>1</v>
      </c>
      <c r="G125" s="862"/>
      <c r="H125" s="865"/>
      <c r="I125" s="1388"/>
      <c r="J125" s="862"/>
      <c r="K125" s="36"/>
      <c r="L125" s="36"/>
      <c r="M125" s="36"/>
      <c r="N125" s="33" t="s">
        <v>225</v>
      </c>
      <c r="O125" s="194" t="s">
        <v>225</v>
      </c>
      <c r="P125" s="818"/>
      <c r="Q125" s="91">
        <f t="shared" si="4"/>
        <v>0</v>
      </c>
    </row>
    <row r="126" spans="1:17" s="71" customFormat="1" ht="15" customHeight="1" thickBot="1" x14ac:dyDescent="0.35">
      <c r="A126" s="1382">
        <v>112</v>
      </c>
      <c r="B126" s="1825"/>
      <c r="C126" s="1772"/>
      <c r="D126" s="1385" t="s">
        <v>958</v>
      </c>
      <c r="E126" s="44">
        <v>2</v>
      </c>
      <c r="F126" s="45">
        <v>1</v>
      </c>
      <c r="G126" s="867"/>
      <c r="H126" s="870"/>
      <c r="I126" s="1386"/>
      <c r="J126" s="867"/>
      <c r="K126" s="46"/>
      <c r="L126" s="46"/>
      <c r="M126" s="46"/>
      <c r="N126" s="870" t="s">
        <v>225</v>
      </c>
      <c r="O126" s="869" t="s">
        <v>225</v>
      </c>
      <c r="P126" s="819"/>
      <c r="Q126" s="105">
        <f t="shared" si="4"/>
        <v>0</v>
      </c>
    </row>
    <row r="127" spans="1:17" s="71" customFormat="1" ht="15" customHeight="1" thickBot="1" x14ac:dyDescent="0.35">
      <c r="A127" s="1382">
        <v>113</v>
      </c>
      <c r="B127" s="1826" t="s">
        <v>959</v>
      </c>
      <c r="C127" s="1815" t="s">
        <v>960</v>
      </c>
      <c r="D127" s="1383" t="s">
        <v>961</v>
      </c>
      <c r="E127" s="24">
        <v>52</v>
      </c>
      <c r="F127" s="25">
        <v>4</v>
      </c>
      <c r="G127" s="857"/>
      <c r="H127" s="860" t="s">
        <v>225</v>
      </c>
      <c r="I127" s="1387"/>
      <c r="J127" s="857"/>
      <c r="K127" s="27"/>
      <c r="L127" s="27"/>
      <c r="M127" s="27"/>
      <c r="N127" s="860"/>
      <c r="O127" s="859"/>
      <c r="P127" s="1800" t="s">
        <v>137</v>
      </c>
      <c r="Q127" s="1800"/>
    </row>
    <row r="128" spans="1:17" s="71" customFormat="1" ht="15" customHeight="1" thickBot="1" x14ac:dyDescent="0.35">
      <c r="A128" s="1382">
        <v>114</v>
      </c>
      <c r="B128" s="1826"/>
      <c r="C128" s="1815"/>
      <c r="D128" s="1385" t="s">
        <v>962</v>
      </c>
      <c r="E128" s="44">
        <v>52</v>
      </c>
      <c r="F128" s="45">
        <v>4</v>
      </c>
      <c r="G128" s="867"/>
      <c r="H128" s="870" t="s">
        <v>225</v>
      </c>
      <c r="I128" s="1386"/>
      <c r="J128" s="867"/>
      <c r="K128" s="46"/>
      <c r="L128" s="46"/>
      <c r="M128" s="46"/>
      <c r="N128" s="870" t="s">
        <v>225</v>
      </c>
      <c r="O128" s="869"/>
      <c r="P128" s="819"/>
      <c r="Q128" s="105">
        <f>ROUND(P128,2)*E128*F128</f>
        <v>0</v>
      </c>
    </row>
    <row r="129" spans="1:17" s="71" customFormat="1" ht="15" customHeight="1" thickBot="1" x14ac:dyDescent="0.35">
      <c r="A129" s="1382">
        <v>115</v>
      </c>
      <c r="B129" s="1826"/>
      <c r="C129" s="1815" t="s">
        <v>963</v>
      </c>
      <c r="D129" s="1383" t="s">
        <v>964</v>
      </c>
      <c r="E129" s="24">
        <v>52</v>
      </c>
      <c r="F129" s="25">
        <v>2</v>
      </c>
      <c r="G129" s="857"/>
      <c r="H129" s="860" t="s">
        <v>225</v>
      </c>
      <c r="I129" s="1387"/>
      <c r="J129" s="857"/>
      <c r="K129" s="27"/>
      <c r="L129" s="27"/>
      <c r="M129" s="27"/>
      <c r="N129" s="860"/>
      <c r="O129" s="859"/>
      <c r="P129" s="1800" t="s">
        <v>137</v>
      </c>
      <c r="Q129" s="1800"/>
    </row>
    <row r="130" spans="1:17" s="71" customFormat="1" ht="30" customHeight="1" thickBot="1" x14ac:dyDescent="0.35">
      <c r="A130" s="1382">
        <v>116</v>
      </c>
      <c r="B130" s="1826"/>
      <c r="C130" s="1815"/>
      <c r="D130" s="1384" t="s">
        <v>784</v>
      </c>
      <c r="E130" s="33">
        <v>1</v>
      </c>
      <c r="F130" s="34">
        <v>2</v>
      </c>
      <c r="G130" s="862"/>
      <c r="H130" s="865"/>
      <c r="I130" s="1388"/>
      <c r="J130" s="862"/>
      <c r="K130" s="36"/>
      <c r="L130" s="36"/>
      <c r="M130" s="36"/>
      <c r="N130" s="865" t="s">
        <v>225</v>
      </c>
      <c r="O130" s="864"/>
      <c r="P130" s="818"/>
      <c r="Q130" s="91">
        <f>ROUND(P130,2)*E130*F130</f>
        <v>0</v>
      </c>
    </row>
    <row r="131" spans="1:17" s="71" customFormat="1" ht="15" customHeight="1" thickBot="1" x14ac:dyDescent="0.35">
      <c r="A131" s="1382">
        <v>117</v>
      </c>
      <c r="B131" s="1826"/>
      <c r="C131" s="1815"/>
      <c r="D131" s="1385" t="s">
        <v>965</v>
      </c>
      <c r="E131" s="44">
        <v>1</v>
      </c>
      <c r="F131" s="45">
        <v>2</v>
      </c>
      <c r="G131" s="867"/>
      <c r="H131" s="870"/>
      <c r="I131" s="1386"/>
      <c r="J131" s="867"/>
      <c r="K131" s="46"/>
      <c r="L131" s="46"/>
      <c r="M131" s="46"/>
      <c r="N131" s="870" t="s">
        <v>225</v>
      </c>
      <c r="O131" s="869"/>
      <c r="P131" s="819"/>
      <c r="Q131" s="105">
        <f>ROUND(P131,2)*E131*F131</f>
        <v>0</v>
      </c>
    </row>
    <row r="132" spans="1:17" s="71" customFormat="1" ht="15" customHeight="1" thickBot="1" x14ac:dyDescent="0.35">
      <c r="A132" s="1382">
        <v>118</v>
      </c>
      <c r="B132" s="1826"/>
      <c r="C132" s="1815" t="s">
        <v>966</v>
      </c>
      <c r="D132" s="1383" t="s">
        <v>967</v>
      </c>
      <c r="E132" s="24">
        <v>1</v>
      </c>
      <c r="F132" s="25">
        <v>2</v>
      </c>
      <c r="G132" s="857"/>
      <c r="H132" s="860" t="s">
        <v>225</v>
      </c>
      <c r="I132" s="1387"/>
      <c r="J132" s="857"/>
      <c r="K132" s="27"/>
      <c r="L132" s="27"/>
      <c r="M132" s="27"/>
      <c r="N132" s="860" t="s">
        <v>225</v>
      </c>
      <c r="O132" s="859"/>
      <c r="P132" s="820"/>
      <c r="Q132" s="29">
        <f>ROUND(P132,2)*E132*F132</f>
        <v>0</v>
      </c>
    </row>
    <row r="133" spans="1:17" s="71" customFormat="1" ht="15" customHeight="1" thickBot="1" x14ac:dyDescent="0.35">
      <c r="A133" s="1382">
        <v>119</v>
      </c>
      <c r="B133" s="1826"/>
      <c r="C133" s="1815"/>
      <c r="D133" s="1384" t="s">
        <v>968</v>
      </c>
      <c r="E133" s="33">
        <v>1</v>
      </c>
      <c r="F133" s="34">
        <v>2</v>
      </c>
      <c r="G133" s="862"/>
      <c r="H133" s="865"/>
      <c r="I133" s="1388"/>
      <c r="J133" s="862"/>
      <c r="K133" s="36"/>
      <c r="L133" s="36"/>
      <c r="M133" s="36"/>
      <c r="N133" s="865" t="s">
        <v>225</v>
      </c>
      <c r="O133" s="864"/>
      <c r="P133" s="818"/>
      <c r="Q133" s="91">
        <f>ROUND(P133,2)*E133*F133</f>
        <v>0</v>
      </c>
    </row>
    <row r="134" spans="1:17" s="71" customFormat="1" ht="15" customHeight="1" thickBot="1" x14ac:dyDescent="0.35">
      <c r="A134" s="1382">
        <v>120</v>
      </c>
      <c r="B134" s="1826"/>
      <c r="C134" s="1815"/>
      <c r="D134" s="1385" t="s">
        <v>969</v>
      </c>
      <c r="E134" s="44">
        <v>1</v>
      </c>
      <c r="F134" s="45">
        <v>2</v>
      </c>
      <c r="G134" s="867"/>
      <c r="H134" s="870"/>
      <c r="I134" s="1386"/>
      <c r="J134" s="867"/>
      <c r="K134" s="46"/>
      <c r="L134" s="46"/>
      <c r="M134" s="46"/>
      <c r="N134" s="870" t="s">
        <v>225</v>
      </c>
      <c r="O134" s="869"/>
      <c r="P134" s="819"/>
      <c r="Q134" s="105">
        <f>ROUND(P134,2)*E134*F134</f>
        <v>0</v>
      </c>
    </row>
    <row r="135" spans="1:17" s="71" customFormat="1" ht="15" customHeight="1" thickBot="1" x14ac:dyDescent="0.35">
      <c r="A135" s="1382">
        <v>121</v>
      </c>
      <c r="B135" s="1815" t="s">
        <v>970</v>
      </c>
      <c r="C135" s="1816" t="s">
        <v>971</v>
      </c>
      <c r="D135" s="1383" t="s">
        <v>781</v>
      </c>
      <c r="E135" s="24">
        <v>52</v>
      </c>
      <c r="F135" s="25">
        <v>10</v>
      </c>
      <c r="G135" s="857"/>
      <c r="H135" s="860" t="s">
        <v>225</v>
      </c>
      <c r="I135" s="1387"/>
      <c r="J135" s="857"/>
      <c r="K135" s="27"/>
      <c r="L135" s="27"/>
      <c r="M135" s="27"/>
      <c r="N135" s="860"/>
      <c r="O135" s="859"/>
      <c r="P135" s="1800" t="s">
        <v>137</v>
      </c>
      <c r="Q135" s="1800"/>
    </row>
    <row r="136" spans="1:17" s="71" customFormat="1" ht="15" customHeight="1" thickBot="1" x14ac:dyDescent="0.35">
      <c r="A136" s="1382">
        <v>122</v>
      </c>
      <c r="B136" s="1815"/>
      <c r="C136" s="1816"/>
      <c r="D136" s="1384" t="s">
        <v>972</v>
      </c>
      <c r="E136" s="33">
        <v>2</v>
      </c>
      <c r="F136" s="34">
        <v>10</v>
      </c>
      <c r="G136" s="862"/>
      <c r="H136" s="865"/>
      <c r="I136" s="1388"/>
      <c r="J136" s="862"/>
      <c r="K136" s="36"/>
      <c r="L136" s="36"/>
      <c r="M136" s="36"/>
      <c r="N136" s="865" t="s">
        <v>225</v>
      </c>
      <c r="O136" s="864" t="s">
        <v>225</v>
      </c>
      <c r="P136" s="818"/>
      <c r="Q136" s="91">
        <f>ROUND(P136,2)*E136*F136</f>
        <v>0</v>
      </c>
    </row>
    <row r="137" spans="1:17" s="71" customFormat="1" ht="15" customHeight="1" thickBot="1" x14ac:dyDescent="0.35">
      <c r="A137" s="1382">
        <v>123</v>
      </c>
      <c r="B137" s="1815"/>
      <c r="C137" s="1816"/>
      <c r="D137" s="1384" t="s">
        <v>783</v>
      </c>
      <c r="E137" s="33">
        <v>2</v>
      </c>
      <c r="F137" s="34">
        <v>10</v>
      </c>
      <c r="G137" s="862"/>
      <c r="H137" s="865"/>
      <c r="I137" s="1388"/>
      <c r="J137" s="862"/>
      <c r="K137" s="36"/>
      <c r="L137" s="36"/>
      <c r="M137" s="36"/>
      <c r="N137" s="865" t="s">
        <v>225</v>
      </c>
      <c r="O137" s="864" t="s">
        <v>225</v>
      </c>
      <c r="P137" s="818"/>
      <c r="Q137" s="91">
        <f>ROUND(P137,2)*E137*F137</f>
        <v>0</v>
      </c>
    </row>
    <row r="138" spans="1:17" s="71" customFormat="1" ht="30" customHeight="1" thickBot="1" x14ac:dyDescent="0.35">
      <c r="A138" s="1382">
        <v>124</v>
      </c>
      <c r="B138" s="1815"/>
      <c r="C138" s="1816"/>
      <c r="D138" s="1384" t="s">
        <v>784</v>
      </c>
      <c r="E138" s="33">
        <v>2</v>
      </c>
      <c r="F138" s="34">
        <v>10</v>
      </c>
      <c r="G138" s="862"/>
      <c r="H138" s="865"/>
      <c r="I138" s="1388"/>
      <c r="J138" s="862"/>
      <c r="K138" s="36"/>
      <c r="L138" s="36"/>
      <c r="M138" s="36"/>
      <c r="N138" s="865" t="s">
        <v>225</v>
      </c>
      <c r="O138" s="864" t="s">
        <v>225</v>
      </c>
      <c r="P138" s="818"/>
      <c r="Q138" s="91">
        <f>ROUND(P138,2)*E138*F138</f>
        <v>0</v>
      </c>
    </row>
    <row r="139" spans="1:17" s="71" customFormat="1" ht="15" customHeight="1" thickBot="1" x14ac:dyDescent="0.35">
      <c r="A139" s="1382">
        <v>125</v>
      </c>
      <c r="B139" s="1815"/>
      <c r="C139" s="1816"/>
      <c r="D139" s="1384" t="s">
        <v>786</v>
      </c>
      <c r="E139" s="33">
        <v>2</v>
      </c>
      <c r="F139" s="34">
        <v>10</v>
      </c>
      <c r="G139" s="862"/>
      <c r="H139" s="865"/>
      <c r="I139" s="1388"/>
      <c r="J139" s="862"/>
      <c r="K139" s="36"/>
      <c r="L139" s="36"/>
      <c r="M139" s="36"/>
      <c r="N139" s="865" t="s">
        <v>225</v>
      </c>
      <c r="O139" s="864" t="s">
        <v>225</v>
      </c>
      <c r="P139" s="818"/>
      <c r="Q139" s="91">
        <f>ROUND(P139,2)*E139*F139</f>
        <v>0</v>
      </c>
    </row>
    <row r="140" spans="1:17" s="71" customFormat="1" ht="30" customHeight="1" thickBot="1" x14ac:dyDescent="0.35">
      <c r="A140" s="1382">
        <v>126</v>
      </c>
      <c r="B140" s="1815"/>
      <c r="C140" s="1816"/>
      <c r="D140" s="1384" t="s">
        <v>973</v>
      </c>
      <c r="E140" s="33">
        <v>2</v>
      </c>
      <c r="F140" s="34">
        <v>10</v>
      </c>
      <c r="G140" s="862"/>
      <c r="H140" s="865"/>
      <c r="I140" s="1388"/>
      <c r="J140" s="862"/>
      <c r="K140" s="36"/>
      <c r="L140" s="36"/>
      <c r="M140" s="36"/>
      <c r="N140" s="865" t="s">
        <v>225</v>
      </c>
      <c r="O140" s="864" t="s">
        <v>225</v>
      </c>
      <c r="P140" s="818"/>
      <c r="Q140" s="91">
        <f>ROUND(P140,2)*E140*F140</f>
        <v>0</v>
      </c>
    </row>
    <row r="141" spans="1:17" s="71" customFormat="1" ht="15" customHeight="1" thickBot="1" x14ac:dyDescent="0.35">
      <c r="A141" s="1382">
        <v>127</v>
      </c>
      <c r="B141" s="1815" t="s">
        <v>974</v>
      </c>
      <c r="C141" s="1816" t="s">
        <v>975</v>
      </c>
      <c r="D141" s="138" t="s">
        <v>424</v>
      </c>
      <c r="E141" s="24">
        <v>52</v>
      </c>
      <c r="F141" s="25">
        <v>1</v>
      </c>
      <c r="G141" s="20"/>
      <c r="H141" s="24" t="s">
        <v>225</v>
      </c>
      <c r="I141" s="197"/>
      <c r="J141" s="1185"/>
      <c r="K141" s="27"/>
      <c r="L141" s="27"/>
      <c r="M141" s="27"/>
      <c r="N141" s="1186"/>
      <c r="O141" s="1187"/>
      <c r="P141" s="1800" t="s">
        <v>137</v>
      </c>
      <c r="Q141" s="1800"/>
    </row>
    <row r="142" spans="1:17" s="71" customFormat="1" ht="15" customHeight="1" thickBot="1" x14ac:dyDescent="0.35">
      <c r="A142" s="1382">
        <v>128</v>
      </c>
      <c r="B142" s="1815"/>
      <c r="C142" s="1816"/>
      <c r="D142" s="149" t="s">
        <v>607</v>
      </c>
      <c r="E142" s="33">
        <v>52</v>
      </c>
      <c r="F142" s="34">
        <v>1</v>
      </c>
      <c r="G142" s="30"/>
      <c r="H142" s="33" t="s">
        <v>225</v>
      </c>
      <c r="I142" s="194"/>
      <c r="J142" s="1189"/>
      <c r="K142" s="36"/>
      <c r="L142" s="36"/>
      <c r="M142" s="36"/>
      <c r="N142" s="1190"/>
      <c r="O142" s="1191"/>
      <c r="P142" s="1801" t="s">
        <v>137</v>
      </c>
      <c r="Q142" s="1801"/>
    </row>
    <row r="143" spans="1:17" s="71" customFormat="1" ht="30" customHeight="1" thickBot="1" x14ac:dyDescent="0.35">
      <c r="A143" s="1382">
        <v>129</v>
      </c>
      <c r="B143" s="1815"/>
      <c r="C143" s="1816"/>
      <c r="D143" s="149" t="s">
        <v>608</v>
      </c>
      <c r="E143" s="33">
        <v>52</v>
      </c>
      <c r="F143" s="34">
        <v>1</v>
      </c>
      <c r="G143" s="30"/>
      <c r="H143" s="33" t="s">
        <v>225</v>
      </c>
      <c r="I143" s="194"/>
      <c r="J143" s="1189"/>
      <c r="K143" s="36"/>
      <c r="L143" s="36"/>
      <c r="M143" s="36"/>
      <c r="N143" s="1190"/>
      <c r="O143" s="1191"/>
      <c r="P143" s="1802" t="s">
        <v>137</v>
      </c>
      <c r="Q143" s="1802"/>
    </row>
    <row r="144" spans="1:17" s="71" customFormat="1" ht="15" customHeight="1" thickBot="1" x14ac:dyDescent="0.35">
      <c r="A144" s="1382">
        <v>130</v>
      </c>
      <c r="B144" s="1815"/>
      <c r="C144" s="1816"/>
      <c r="D144" s="149" t="s">
        <v>425</v>
      </c>
      <c r="E144" s="33">
        <v>2</v>
      </c>
      <c r="F144" s="34">
        <v>1</v>
      </c>
      <c r="G144" s="30"/>
      <c r="H144" s="33"/>
      <c r="I144" s="194" t="s">
        <v>225</v>
      </c>
      <c r="J144" s="1189"/>
      <c r="K144" s="36"/>
      <c r="L144" s="36"/>
      <c r="M144" s="36"/>
      <c r="N144" s="1190" t="s">
        <v>225</v>
      </c>
      <c r="O144" s="1191" t="s">
        <v>225</v>
      </c>
      <c r="P144" s="818"/>
      <c r="Q144" s="91">
        <f>ROUND(P144,2)*E144*F144</f>
        <v>0</v>
      </c>
    </row>
    <row r="145" spans="1:17" s="71" customFormat="1" ht="15" customHeight="1" thickBot="1" x14ac:dyDescent="0.35">
      <c r="A145" s="1382">
        <v>131</v>
      </c>
      <c r="B145" s="1815"/>
      <c r="C145" s="1816"/>
      <c r="D145" s="149" t="s">
        <v>610</v>
      </c>
      <c r="E145" s="33">
        <v>2</v>
      </c>
      <c r="F145" s="34">
        <v>1</v>
      </c>
      <c r="G145" s="30"/>
      <c r="H145" s="33"/>
      <c r="I145" s="194"/>
      <c r="J145" s="1189"/>
      <c r="K145" s="36"/>
      <c r="L145" s="36"/>
      <c r="M145" s="36"/>
      <c r="N145" s="1190" t="s">
        <v>225</v>
      </c>
      <c r="O145" s="1191" t="s">
        <v>225</v>
      </c>
      <c r="P145" s="818"/>
      <c r="Q145" s="91">
        <f>ROUND(P145,2)*E145*F145</f>
        <v>0</v>
      </c>
    </row>
    <row r="146" spans="1:17" s="71" customFormat="1" ht="15" customHeight="1" thickBot="1" x14ac:dyDescent="0.35">
      <c r="A146" s="1382">
        <v>132</v>
      </c>
      <c r="B146" s="1815"/>
      <c r="C146" s="1816"/>
      <c r="D146" s="149" t="s">
        <v>527</v>
      </c>
      <c r="E146" s="33">
        <v>2</v>
      </c>
      <c r="F146" s="34">
        <v>1</v>
      </c>
      <c r="G146" s="30"/>
      <c r="H146" s="33"/>
      <c r="I146" s="194"/>
      <c r="J146" s="1189"/>
      <c r="K146" s="36"/>
      <c r="L146" s="36"/>
      <c r="M146" s="36"/>
      <c r="N146" s="1190" t="s">
        <v>225</v>
      </c>
      <c r="O146" s="1191" t="s">
        <v>225</v>
      </c>
      <c r="P146" s="818"/>
      <c r="Q146" s="91">
        <f>ROUND(P146,2)*E146*F146</f>
        <v>0</v>
      </c>
    </row>
    <row r="147" spans="1:17" s="71" customFormat="1" ht="30" customHeight="1" thickBot="1" x14ac:dyDescent="0.35">
      <c r="A147" s="1382">
        <v>133</v>
      </c>
      <c r="B147" s="1815"/>
      <c r="C147" s="1816"/>
      <c r="D147" s="149" t="s">
        <v>611</v>
      </c>
      <c r="E147" s="33">
        <v>2</v>
      </c>
      <c r="F147" s="34">
        <v>1</v>
      </c>
      <c r="G147" s="30"/>
      <c r="H147" s="33"/>
      <c r="I147" s="194"/>
      <c r="J147" s="1189"/>
      <c r="K147" s="36"/>
      <c r="L147" s="36"/>
      <c r="M147" s="36"/>
      <c r="N147" s="1190" t="s">
        <v>225</v>
      </c>
      <c r="O147" s="1191" t="s">
        <v>225</v>
      </c>
      <c r="P147" s="818"/>
      <c r="Q147" s="91">
        <f>ROUND(P147,2)*E147*F147</f>
        <v>0</v>
      </c>
    </row>
    <row r="148" spans="1:17" s="71" customFormat="1" ht="15" customHeight="1" thickBot="1" x14ac:dyDescent="0.35">
      <c r="A148" s="1382">
        <v>134</v>
      </c>
      <c r="B148" s="1815"/>
      <c r="C148" s="1816"/>
      <c r="D148" s="151" t="s">
        <v>612</v>
      </c>
      <c r="E148" s="44">
        <v>2</v>
      </c>
      <c r="F148" s="45">
        <v>1</v>
      </c>
      <c r="G148" s="41"/>
      <c r="H148" s="44"/>
      <c r="I148" s="196"/>
      <c r="J148" s="1199"/>
      <c r="K148" s="46"/>
      <c r="L148" s="46"/>
      <c r="M148" s="46"/>
      <c r="N148" s="1197" t="s">
        <v>225</v>
      </c>
      <c r="O148" s="1198" t="s">
        <v>225</v>
      </c>
      <c r="P148" s="819"/>
      <c r="Q148" s="105">
        <f>ROUND(P148,2)*E148*F148</f>
        <v>0</v>
      </c>
    </row>
    <row r="149" spans="1:17" s="71" customFormat="1" ht="15" customHeight="1" thickBot="1" x14ac:dyDescent="0.35">
      <c r="A149" s="1382">
        <v>135</v>
      </c>
      <c r="B149" s="1823" t="s">
        <v>976</v>
      </c>
      <c r="C149" s="1824" t="s">
        <v>977</v>
      </c>
      <c r="D149" s="138" t="s">
        <v>535</v>
      </c>
      <c r="E149" s="24">
        <v>52</v>
      </c>
      <c r="F149" s="25">
        <v>1</v>
      </c>
      <c r="G149" s="857"/>
      <c r="H149" s="860" t="s">
        <v>225</v>
      </c>
      <c r="I149" s="859"/>
      <c r="J149" s="857"/>
      <c r="K149" s="27"/>
      <c r="L149" s="27"/>
      <c r="M149" s="27"/>
      <c r="N149" s="860"/>
      <c r="O149" s="859"/>
      <c r="P149" s="1800" t="s">
        <v>137</v>
      </c>
      <c r="Q149" s="1800"/>
    </row>
    <row r="150" spans="1:17" s="71" customFormat="1" ht="15" customHeight="1" thickBot="1" x14ac:dyDescent="0.35">
      <c r="A150" s="1382">
        <v>136</v>
      </c>
      <c r="B150" s="1823"/>
      <c r="C150" s="1824"/>
      <c r="D150" s="149" t="s">
        <v>978</v>
      </c>
      <c r="E150" s="33">
        <v>2</v>
      </c>
      <c r="F150" s="34">
        <v>1</v>
      </c>
      <c r="G150" s="30"/>
      <c r="H150" s="33"/>
      <c r="I150" s="194" t="s">
        <v>225</v>
      </c>
      <c r="J150" s="862"/>
      <c r="K150" s="36"/>
      <c r="L150" s="36"/>
      <c r="M150" s="36"/>
      <c r="N150" s="1190" t="s">
        <v>225</v>
      </c>
      <c r="O150" s="1191" t="s">
        <v>225</v>
      </c>
      <c r="P150" s="818"/>
      <c r="Q150" s="91">
        <f>ROUND(P150,2)*E150*F150</f>
        <v>0</v>
      </c>
    </row>
    <row r="151" spans="1:17" s="71" customFormat="1" ht="44.25" customHeight="1" thickBot="1" x14ac:dyDescent="0.35">
      <c r="A151" s="1382">
        <v>137</v>
      </c>
      <c r="B151" s="1823"/>
      <c r="C151" s="1824"/>
      <c r="D151" s="149" t="s">
        <v>897</v>
      </c>
      <c r="E151" s="33">
        <v>2</v>
      </c>
      <c r="F151" s="34">
        <v>1</v>
      </c>
      <c r="G151" s="862"/>
      <c r="H151" s="865"/>
      <c r="I151" s="864" t="s">
        <v>225</v>
      </c>
      <c r="J151" s="862"/>
      <c r="K151" s="36"/>
      <c r="L151" s="36"/>
      <c r="M151" s="36"/>
      <c r="N151" s="865" t="s">
        <v>225</v>
      </c>
      <c r="O151" s="864" t="s">
        <v>225</v>
      </c>
      <c r="P151" s="818"/>
      <c r="Q151" s="91">
        <f>ROUND(P151,2)*E151*F151</f>
        <v>0</v>
      </c>
    </row>
    <row r="152" spans="1:17" s="71" customFormat="1" ht="15" customHeight="1" thickBot="1" x14ac:dyDescent="0.35">
      <c r="A152" s="1382">
        <v>138</v>
      </c>
      <c r="B152" s="1823"/>
      <c r="C152" s="1824"/>
      <c r="D152" s="151" t="s">
        <v>979</v>
      </c>
      <c r="E152" s="44">
        <v>1</v>
      </c>
      <c r="F152" s="45">
        <v>1</v>
      </c>
      <c r="G152" s="867"/>
      <c r="H152" s="870"/>
      <c r="I152" s="869"/>
      <c r="J152" s="867"/>
      <c r="K152" s="44"/>
      <c r="L152" s="46"/>
      <c r="M152" s="46"/>
      <c r="N152" s="870" t="s">
        <v>225</v>
      </c>
      <c r="O152" s="869"/>
      <c r="P152" s="819"/>
      <c r="Q152" s="105">
        <f>ROUND(P152,2)*E152*F152</f>
        <v>0</v>
      </c>
    </row>
    <row r="153" spans="1:17" s="71" customFormat="1" ht="15" customHeight="1" thickBot="1" x14ac:dyDescent="0.35">
      <c r="A153" s="1382">
        <v>139</v>
      </c>
      <c r="B153" s="1815" t="s">
        <v>980</v>
      </c>
      <c r="C153" s="1816" t="s">
        <v>981</v>
      </c>
      <c r="D153" s="1383" t="s">
        <v>982</v>
      </c>
      <c r="E153" s="24">
        <v>52</v>
      </c>
      <c r="F153" s="25">
        <v>1</v>
      </c>
      <c r="G153" s="857"/>
      <c r="H153" s="860" t="s">
        <v>225</v>
      </c>
      <c r="I153" s="859"/>
      <c r="J153" s="857"/>
      <c r="K153" s="27"/>
      <c r="L153" s="27"/>
      <c r="M153" s="27"/>
      <c r="N153" s="860"/>
      <c r="O153" s="859"/>
      <c r="P153" s="1800" t="s">
        <v>137</v>
      </c>
      <c r="Q153" s="1800"/>
    </row>
    <row r="154" spans="1:17" s="71" customFormat="1" ht="15" customHeight="1" thickBot="1" x14ac:dyDescent="0.35">
      <c r="A154" s="1382">
        <v>140</v>
      </c>
      <c r="B154" s="1815"/>
      <c r="C154" s="1816"/>
      <c r="D154" s="1384" t="s">
        <v>983</v>
      </c>
      <c r="E154" s="33">
        <v>52</v>
      </c>
      <c r="F154" s="34">
        <v>1</v>
      </c>
      <c r="G154" s="862"/>
      <c r="H154" s="865" t="s">
        <v>225</v>
      </c>
      <c r="I154" s="864"/>
      <c r="J154" s="862"/>
      <c r="K154" s="36"/>
      <c r="L154" s="36"/>
      <c r="M154" s="36"/>
      <c r="N154" s="865"/>
      <c r="O154" s="864"/>
      <c r="P154" s="1801" t="s">
        <v>137</v>
      </c>
      <c r="Q154" s="1801"/>
    </row>
    <row r="155" spans="1:17" s="71" customFormat="1" ht="15" customHeight="1" thickBot="1" x14ac:dyDescent="0.35">
      <c r="A155" s="1382">
        <v>141</v>
      </c>
      <c r="B155" s="1815"/>
      <c r="C155" s="1816"/>
      <c r="D155" s="149" t="s">
        <v>984</v>
      </c>
      <c r="E155" s="33">
        <v>2</v>
      </c>
      <c r="F155" s="34">
        <v>6</v>
      </c>
      <c r="G155" s="862"/>
      <c r="H155" s="865"/>
      <c r="I155" s="864"/>
      <c r="J155" s="862"/>
      <c r="K155" s="36"/>
      <c r="L155" s="36"/>
      <c r="M155" s="36"/>
      <c r="N155" s="865" t="s">
        <v>225</v>
      </c>
      <c r="O155" s="864" t="s">
        <v>225</v>
      </c>
      <c r="P155" s="818"/>
      <c r="Q155" s="91">
        <f>ROUND(P155,2)*E155*F155</f>
        <v>0</v>
      </c>
    </row>
    <row r="156" spans="1:17" s="71" customFormat="1" ht="15" customHeight="1" thickBot="1" x14ac:dyDescent="0.35">
      <c r="A156" s="1382">
        <v>142</v>
      </c>
      <c r="B156" s="1815"/>
      <c r="C156" s="1816"/>
      <c r="D156" s="149" t="s">
        <v>985</v>
      </c>
      <c r="E156" s="33">
        <v>2</v>
      </c>
      <c r="F156" s="34">
        <v>3</v>
      </c>
      <c r="G156" s="862"/>
      <c r="H156" s="865"/>
      <c r="I156" s="864"/>
      <c r="J156" s="862"/>
      <c r="K156" s="36"/>
      <c r="L156" s="36"/>
      <c r="M156" s="36"/>
      <c r="N156" s="865" t="s">
        <v>225</v>
      </c>
      <c r="O156" s="864" t="s">
        <v>225</v>
      </c>
      <c r="P156" s="818"/>
      <c r="Q156" s="91">
        <f>ROUND(P156,2)*E156*F156</f>
        <v>0</v>
      </c>
    </row>
    <row r="157" spans="1:17" s="71" customFormat="1" ht="30" customHeight="1" thickBot="1" x14ac:dyDescent="0.35">
      <c r="A157" s="1382">
        <v>143</v>
      </c>
      <c r="B157" s="1815"/>
      <c r="C157" s="1816"/>
      <c r="D157" s="149" t="s">
        <v>986</v>
      </c>
      <c r="E157" s="33">
        <v>2</v>
      </c>
      <c r="F157" s="34">
        <v>6</v>
      </c>
      <c r="G157" s="862"/>
      <c r="H157" s="865"/>
      <c r="I157" s="864"/>
      <c r="J157" s="862"/>
      <c r="K157" s="36"/>
      <c r="L157" s="36"/>
      <c r="M157" s="36"/>
      <c r="N157" s="865" t="s">
        <v>225</v>
      </c>
      <c r="O157" s="864" t="s">
        <v>225</v>
      </c>
      <c r="P157" s="818"/>
      <c r="Q157" s="91">
        <f>ROUND(P157,2)*E157*F157</f>
        <v>0</v>
      </c>
    </row>
    <row r="158" spans="1:17" s="71" customFormat="1" ht="15" customHeight="1" thickBot="1" x14ac:dyDescent="0.35">
      <c r="A158" s="1382">
        <v>144</v>
      </c>
      <c r="B158" s="1815"/>
      <c r="C158" s="1816"/>
      <c r="D158" s="151" t="s">
        <v>987</v>
      </c>
      <c r="E158" s="44">
        <v>1</v>
      </c>
      <c r="F158" s="45">
        <v>3</v>
      </c>
      <c r="G158" s="867"/>
      <c r="H158" s="870"/>
      <c r="I158" s="869"/>
      <c r="J158" s="867"/>
      <c r="K158" s="46"/>
      <c r="L158" s="46"/>
      <c r="M158" s="46"/>
      <c r="N158" s="870"/>
      <c r="O158" s="869" t="s">
        <v>225</v>
      </c>
      <c r="P158" s="819"/>
      <c r="Q158" s="105">
        <f>ROUND(P158,2)*E158*F158</f>
        <v>0</v>
      </c>
    </row>
    <row r="159" spans="1:17" s="71" customFormat="1" ht="15" customHeight="1" thickBot="1" x14ac:dyDescent="0.35">
      <c r="A159" s="1382">
        <v>145</v>
      </c>
      <c r="B159" s="1815" t="s">
        <v>988</v>
      </c>
      <c r="C159" s="1816" t="s">
        <v>989</v>
      </c>
      <c r="D159" s="1383" t="s">
        <v>535</v>
      </c>
      <c r="E159" s="24">
        <v>52</v>
      </c>
      <c r="F159" s="25">
        <v>3</v>
      </c>
      <c r="G159" s="857"/>
      <c r="H159" s="860" t="s">
        <v>225</v>
      </c>
      <c r="I159" s="859"/>
      <c r="J159" s="857"/>
      <c r="K159" s="27"/>
      <c r="L159" s="27"/>
      <c r="M159" s="27"/>
      <c r="N159" s="860"/>
      <c r="O159" s="859"/>
      <c r="P159" s="1800" t="s">
        <v>137</v>
      </c>
      <c r="Q159" s="1800"/>
    </row>
    <row r="160" spans="1:17" s="71" customFormat="1" ht="15" customHeight="1" thickBot="1" x14ac:dyDescent="0.35">
      <c r="A160" s="1382">
        <v>146</v>
      </c>
      <c r="B160" s="1815"/>
      <c r="C160" s="1816"/>
      <c r="D160" s="1384" t="s">
        <v>990</v>
      </c>
      <c r="E160" s="33">
        <v>2</v>
      </c>
      <c r="F160" s="34">
        <v>3</v>
      </c>
      <c r="G160" s="862"/>
      <c r="H160" s="865"/>
      <c r="I160" s="864"/>
      <c r="J160" s="862"/>
      <c r="K160" s="36"/>
      <c r="L160" s="36"/>
      <c r="M160" s="36"/>
      <c r="N160" s="865" t="s">
        <v>225</v>
      </c>
      <c r="O160" s="864" t="s">
        <v>225</v>
      </c>
      <c r="P160" s="818"/>
      <c r="Q160" s="91">
        <f>ROUND(P160,2)*E160*F160</f>
        <v>0</v>
      </c>
    </row>
    <row r="161" spans="1:17" s="71" customFormat="1" ht="15" customHeight="1" thickBot="1" x14ac:dyDescent="0.35">
      <c r="A161" s="1382">
        <v>147</v>
      </c>
      <c r="B161" s="1815"/>
      <c r="C161" s="1816"/>
      <c r="D161" s="1384" t="s">
        <v>991</v>
      </c>
      <c r="E161" s="33">
        <v>2</v>
      </c>
      <c r="F161" s="34">
        <v>3</v>
      </c>
      <c r="G161" s="862"/>
      <c r="H161" s="865"/>
      <c r="I161" s="864"/>
      <c r="J161" s="862"/>
      <c r="K161" s="33"/>
      <c r="L161" s="36"/>
      <c r="M161" s="36"/>
      <c r="N161" s="865" t="s">
        <v>225</v>
      </c>
      <c r="O161" s="864" t="s">
        <v>225</v>
      </c>
      <c r="P161" s="818"/>
      <c r="Q161" s="91">
        <f>ROUND(P161,2)*E161*F161</f>
        <v>0</v>
      </c>
    </row>
    <row r="162" spans="1:17" s="71" customFormat="1" ht="15" customHeight="1" thickBot="1" x14ac:dyDescent="0.35">
      <c r="A162" s="1382">
        <v>148</v>
      </c>
      <c r="B162" s="1815"/>
      <c r="C162" s="1816"/>
      <c r="D162" s="1384" t="s">
        <v>842</v>
      </c>
      <c r="E162" s="33">
        <v>2</v>
      </c>
      <c r="F162" s="34">
        <v>3</v>
      </c>
      <c r="G162" s="862"/>
      <c r="H162" s="865"/>
      <c r="I162" s="864"/>
      <c r="J162" s="862"/>
      <c r="K162" s="36"/>
      <c r="L162" s="36"/>
      <c r="M162" s="36"/>
      <c r="N162" s="865" t="s">
        <v>225</v>
      </c>
      <c r="O162" s="864" t="s">
        <v>225</v>
      </c>
      <c r="P162" s="818"/>
      <c r="Q162" s="91">
        <f>ROUND(P162,2)*E162*F162</f>
        <v>0</v>
      </c>
    </row>
    <row r="163" spans="1:17" s="71" customFormat="1" ht="15" customHeight="1" thickBot="1" x14ac:dyDescent="0.35">
      <c r="A163" s="1382">
        <v>149</v>
      </c>
      <c r="B163" s="1815"/>
      <c r="C163" s="1816"/>
      <c r="D163" s="1385" t="s">
        <v>843</v>
      </c>
      <c r="E163" s="44">
        <v>2</v>
      </c>
      <c r="F163" s="45">
        <v>3</v>
      </c>
      <c r="G163" s="867"/>
      <c r="H163" s="870"/>
      <c r="I163" s="869"/>
      <c r="J163" s="867"/>
      <c r="K163" s="46"/>
      <c r="L163" s="46"/>
      <c r="M163" s="46"/>
      <c r="N163" s="870" t="s">
        <v>225</v>
      </c>
      <c r="O163" s="869" t="s">
        <v>225</v>
      </c>
      <c r="P163" s="819"/>
      <c r="Q163" s="105">
        <f>ROUND(P163,2)*E163*F163</f>
        <v>0</v>
      </c>
    </row>
    <row r="164" spans="1:17" s="71" customFormat="1" ht="15" customHeight="1" thickBot="1" x14ac:dyDescent="0.35">
      <c r="A164" s="1382">
        <v>150</v>
      </c>
      <c r="B164" s="1815" t="s">
        <v>992</v>
      </c>
      <c r="C164" s="1816" t="s">
        <v>993</v>
      </c>
      <c r="D164" s="1383" t="s">
        <v>994</v>
      </c>
      <c r="E164" s="24">
        <v>52</v>
      </c>
      <c r="F164" s="25">
        <v>2</v>
      </c>
      <c r="G164" s="857"/>
      <c r="H164" s="860" t="s">
        <v>225</v>
      </c>
      <c r="I164" s="859"/>
      <c r="J164" s="857"/>
      <c r="K164" s="27"/>
      <c r="L164" s="27"/>
      <c r="M164" s="27"/>
      <c r="N164" s="860"/>
      <c r="O164" s="859"/>
      <c r="P164" s="1800" t="s">
        <v>137</v>
      </c>
      <c r="Q164" s="1800"/>
    </row>
    <row r="165" spans="1:17" s="71" customFormat="1" ht="15" customHeight="1" thickBot="1" x14ac:dyDescent="0.35">
      <c r="A165" s="1382">
        <v>151</v>
      </c>
      <c r="B165" s="1815"/>
      <c r="C165" s="1816"/>
      <c r="D165" s="1384" t="s">
        <v>995</v>
      </c>
      <c r="E165" s="33">
        <v>2</v>
      </c>
      <c r="F165" s="34">
        <v>2</v>
      </c>
      <c r="G165" s="862"/>
      <c r="H165" s="865"/>
      <c r="I165" s="864"/>
      <c r="J165" s="862"/>
      <c r="K165" s="36"/>
      <c r="L165" s="36"/>
      <c r="M165" s="36"/>
      <c r="N165" s="865" t="s">
        <v>225</v>
      </c>
      <c r="O165" s="864" t="s">
        <v>225</v>
      </c>
      <c r="P165" s="818"/>
      <c r="Q165" s="91">
        <f>ROUND(P165,2)*E165*F165</f>
        <v>0</v>
      </c>
    </row>
    <row r="166" spans="1:17" s="71" customFormat="1" ht="15" customHeight="1" thickBot="1" x14ac:dyDescent="0.35">
      <c r="A166" s="1382">
        <v>152</v>
      </c>
      <c r="B166" s="1815"/>
      <c r="C166" s="1816"/>
      <c r="D166" s="1385" t="s">
        <v>996</v>
      </c>
      <c r="E166" s="44">
        <v>2</v>
      </c>
      <c r="F166" s="45">
        <v>4</v>
      </c>
      <c r="G166" s="867"/>
      <c r="H166" s="870"/>
      <c r="I166" s="869"/>
      <c r="J166" s="867"/>
      <c r="K166" s="46"/>
      <c r="L166" s="46"/>
      <c r="M166" s="46"/>
      <c r="N166" s="870" t="s">
        <v>225</v>
      </c>
      <c r="O166" s="869" t="s">
        <v>225</v>
      </c>
      <c r="P166" s="819"/>
      <c r="Q166" s="105">
        <f>ROUND(P166,2)*E166*F166</f>
        <v>0</v>
      </c>
    </row>
    <row r="167" spans="1:17" s="71" customFormat="1" ht="15" customHeight="1" thickBot="1" x14ac:dyDescent="0.35">
      <c r="A167" s="1382">
        <v>153</v>
      </c>
      <c r="B167" s="1815" t="s">
        <v>997</v>
      </c>
      <c r="C167" s="1816" t="s">
        <v>998</v>
      </c>
      <c r="D167" s="1383" t="s">
        <v>535</v>
      </c>
      <c r="E167" s="24">
        <v>52</v>
      </c>
      <c r="F167" s="25">
        <v>4</v>
      </c>
      <c r="G167" s="857"/>
      <c r="H167" s="860" t="s">
        <v>225</v>
      </c>
      <c r="I167" s="859"/>
      <c r="J167" s="857"/>
      <c r="K167" s="27"/>
      <c r="L167" s="27"/>
      <c r="M167" s="27"/>
      <c r="N167" s="860"/>
      <c r="O167" s="859"/>
      <c r="P167" s="1800" t="s">
        <v>137</v>
      </c>
      <c r="Q167" s="1800"/>
    </row>
    <row r="168" spans="1:17" s="71" customFormat="1" ht="15" customHeight="1" thickBot="1" x14ac:dyDescent="0.35">
      <c r="A168" s="1382">
        <v>154</v>
      </c>
      <c r="B168" s="1815"/>
      <c r="C168" s="1816"/>
      <c r="D168" s="1384" t="s">
        <v>999</v>
      </c>
      <c r="E168" s="33">
        <v>1</v>
      </c>
      <c r="F168" s="34">
        <v>4</v>
      </c>
      <c r="G168" s="862"/>
      <c r="H168" s="865"/>
      <c r="I168" s="864"/>
      <c r="J168" s="862"/>
      <c r="K168" s="36"/>
      <c r="L168" s="36"/>
      <c r="M168" s="36"/>
      <c r="N168" s="865"/>
      <c r="O168" s="864" t="s">
        <v>225</v>
      </c>
      <c r="P168" s="818"/>
      <c r="Q168" s="91">
        <f>ROUND(P168,2)*E168*F168</f>
        <v>0</v>
      </c>
    </row>
    <row r="169" spans="1:17" s="71" customFormat="1" ht="15" customHeight="1" thickBot="1" x14ac:dyDescent="0.35">
      <c r="A169" s="1382">
        <v>155</v>
      </c>
      <c r="B169" s="1815"/>
      <c r="C169" s="1816"/>
      <c r="D169" s="1384" t="s">
        <v>1000</v>
      </c>
      <c r="E169" s="33">
        <v>1</v>
      </c>
      <c r="F169" s="34">
        <v>4</v>
      </c>
      <c r="G169" s="862"/>
      <c r="H169" s="865"/>
      <c r="I169" s="864"/>
      <c r="J169" s="862"/>
      <c r="K169" s="33"/>
      <c r="L169" s="36"/>
      <c r="M169" s="36"/>
      <c r="N169" s="865"/>
      <c r="O169" s="864" t="s">
        <v>225</v>
      </c>
      <c r="P169" s="818"/>
      <c r="Q169" s="91">
        <f>ROUND(P169,2)*E169*F169</f>
        <v>0</v>
      </c>
    </row>
    <row r="170" spans="1:17" s="71" customFormat="1" ht="15" customHeight="1" thickBot="1" x14ac:dyDescent="0.35">
      <c r="A170" s="1382">
        <v>156</v>
      </c>
      <c r="B170" s="1815"/>
      <c r="C170" s="1816"/>
      <c r="D170" s="1384" t="s">
        <v>842</v>
      </c>
      <c r="E170" s="33">
        <v>2</v>
      </c>
      <c r="F170" s="34">
        <v>4</v>
      </c>
      <c r="G170" s="862"/>
      <c r="H170" s="865"/>
      <c r="I170" s="864"/>
      <c r="J170" s="862"/>
      <c r="K170" s="36"/>
      <c r="L170" s="36"/>
      <c r="M170" s="36"/>
      <c r="N170" s="865" t="s">
        <v>225</v>
      </c>
      <c r="O170" s="864" t="s">
        <v>225</v>
      </c>
      <c r="P170" s="818"/>
      <c r="Q170" s="91">
        <f>ROUND(P170,2)*E170*F170</f>
        <v>0</v>
      </c>
    </row>
    <row r="171" spans="1:17" s="71" customFormat="1" ht="15" customHeight="1" thickBot="1" x14ac:dyDescent="0.35">
      <c r="A171" s="1382">
        <v>157</v>
      </c>
      <c r="B171" s="1815"/>
      <c r="C171" s="1816"/>
      <c r="D171" s="1385" t="s">
        <v>843</v>
      </c>
      <c r="E171" s="44">
        <v>2</v>
      </c>
      <c r="F171" s="45">
        <v>4</v>
      </c>
      <c r="G171" s="867"/>
      <c r="H171" s="870"/>
      <c r="I171" s="869"/>
      <c r="J171" s="867"/>
      <c r="K171" s="46"/>
      <c r="L171" s="46"/>
      <c r="M171" s="46"/>
      <c r="N171" s="870" t="s">
        <v>225</v>
      </c>
      <c r="O171" s="869" t="s">
        <v>225</v>
      </c>
      <c r="P171" s="819"/>
      <c r="Q171" s="105">
        <f>ROUND(P171,2)*E171*F171</f>
        <v>0</v>
      </c>
    </row>
    <row r="172" spans="1:17" s="71" customFormat="1" ht="15" customHeight="1" thickBot="1" x14ac:dyDescent="0.35">
      <c r="A172" s="1382">
        <v>158</v>
      </c>
      <c r="B172" s="1822" t="s">
        <v>844</v>
      </c>
      <c r="C172" s="1816" t="s">
        <v>1001</v>
      </c>
      <c r="D172" s="138" t="s">
        <v>136</v>
      </c>
      <c r="E172" s="24">
        <v>52</v>
      </c>
      <c r="F172" s="25">
        <v>1</v>
      </c>
      <c r="G172" s="20"/>
      <c r="H172" s="24" t="s">
        <v>225</v>
      </c>
      <c r="I172" s="197"/>
      <c r="J172" s="1391"/>
      <c r="K172" s="27"/>
      <c r="L172" s="27"/>
      <c r="M172" s="27"/>
      <c r="N172" s="177"/>
      <c r="O172" s="198"/>
      <c r="P172" s="1800" t="s">
        <v>137</v>
      </c>
      <c r="Q172" s="1800"/>
    </row>
    <row r="173" spans="1:17" s="71" customFormat="1" ht="15" customHeight="1" thickBot="1" x14ac:dyDescent="0.35">
      <c r="A173" s="1382">
        <v>159</v>
      </c>
      <c r="B173" s="1822"/>
      <c r="C173" s="1816"/>
      <c r="D173" s="149" t="s">
        <v>1002</v>
      </c>
      <c r="E173" s="33">
        <v>2</v>
      </c>
      <c r="F173" s="34">
        <v>1</v>
      </c>
      <c r="G173" s="30"/>
      <c r="H173" s="33"/>
      <c r="I173" s="194"/>
      <c r="J173" s="30"/>
      <c r="K173" s="36"/>
      <c r="L173" s="36"/>
      <c r="M173" s="36"/>
      <c r="N173" s="33" t="s">
        <v>225</v>
      </c>
      <c r="O173" s="194" t="s">
        <v>225</v>
      </c>
      <c r="P173" s="818"/>
      <c r="Q173" s="91">
        <f>ROUND(P173,2)*E173*F173</f>
        <v>0</v>
      </c>
    </row>
    <row r="174" spans="1:17" s="71" customFormat="1" ht="15" customHeight="1" thickBot="1" x14ac:dyDescent="0.35">
      <c r="A174" s="1382">
        <v>160</v>
      </c>
      <c r="B174" s="1822"/>
      <c r="C174" s="1816"/>
      <c r="D174" s="149" t="s">
        <v>842</v>
      </c>
      <c r="E174" s="33">
        <v>2</v>
      </c>
      <c r="F174" s="34">
        <v>1</v>
      </c>
      <c r="G174" s="30"/>
      <c r="H174" s="33"/>
      <c r="I174" s="194"/>
      <c r="J174" s="30"/>
      <c r="K174" s="36"/>
      <c r="L174" s="36"/>
      <c r="M174" s="36"/>
      <c r="N174" s="33" t="s">
        <v>225</v>
      </c>
      <c r="O174" s="194" t="s">
        <v>225</v>
      </c>
      <c r="P174" s="818"/>
      <c r="Q174" s="91">
        <f>ROUND(P174,2)*E174*F174</f>
        <v>0</v>
      </c>
    </row>
    <row r="175" spans="1:17" s="71" customFormat="1" ht="15" customHeight="1" thickBot="1" x14ac:dyDescent="0.35">
      <c r="A175" s="1382">
        <v>161</v>
      </c>
      <c r="B175" s="1822"/>
      <c r="C175" s="1816"/>
      <c r="D175" s="151" t="s">
        <v>843</v>
      </c>
      <c r="E175" s="44">
        <v>2</v>
      </c>
      <c r="F175" s="45">
        <v>1</v>
      </c>
      <c r="G175" s="41"/>
      <c r="H175" s="44"/>
      <c r="I175" s="196"/>
      <c r="J175" s="41"/>
      <c r="K175" s="46"/>
      <c r="L175" s="46"/>
      <c r="M175" s="46"/>
      <c r="N175" s="44" t="s">
        <v>225</v>
      </c>
      <c r="O175" s="196" t="s">
        <v>225</v>
      </c>
      <c r="P175" s="819"/>
      <c r="Q175" s="105">
        <f>ROUND(P175,2)*E175*F175</f>
        <v>0</v>
      </c>
    </row>
    <row r="176" spans="1:17" s="71" customFormat="1" ht="15" customHeight="1" thickBot="1" x14ac:dyDescent="0.35">
      <c r="A176" s="1382">
        <v>162</v>
      </c>
      <c r="B176" s="1815" t="s">
        <v>1003</v>
      </c>
      <c r="C176" s="1816" t="s">
        <v>1004</v>
      </c>
      <c r="D176" s="1383" t="s">
        <v>535</v>
      </c>
      <c r="E176" s="24">
        <v>52</v>
      </c>
      <c r="F176" s="25">
        <v>1</v>
      </c>
      <c r="G176" s="857"/>
      <c r="H176" s="860" t="s">
        <v>225</v>
      </c>
      <c r="I176" s="859"/>
      <c r="J176" s="857"/>
      <c r="K176" s="27"/>
      <c r="L176" s="27"/>
      <c r="M176" s="27"/>
      <c r="N176" s="860"/>
      <c r="O176" s="859"/>
      <c r="P176" s="1800" t="s">
        <v>137</v>
      </c>
      <c r="Q176" s="1800"/>
    </row>
    <row r="177" spans="1:17" s="71" customFormat="1" ht="15" customHeight="1" thickBot="1" x14ac:dyDescent="0.35">
      <c r="A177" s="1382">
        <v>163</v>
      </c>
      <c r="B177" s="1815"/>
      <c r="C177" s="1816"/>
      <c r="D177" s="1384" t="s">
        <v>1005</v>
      </c>
      <c r="E177" s="33">
        <v>1</v>
      </c>
      <c r="F177" s="34">
        <v>1</v>
      </c>
      <c r="G177" s="862"/>
      <c r="H177" s="865"/>
      <c r="I177" s="864"/>
      <c r="J177" s="862"/>
      <c r="K177" s="33"/>
      <c r="L177" s="36"/>
      <c r="M177" s="36"/>
      <c r="N177" s="865"/>
      <c r="O177" s="864" t="s">
        <v>225</v>
      </c>
      <c r="P177" s="818"/>
      <c r="Q177" s="91">
        <f>ROUND(P177,2)*E177*F177</f>
        <v>0</v>
      </c>
    </row>
    <row r="178" spans="1:17" s="71" customFormat="1" ht="15" customHeight="1" thickBot="1" x14ac:dyDescent="0.35">
      <c r="A178" s="1382">
        <v>164</v>
      </c>
      <c r="B178" s="1815"/>
      <c r="C178" s="1816"/>
      <c r="D178" s="1384" t="s">
        <v>1000</v>
      </c>
      <c r="E178" s="33">
        <v>1</v>
      </c>
      <c r="F178" s="34">
        <v>1</v>
      </c>
      <c r="G178" s="862"/>
      <c r="H178" s="865"/>
      <c r="I178" s="864"/>
      <c r="J178" s="862"/>
      <c r="K178" s="36"/>
      <c r="L178" s="36"/>
      <c r="M178" s="36"/>
      <c r="N178" s="865"/>
      <c r="O178" s="864" t="s">
        <v>225</v>
      </c>
      <c r="P178" s="818"/>
      <c r="Q178" s="91">
        <f>ROUND(P178,2)*E178*F178</f>
        <v>0</v>
      </c>
    </row>
    <row r="179" spans="1:17" s="71" customFormat="1" ht="15" customHeight="1" thickBot="1" x14ac:dyDescent="0.35">
      <c r="A179" s="1382">
        <v>165</v>
      </c>
      <c r="B179" s="1815"/>
      <c r="C179" s="1816"/>
      <c r="D179" s="1384" t="s">
        <v>842</v>
      </c>
      <c r="E179" s="33">
        <v>2</v>
      </c>
      <c r="F179" s="34">
        <v>1</v>
      </c>
      <c r="G179" s="862"/>
      <c r="H179" s="865"/>
      <c r="I179" s="1388"/>
      <c r="J179" s="862"/>
      <c r="K179" s="36"/>
      <c r="L179" s="36"/>
      <c r="M179" s="36"/>
      <c r="N179" s="865" t="s">
        <v>225</v>
      </c>
      <c r="O179" s="864" t="s">
        <v>225</v>
      </c>
      <c r="P179" s="818"/>
      <c r="Q179" s="91">
        <f>ROUND(P179,2)*E179*F179</f>
        <v>0</v>
      </c>
    </row>
    <row r="180" spans="1:17" s="71" customFormat="1" ht="15" customHeight="1" thickBot="1" x14ac:dyDescent="0.35">
      <c r="A180" s="1382">
        <v>166</v>
      </c>
      <c r="B180" s="1815"/>
      <c r="C180" s="1816"/>
      <c r="D180" s="1385" t="s">
        <v>843</v>
      </c>
      <c r="E180" s="44">
        <v>2</v>
      </c>
      <c r="F180" s="45">
        <v>1</v>
      </c>
      <c r="G180" s="867"/>
      <c r="H180" s="870"/>
      <c r="I180" s="1386"/>
      <c r="J180" s="867"/>
      <c r="K180" s="46"/>
      <c r="L180" s="46"/>
      <c r="M180" s="46"/>
      <c r="N180" s="870" t="s">
        <v>225</v>
      </c>
      <c r="O180" s="869" t="s">
        <v>225</v>
      </c>
      <c r="P180" s="819"/>
      <c r="Q180" s="105">
        <f>ROUND(P180,2)*E180*F180</f>
        <v>0</v>
      </c>
    </row>
    <row r="181" spans="1:17" s="71" customFormat="1" ht="15" customHeight="1" thickBot="1" x14ac:dyDescent="0.35">
      <c r="A181" s="1382">
        <v>167</v>
      </c>
      <c r="B181" s="1815" t="s">
        <v>1006</v>
      </c>
      <c r="C181" s="1816" t="s">
        <v>1007</v>
      </c>
      <c r="D181" s="1383" t="s">
        <v>535</v>
      </c>
      <c r="E181" s="24">
        <v>52</v>
      </c>
      <c r="F181" s="25">
        <v>1</v>
      </c>
      <c r="G181" s="857"/>
      <c r="H181" s="860" t="s">
        <v>225</v>
      </c>
      <c r="I181" s="859"/>
      <c r="J181" s="857"/>
      <c r="K181" s="27"/>
      <c r="L181" s="27"/>
      <c r="M181" s="27"/>
      <c r="N181" s="860"/>
      <c r="O181" s="859"/>
      <c r="P181" s="1800" t="s">
        <v>137</v>
      </c>
      <c r="Q181" s="1800"/>
    </row>
    <row r="182" spans="1:17" s="71" customFormat="1" ht="15" customHeight="1" thickBot="1" x14ac:dyDescent="0.35">
      <c r="A182" s="1382">
        <v>168</v>
      </c>
      <c r="B182" s="1815"/>
      <c r="C182" s="1816"/>
      <c r="D182" s="1384" t="s">
        <v>1008</v>
      </c>
      <c r="E182" s="33">
        <v>1</v>
      </c>
      <c r="F182" s="34">
        <v>1</v>
      </c>
      <c r="G182" s="862"/>
      <c r="H182" s="865"/>
      <c r="I182" s="864"/>
      <c r="J182" s="862"/>
      <c r="K182" s="36"/>
      <c r="L182" s="36"/>
      <c r="M182" s="36"/>
      <c r="N182" s="865"/>
      <c r="O182" s="864" t="s">
        <v>225</v>
      </c>
      <c r="P182" s="818"/>
      <c r="Q182" s="91">
        <f>ROUND(P182,2)*E182*F182</f>
        <v>0</v>
      </c>
    </row>
    <row r="183" spans="1:17" s="71" customFormat="1" ht="15" customHeight="1" thickBot="1" x14ac:dyDescent="0.35">
      <c r="A183" s="1382">
        <v>169</v>
      </c>
      <c r="B183" s="1815"/>
      <c r="C183" s="1816"/>
      <c r="D183" s="1384" t="s">
        <v>1000</v>
      </c>
      <c r="E183" s="33">
        <v>1</v>
      </c>
      <c r="F183" s="34">
        <v>1</v>
      </c>
      <c r="G183" s="862"/>
      <c r="H183" s="865"/>
      <c r="I183" s="864"/>
      <c r="J183" s="862"/>
      <c r="K183" s="36"/>
      <c r="L183" s="36"/>
      <c r="M183" s="36"/>
      <c r="N183" s="865"/>
      <c r="O183" s="864" t="s">
        <v>225</v>
      </c>
      <c r="P183" s="818"/>
      <c r="Q183" s="91">
        <f>ROUND(P183,2)*E183*F183</f>
        <v>0</v>
      </c>
    </row>
    <row r="184" spans="1:17" s="71" customFormat="1" ht="15" customHeight="1" thickBot="1" x14ac:dyDescent="0.35">
      <c r="A184" s="1382">
        <v>170</v>
      </c>
      <c r="B184" s="1815"/>
      <c r="C184" s="1816"/>
      <c r="D184" s="1384" t="s">
        <v>842</v>
      </c>
      <c r="E184" s="33">
        <v>2</v>
      </c>
      <c r="F184" s="34">
        <v>1</v>
      </c>
      <c r="G184" s="862"/>
      <c r="H184" s="865"/>
      <c r="I184" s="1388"/>
      <c r="J184" s="862"/>
      <c r="K184" s="36"/>
      <c r="L184" s="36"/>
      <c r="M184" s="36"/>
      <c r="N184" s="865" t="s">
        <v>225</v>
      </c>
      <c r="O184" s="864" t="s">
        <v>225</v>
      </c>
      <c r="P184" s="818"/>
      <c r="Q184" s="91">
        <f>ROUND(P184,2)*E184*F184</f>
        <v>0</v>
      </c>
    </row>
    <row r="185" spans="1:17" s="71" customFormat="1" ht="15" customHeight="1" thickBot="1" x14ac:dyDescent="0.35">
      <c r="A185" s="1382">
        <v>171</v>
      </c>
      <c r="B185" s="1815"/>
      <c r="C185" s="1816"/>
      <c r="D185" s="1385" t="s">
        <v>843</v>
      </c>
      <c r="E185" s="44">
        <v>2</v>
      </c>
      <c r="F185" s="45">
        <v>1</v>
      </c>
      <c r="G185" s="867"/>
      <c r="H185" s="870"/>
      <c r="I185" s="1386"/>
      <c r="J185" s="867"/>
      <c r="K185" s="44"/>
      <c r="L185" s="46"/>
      <c r="M185" s="46"/>
      <c r="N185" s="870" t="s">
        <v>225</v>
      </c>
      <c r="O185" s="869" t="s">
        <v>225</v>
      </c>
      <c r="P185" s="819"/>
      <c r="Q185" s="105">
        <f>ROUND(P185,2)*E185*F185</f>
        <v>0</v>
      </c>
    </row>
    <row r="186" spans="1:17" s="71" customFormat="1" ht="15" customHeight="1" thickBot="1" x14ac:dyDescent="0.35">
      <c r="A186" s="1382">
        <v>172</v>
      </c>
      <c r="B186" s="1815" t="s">
        <v>1009</v>
      </c>
      <c r="C186" s="1816" t="s">
        <v>1010</v>
      </c>
      <c r="D186" s="1383" t="s">
        <v>535</v>
      </c>
      <c r="E186" s="24">
        <v>52</v>
      </c>
      <c r="F186" s="25">
        <v>24</v>
      </c>
      <c r="G186" s="857"/>
      <c r="H186" s="860" t="s">
        <v>225</v>
      </c>
      <c r="I186" s="859"/>
      <c r="J186" s="857"/>
      <c r="K186" s="27"/>
      <c r="L186" s="27"/>
      <c r="M186" s="27"/>
      <c r="N186" s="860"/>
      <c r="O186" s="859"/>
      <c r="P186" s="1800" t="s">
        <v>137</v>
      </c>
      <c r="Q186" s="1800"/>
    </row>
    <row r="187" spans="1:17" s="71" customFormat="1" ht="15" customHeight="1" thickBot="1" x14ac:dyDescent="0.35">
      <c r="A187" s="1382">
        <v>173</v>
      </c>
      <c r="B187" s="1815"/>
      <c r="C187" s="1816"/>
      <c r="D187" s="1384" t="s">
        <v>1008</v>
      </c>
      <c r="E187" s="33">
        <v>1</v>
      </c>
      <c r="F187" s="34">
        <v>24</v>
      </c>
      <c r="G187" s="862"/>
      <c r="H187" s="865"/>
      <c r="I187" s="864"/>
      <c r="J187" s="862"/>
      <c r="K187" s="36"/>
      <c r="L187" s="36"/>
      <c r="M187" s="36"/>
      <c r="N187" s="865"/>
      <c r="O187" s="864" t="s">
        <v>225</v>
      </c>
      <c r="P187" s="818"/>
      <c r="Q187" s="91">
        <f>ROUND(P187,2)*E187*F187</f>
        <v>0</v>
      </c>
    </row>
    <row r="188" spans="1:17" s="71" customFormat="1" ht="15" customHeight="1" thickBot="1" x14ac:dyDescent="0.35">
      <c r="A188" s="1382">
        <v>174</v>
      </c>
      <c r="B188" s="1815"/>
      <c r="C188" s="1816"/>
      <c r="D188" s="1384" t="s">
        <v>1000</v>
      </c>
      <c r="E188" s="33">
        <v>1</v>
      </c>
      <c r="F188" s="34">
        <v>24</v>
      </c>
      <c r="G188" s="862"/>
      <c r="H188" s="865"/>
      <c r="I188" s="864"/>
      <c r="J188" s="862"/>
      <c r="K188" s="36"/>
      <c r="L188" s="36"/>
      <c r="M188" s="36"/>
      <c r="N188" s="865"/>
      <c r="O188" s="864" t="s">
        <v>225</v>
      </c>
      <c r="P188" s="818"/>
      <c r="Q188" s="91">
        <f>ROUND(P188,2)*E188*F188</f>
        <v>0</v>
      </c>
    </row>
    <row r="189" spans="1:17" s="71" customFormat="1" ht="15" customHeight="1" thickBot="1" x14ac:dyDescent="0.35">
      <c r="A189" s="1382">
        <v>175</v>
      </c>
      <c r="B189" s="1815"/>
      <c r="C189" s="1816"/>
      <c r="D189" s="1384" t="s">
        <v>842</v>
      </c>
      <c r="E189" s="33">
        <v>2</v>
      </c>
      <c r="F189" s="34">
        <v>24</v>
      </c>
      <c r="G189" s="862"/>
      <c r="H189" s="865"/>
      <c r="I189" s="1388"/>
      <c r="J189" s="862"/>
      <c r="K189" s="36"/>
      <c r="L189" s="36"/>
      <c r="M189" s="36"/>
      <c r="N189" s="865" t="s">
        <v>225</v>
      </c>
      <c r="O189" s="864" t="s">
        <v>225</v>
      </c>
      <c r="P189" s="818"/>
      <c r="Q189" s="91">
        <f>ROUND(P189,2)*E189*F189</f>
        <v>0</v>
      </c>
    </row>
    <row r="190" spans="1:17" s="71" customFormat="1" ht="15" customHeight="1" thickBot="1" x14ac:dyDescent="0.35">
      <c r="A190" s="1382">
        <v>176</v>
      </c>
      <c r="B190" s="1815"/>
      <c r="C190" s="1816"/>
      <c r="D190" s="1385" t="s">
        <v>843</v>
      </c>
      <c r="E190" s="44">
        <v>2</v>
      </c>
      <c r="F190" s="45">
        <v>24</v>
      </c>
      <c r="G190" s="867"/>
      <c r="H190" s="870"/>
      <c r="I190" s="1386"/>
      <c r="J190" s="867"/>
      <c r="K190" s="46"/>
      <c r="L190" s="46"/>
      <c r="M190" s="46"/>
      <c r="N190" s="870" t="s">
        <v>225</v>
      </c>
      <c r="O190" s="869" t="s">
        <v>225</v>
      </c>
      <c r="P190" s="819"/>
      <c r="Q190" s="105">
        <f>ROUND(P190,2)*E190*F190</f>
        <v>0</v>
      </c>
    </row>
    <row r="191" spans="1:17" s="71" customFormat="1" ht="15" customHeight="1" thickBot="1" x14ac:dyDescent="0.35">
      <c r="A191" s="1382">
        <v>177</v>
      </c>
      <c r="B191" s="1815" t="s">
        <v>1011</v>
      </c>
      <c r="C191" s="1816" t="s">
        <v>1012</v>
      </c>
      <c r="D191" s="1383" t="s">
        <v>535</v>
      </c>
      <c r="E191" s="24">
        <v>52</v>
      </c>
      <c r="F191" s="25">
        <v>1</v>
      </c>
      <c r="G191" s="857"/>
      <c r="H191" s="860" t="s">
        <v>225</v>
      </c>
      <c r="I191" s="859"/>
      <c r="J191" s="857"/>
      <c r="K191" s="27"/>
      <c r="L191" s="27"/>
      <c r="M191" s="27"/>
      <c r="N191" s="860"/>
      <c r="O191" s="859"/>
      <c r="P191" s="1800" t="s">
        <v>137</v>
      </c>
      <c r="Q191" s="1800"/>
    </row>
    <row r="192" spans="1:17" s="71" customFormat="1" ht="15" customHeight="1" thickBot="1" x14ac:dyDescent="0.35">
      <c r="A192" s="1382">
        <v>178</v>
      </c>
      <c r="B192" s="1815"/>
      <c r="C192" s="1816"/>
      <c r="D192" s="1384" t="s">
        <v>1008</v>
      </c>
      <c r="E192" s="33">
        <v>1</v>
      </c>
      <c r="F192" s="34">
        <v>1</v>
      </c>
      <c r="G192" s="862"/>
      <c r="H192" s="865"/>
      <c r="I192" s="864"/>
      <c r="J192" s="862"/>
      <c r="K192" s="36"/>
      <c r="L192" s="36"/>
      <c r="M192" s="36"/>
      <c r="N192" s="865"/>
      <c r="O192" s="864" t="s">
        <v>225</v>
      </c>
      <c r="P192" s="818"/>
      <c r="Q192" s="1395">
        <f>ROUND(P192,2)*E192*F192</f>
        <v>0</v>
      </c>
    </row>
    <row r="193" spans="1:17" s="71" customFormat="1" ht="15" customHeight="1" thickBot="1" x14ac:dyDescent="0.35">
      <c r="A193" s="1382">
        <v>179</v>
      </c>
      <c r="B193" s="1815"/>
      <c r="C193" s="1816"/>
      <c r="D193" s="1384" t="s">
        <v>1000</v>
      </c>
      <c r="E193" s="33">
        <v>1</v>
      </c>
      <c r="F193" s="34">
        <v>1</v>
      </c>
      <c r="G193" s="862"/>
      <c r="H193" s="865"/>
      <c r="I193" s="864"/>
      <c r="J193" s="862"/>
      <c r="K193" s="36"/>
      <c r="L193" s="36"/>
      <c r="M193" s="36"/>
      <c r="N193" s="865"/>
      <c r="O193" s="864" t="s">
        <v>225</v>
      </c>
      <c r="P193" s="818"/>
      <c r="Q193" s="1395">
        <f>ROUND(P193,2)*E193*F193</f>
        <v>0</v>
      </c>
    </row>
    <row r="194" spans="1:17" s="71" customFormat="1" ht="15" customHeight="1" thickBot="1" x14ac:dyDescent="0.35">
      <c r="A194" s="1382">
        <v>180</v>
      </c>
      <c r="B194" s="1815"/>
      <c r="C194" s="1816"/>
      <c r="D194" s="1384" t="s">
        <v>842</v>
      </c>
      <c r="E194" s="33">
        <v>2</v>
      </c>
      <c r="F194" s="34">
        <v>1</v>
      </c>
      <c r="G194" s="862"/>
      <c r="H194" s="865"/>
      <c r="I194" s="864"/>
      <c r="J194" s="862"/>
      <c r="K194" s="36"/>
      <c r="L194" s="36"/>
      <c r="M194" s="36"/>
      <c r="N194" s="865" t="s">
        <v>225</v>
      </c>
      <c r="O194" s="864" t="s">
        <v>225</v>
      </c>
      <c r="P194" s="818"/>
      <c r="Q194" s="1395">
        <f>ROUND(P194,2)*E194*F194</f>
        <v>0</v>
      </c>
    </row>
    <row r="195" spans="1:17" s="71" customFormat="1" ht="15" customHeight="1" thickBot="1" x14ac:dyDescent="0.35">
      <c r="A195" s="1382">
        <v>181</v>
      </c>
      <c r="B195" s="1815"/>
      <c r="C195" s="1816"/>
      <c r="D195" s="1385" t="s">
        <v>843</v>
      </c>
      <c r="E195" s="44">
        <v>2</v>
      </c>
      <c r="F195" s="45">
        <v>1</v>
      </c>
      <c r="G195" s="867"/>
      <c r="H195" s="870"/>
      <c r="I195" s="869"/>
      <c r="J195" s="867"/>
      <c r="K195" s="46"/>
      <c r="L195" s="46"/>
      <c r="M195" s="46"/>
      <c r="N195" s="870" t="s">
        <v>225</v>
      </c>
      <c r="O195" s="869" t="s">
        <v>225</v>
      </c>
      <c r="P195" s="819"/>
      <c r="Q195" s="1396">
        <f>ROUND(P195,2)*E195*F195</f>
        <v>0</v>
      </c>
    </row>
    <row r="196" spans="1:17" s="71" customFormat="1" ht="15" customHeight="1" thickBot="1" x14ac:dyDescent="0.35">
      <c r="A196" s="1382">
        <v>182</v>
      </c>
      <c r="B196" s="1815" t="s">
        <v>1013</v>
      </c>
      <c r="C196" s="1816" t="s">
        <v>1014</v>
      </c>
      <c r="D196" s="1383" t="s">
        <v>535</v>
      </c>
      <c r="E196" s="24">
        <v>52</v>
      </c>
      <c r="F196" s="25">
        <v>4</v>
      </c>
      <c r="G196" s="857"/>
      <c r="H196" s="860" t="s">
        <v>225</v>
      </c>
      <c r="I196" s="1387"/>
      <c r="J196" s="857"/>
      <c r="K196" s="27"/>
      <c r="L196" s="27"/>
      <c r="M196" s="27"/>
      <c r="N196" s="860"/>
      <c r="O196" s="859"/>
      <c r="P196" s="1818" t="s">
        <v>137</v>
      </c>
      <c r="Q196" s="1818"/>
    </row>
    <row r="197" spans="1:17" s="71" customFormat="1" ht="15" customHeight="1" thickBot="1" x14ac:dyDescent="0.35">
      <c r="A197" s="1382">
        <v>183</v>
      </c>
      <c r="B197" s="1815"/>
      <c r="C197" s="1816"/>
      <c r="D197" s="1384" t="s">
        <v>1008</v>
      </c>
      <c r="E197" s="33">
        <v>1</v>
      </c>
      <c r="F197" s="34">
        <v>4</v>
      </c>
      <c r="G197" s="862"/>
      <c r="H197" s="865"/>
      <c r="I197" s="1388"/>
      <c r="J197" s="862"/>
      <c r="K197" s="33"/>
      <c r="L197" s="36"/>
      <c r="M197" s="36"/>
      <c r="N197" s="865"/>
      <c r="O197" s="864" t="s">
        <v>225</v>
      </c>
      <c r="P197" s="818"/>
      <c r="Q197" s="91">
        <f>ROUND(P197,2)*E197*F197</f>
        <v>0</v>
      </c>
    </row>
    <row r="198" spans="1:17" s="71" customFormat="1" ht="15" customHeight="1" thickBot="1" x14ac:dyDescent="0.35">
      <c r="A198" s="1382">
        <v>184</v>
      </c>
      <c r="B198" s="1815"/>
      <c r="C198" s="1816"/>
      <c r="D198" s="1384" t="s">
        <v>1000</v>
      </c>
      <c r="E198" s="33">
        <v>1</v>
      </c>
      <c r="F198" s="34">
        <v>4</v>
      </c>
      <c r="G198" s="862"/>
      <c r="H198" s="865"/>
      <c r="I198" s="1388"/>
      <c r="J198" s="862"/>
      <c r="K198" s="36"/>
      <c r="L198" s="36"/>
      <c r="M198" s="36"/>
      <c r="N198" s="865"/>
      <c r="O198" s="864" t="s">
        <v>225</v>
      </c>
      <c r="P198" s="818"/>
      <c r="Q198" s="91">
        <f>ROUND(P198,2)*E198*F198</f>
        <v>0</v>
      </c>
    </row>
    <row r="199" spans="1:17" s="71" customFormat="1" ht="15" customHeight="1" thickBot="1" x14ac:dyDescent="0.35">
      <c r="A199" s="1382">
        <v>185</v>
      </c>
      <c r="B199" s="1815"/>
      <c r="C199" s="1816"/>
      <c r="D199" s="1384" t="s">
        <v>842</v>
      </c>
      <c r="E199" s="33">
        <v>2</v>
      </c>
      <c r="F199" s="34">
        <v>4</v>
      </c>
      <c r="G199" s="862"/>
      <c r="H199" s="865"/>
      <c r="I199" s="1388"/>
      <c r="J199" s="862"/>
      <c r="K199" s="36"/>
      <c r="L199" s="36"/>
      <c r="M199" s="36"/>
      <c r="N199" s="865" t="s">
        <v>225</v>
      </c>
      <c r="O199" s="864" t="s">
        <v>225</v>
      </c>
      <c r="P199" s="818"/>
      <c r="Q199" s="91">
        <f>ROUND(P199,2)*E199*F199</f>
        <v>0</v>
      </c>
    </row>
    <row r="200" spans="1:17" s="71" customFormat="1" ht="15" customHeight="1" thickBot="1" x14ac:dyDescent="0.35">
      <c r="A200" s="1382">
        <v>186</v>
      </c>
      <c r="B200" s="1815"/>
      <c r="C200" s="1816"/>
      <c r="D200" s="1385" t="s">
        <v>843</v>
      </c>
      <c r="E200" s="44">
        <v>2</v>
      </c>
      <c r="F200" s="45">
        <v>4</v>
      </c>
      <c r="G200" s="867"/>
      <c r="H200" s="870"/>
      <c r="I200" s="1386"/>
      <c r="J200" s="867"/>
      <c r="K200" s="46"/>
      <c r="L200" s="46"/>
      <c r="M200" s="46"/>
      <c r="N200" s="870" t="s">
        <v>225</v>
      </c>
      <c r="O200" s="869" t="s">
        <v>225</v>
      </c>
      <c r="P200" s="819"/>
      <c r="Q200" s="105">
        <f>ROUND(P200,2)*E200*F200</f>
        <v>0</v>
      </c>
    </row>
    <row r="201" spans="1:17" s="71" customFormat="1" ht="15" customHeight="1" thickBot="1" x14ac:dyDescent="0.35">
      <c r="A201" s="1382">
        <v>187</v>
      </c>
      <c r="B201" s="1815" t="s">
        <v>1015</v>
      </c>
      <c r="C201" s="1816" t="s">
        <v>1016</v>
      </c>
      <c r="D201" s="1383" t="s">
        <v>535</v>
      </c>
      <c r="E201" s="24">
        <v>52</v>
      </c>
      <c r="F201" s="25">
        <v>24</v>
      </c>
      <c r="G201" s="857"/>
      <c r="H201" s="860" t="s">
        <v>225</v>
      </c>
      <c r="I201" s="1387"/>
      <c r="J201" s="857"/>
      <c r="K201" s="27"/>
      <c r="L201" s="27"/>
      <c r="M201" s="27"/>
      <c r="N201" s="860"/>
      <c r="O201" s="859"/>
      <c r="P201" s="1800" t="s">
        <v>137</v>
      </c>
      <c r="Q201" s="1800"/>
    </row>
    <row r="202" spans="1:17" s="71" customFormat="1" ht="30" customHeight="1" thickBot="1" x14ac:dyDescent="0.35">
      <c r="A202" s="1382">
        <v>188</v>
      </c>
      <c r="B202" s="1815"/>
      <c r="C202" s="1816"/>
      <c r="D202" s="1384" t="s">
        <v>1017</v>
      </c>
      <c r="E202" s="33">
        <v>2</v>
      </c>
      <c r="F202" s="34">
        <v>24</v>
      </c>
      <c r="G202" s="862"/>
      <c r="H202" s="865"/>
      <c r="I202" s="1388"/>
      <c r="J202" s="862"/>
      <c r="K202" s="36"/>
      <c r="L202" s="36"/>
      <c r="M202" s="36"/>
      <c r="N202" s="865" t="s">
        <v>225</v>
      </c>
      <c r="O202" s="864" t="s">
        <v>225</v>
      </c>
      <c r="P202" s="818"/>
      <c r="Q202" s="91">
        <f t="shared" ref="Q202:Q207" si="5">ROUND(P202,2)*E202*F202</f>
        <v>0</v>
      </c>
    </row>
    <row r="203" spans="1:17" s="71" customFormat="1" ht="15" customHeight="1" thickBot="1" x14ac:dyDescent="0.35">
      <c r="A203" s="1382">
        <v>189</v>
      </c>
      <c r="B203" s="1815"/>
      <c r="C203" s="1816"/>
      <c r="D203" s="1384" t="s">
        <v>1018</v>
      </c>
      <c r="E203" s="33">
        <v>1</v>
      </c>
      <c r="F203" s="34">
        <v>24</v>
      </c>
      <c r="G203" s="862"/>
      <c r="H203" s="865"/>
      <c r="I203" s="1388"/>
      <c r="J203" s="862"/>
      <c r="K203" s="36"/>
      <c r="L203" s="36"/>
      <c r="M203" s="36"/>
      <c r="N203" s="865"/>
      <c r="O203" s="864" t="s">
        <v>225</v>
      </c>
      <c r="P203" s="818"/>
      <c r="Q203" s="91">
        <f t="shared" si="5"/>
        <v>0</v>
      </c>
    </row>
    <row r="204" spans="1:17" s="71" customFormat="1" ht="15" customHeight="1" thickBot="1" x14ac:dyDescent="0.35">
      <c r="A204" s="1382">
        <v>190</v>
      </c>
      <c r="B204" s="1815"/>
      <c r="C204" s="1816"/>
      <c r="D204" s="1384" t="s">
        <v>1019</v>
      </c>
      <c r="E204" s="33">
        <v>2</v>
      </c>
      <c r="F204" s="34">
        <v>1</v>
      </c>
      <c r="G204" s="862"/>
      <c r="H204" s="865"/>
      <c r="I204" s="1388"/>
      <c r="J204" s="862"/>
      <c r="K204" s="36"/>
      <c r="L204" s="36"/>
      <c r="M204" s="36"/>
      <c r="N204" s="865" t="s">
        <v>225</v>
      </c>
      <c r="O204" s="864" t="s">
        <v>225</v>
      </c>
      <c r="P204" s="818"/>
      <c r="Q204" s="91">
        <f t="shared" si="5"/>
        <v>0</v>
      </c>
    </row>
    <row r="205" spans="1:17" s="71" customFormat="1" ht="15" customHeight="1" thickBot="1" x14ac:dyDescent="0.35">
      <c r="A205" s="1382">
        <v>191</v>
      </c>
      <c r="B205" s="1815"/>
      <c r="C205" s="1816"/>
      <c r="D205" s="1384" t="s">
        <v>1020</v>
      </c>
      <c r="E205" s="33">
        <v>1</v>
      </c>
      <c r="F205" s="34">
        <v>24</v>
      </c>
      <c r="G205" s="862"/>
      <c r="H205" s="865"/>
      <c r="I205" s="1388"/>
      <c r="J205" s="862"/>
      <c r="K205" s="36"/>
      <c r="L205" s="36"/>
      <c r="M205" s="36"/>
      <c r="N205" s="865"/>
      <c r="O205" s="864" t="s">
        <v>225</v>
      </c>
      <c r="P205" s="818"/>
      <c r="Q205" s="91">
        <f t="shared" si="5"/>
        <v>0</v>
      </c>
    </row>
    <row r="206" spans="1:17" s="71" customFormat="1" ht="30" customHeight="1" thickBot="1" x14ac:dyDescent="0.35">
      <c r="A206" s="1382">
        <v>192</v>
      </c>
      <c r="B206" s="1815"/>
      <c r="C206" s="1816"/>
      <c r="D206" s="1384" t="s">
        <v>1021</v>
      </c>
      <c r="E206" s="33">
        <v>2</v>
      </c>
      <c r="F206" s="34">
        <v>1</v>
      </c>
      <c r="G206" s="862"/>
      <c r="H206" s="865"/>
      <c r="I206" s="1388"/>
      <c r="J206" s="862"/>
      <c r="K206" s="36"/>
      <c r="L206" s="36"/>
      <c r="M206" s="36"/>
      <c r="N206" s="865" t="s">
        <v>225</v>
      </c>
      <c r="O206" s="864" t="s">
        <v>225</v>
      </c>
      <c r="P206" s="818"/>
      <c r="Q206" s="91">
        <f t="shared" si="5"/>
        <v>0</v>
      </c>
    </row>
    <row r="207" spans="1:17" s="71" customFormat="1" ht="15" customHeight="1" thickBot="1" x14ac:dyDescent="0.35">
      <c r="A207" s="1382">
        <v>193</v>
      </c>
      <c r="B207" s="1815"/>
      <c r="C207" s="1816"/>
      <c r="D207" s="1385" t="s">
        <v>1022</v>
      </c>
      <c r="E207" s="44">
        <v>2</v>
      </c>
      <c r="F207" s="45">
        <v>24</v>
      </c>
      <c r="G207" s="867"/>
      <c r="H207" s="870"/>
      <c r="I207" s="1386"/>
      <c r="J207" s="867"/>
      <c r="K207" s="46"/>
      <c r="L207" s="46"/>
      <c r="M207" s="46"/>
      <c r="N207" s="870" t="s">
        <v>225</v>
      </c>
      <c r="O207" s="869" t="s">
        <v>225</v>
      </c>
      <c r="P207" s="819"/>
      <c r="Q207" s="105">
        <f t="shared" si="5"/>
        <v>0</v>
      </c>
    </row>
    <row r="208" spans="1:17" s="71" customFormat="1" ht="15" customHeight="1" thickBot="1" x14ac:dyDescent="0.35">
      <c r="A208" s="1382">
        <v>194</v>
      </c>
      <c r="B208" s="1815" t="s">
        <v>1023</v>
      </c>
      <c r="C208" s="1816" t="s">
        <v>1024</v>
      </c>
      <c r="D208" s="1383" t="s">
        <v>535</v>
      </c>
      <c r="E208" s="24">
        <v>52</v>
      </c>
      <c r="F208" s="25">
        <v>1</v>
      </c>
      <c r="G208" s="857"/>
      <c r="H208" s="860" t="s">
        <v>225</v>
      </c>
      <c r="I208" s="1387"/>
      <c r="J208" s="857"/>
      <c r="K208" s="27"/>
      <c r="L208" s="27"/>
      <c r="M208" s="27"/>
      <c r="N208" s="860"/>
      <c r="O208" s="859"/>
      <c r="P208" s="1800" t="s">
        <v>137</v>
      </c>
      <c r="Q208" s="1800"/>
    </row>
    <row r="209" spans="1:17" s="71" customFormat="1" ht="15" customHeight="1" thickBot="1" x14ac:dyDescent="0.35">
      <c r="A209" s="1382">
        <v>195</v>
      </c>
      <c r="B209" s="1815"/>
      <c r="C209" s="1816"/>
      <c r="D209" s="1384" t="s">
        <v>1025</v>
      </c>
      <c r="E209" s="33">
        <v>1</v>
      </c>
      <c r="F209" s="34">
        <v>1</v>
      </c>
      <c r="G209" s="862"/>
      <c r="H209" s="865"/>
      <c r="I209" s="1388"/>
      <c r="J209" s="862"/>
      <c r="K209" s="36"/>
      <c r="L209" s="36"/>
      <c r="M209" s="36"/>
      <c r="N209" s="865" t="s">
        <v>225</v>
      </c>
      <c r="O209" s="864"/>
      <c r="P209" s="818"/>
      <c r="Q209" s="91">
        <f>ROUND(P209,2)*E209*F209</f>
        <v>0</v>
      </c>
    </row>
    <row r="210" spans="1:17" s="71" customFormat="1" ht="15" customHeight="1" thickBot="1" x14ac:dyDescent="0.35">
      <c r="A210" s="1382">
        <v>196</v>
      </c>
      <c r="B210" s="1815"/>
      <c r="C210" s="1816"/>
      <c r="D210" s="1384" t="s">
        <v>1026</v>
      </c>
      <c r="E210" s="33">
        <v>1</v>
      </c>
      <c r="F210" s="34">
        <v>1</v>
      </c>
      <c r="G210" s="862"/>
      <c r="H210" s="865"/>
      <c r="I210" s="1388"/>
      <c r="J210" s="862"/>
      <c r="K210" s="36"/>
      <c r="L210" s="36"/>
      <c r="M210" s="36"/>
      <c r="N210" s="865" t="s">
        <v>225</v>
      </c>
      <c r="O210" s="864"/>
      <c r="P210" s="818"/>
      <c r="Q210" s="91">
        <f>ROUND(P210,2)*E210*F210</f>
        <v>0</v>
      </c>
    </row>
    <row r="211" spans="1:17" s="71" customFormat="1" ht="15" customHeight="1" thickBot="1" x14ac:dyDescent="0.35">
      <c r="A211" s="1382">
        <v>197</v>
      </c>
      <c r="B211" s="1815"/>
      <c r="C211" s="1816"/>
      <c r="D211" s="1385" t="s">
        <v>1027</v>
      </c>
      <c r="E211" s="44">
        <v>52</v>
      </c>
      <c r="F211" s="45">
        <v>1</v>
      </c>
      <c r="G211" s="867"/>
      <c r="H211" s="870" t="s">
        <v>225</v>
      </c>
      <c r="I211" s="1386"/>
      <c r="J211" s="867"/>
      <c r="K211" s="44"/>
      <c r="L211" s="46"/>
      <c r="M211" s="46"/>
      <c r="N211" s="870"/>
      <c r="O211" s="869"/>
      <c r="P211" s="1817" t="s">
        <v>137</v>
      </c>
      <c r="Q211" s="1817"/>
    </row>
    <row r="212" spans="1:17" s="71" customFormat="1" ht="61.65" customHeight="1" thickBot="1" x14ac:dyDescent="0.35">
      <c r="A212" s="1382">
        <v>198</v>
      </c>
      <c r="B212" s="1819" t="s">
        <v>718</v>
      </c>
      <c r="C212" s="1809" t="s">
        <v>6801</v>
      </c>
      <c r="D212" s="1380" t="s">
        <v>6800</v>
      </c>
      <c r="E212" s="74">
        <v>2</v>
      </c>
      <c r="F212" s="75">
        <v>1</v>
      </c>
      <c r="G212" s="55"/>
      <c r="H212" s="56"/>
      <c r="I212" s="157"/>
      <c r="J212" s="55"/>
      <c r="K212" s="56"/>
      <c r="L212" s="56"/>
      <c r="M212" s="56"/>
      <c r="N212" s="853" t="s">
        <v>225</v>
      </c>
      <c r="O212" s="1392" t="s">
        <v>225</v>
      </c>
      <c r="P212" s="818"/>
      <c r="Q212" s="57">
        <f>ROUND(P212,2)*E212*F212</f>
        <v>0</v>
      </c>
    </row>
    <row r="213" spans="1:17" s="71" customFormat="1" ht="47.4" customHeight="1" thickBot="1" x14ac:dyDescent="0.35">
      <c r="A213" s="1393">
        <v>199</v>
      </c>
      <c r="B213" s="1820"/>
      <c r="C213" s="1810"/>
      <c r="D213" s="1380" t="s">
        <v>6799</v>
      </c>
      <c r="E213" s="74">
        <v>2</v>
      </c>
      <c r="F213" s="75">
        <v>1</v>
      </c>
      <c r="G213" s="55"/>
      <c r="H213" s="56"/>
      <c r="I213" s="157"/>
      <c r="J213" s="55"/>
      <c r="K213" s="56"/>
      <c r="L213" s="56"/>
      <c r="M213" s="56"/>
      <c r="N213" s="853" t="s">
        <v>225</v>
      </c>
      <c r="O213" s="1392" t="s">
        <v>225</v>
      </c>
      <c r="P213" s="818"/>
      <c r="Q213" s="57">
        <f t="shared" ref="Q213:Q214" si="6">ROUND(P213,2)*E213*F213</f>
        <v>0</v>
      </c>
    </row>
    <row r="214" spans="1:17" s="71" customFormat="1" ht="15" customHeight="1" thickBot="1" x14ac:dyDescent="0.35">
      <c r="A214" s="1394">
        <v>200</v>
      </c>
      <c r="B214" s="1821"/>
      <c r="C214" s="159" t="s">
        <v>161</v>
      </c>
      <c r="D214" s="189" t="s">
        <v>162</v>
      </c>
      <c r="E214" s="74">
        <v>2</v>
      </c>
      <c r="F214" s="75">
        <v>1</v>
      </c>
      <c r="G214" s="55"/>
      <c r="H214" s="56"/>
      <c r="I214" s="157"/>
      <c r="J214" s="55"/>
      <c r="K214" s="56"/>
      <c r="L214" s="56"/>
      <c r="M214" s="56"/>
      <c r="N214" s="56" t="s">
        <v>132</v>
      </c>
      <c r="O214" s="157" t="s">
        <v>132</v>
      </c>
      <c r="P214" s="817"/>
      <c r="Q214" s="57">
        <f t="shared" si="6"/>
        <v>0</v>
      </c>
    </row>
    <row r="215" spans="1:17" s="71" customFormat="1" ht="14.4" thickBot="1" x14ac:dyDescent="0.35">
      <c r="A215" s="1747" t="s">
        <v>163</v>
      </c>
      <c r="B215" s="1747"/>
      <c r="C215" s="1747"/>
      <c r="D215" s="1747"/>
      <c r="E215" s="1747"/>
      <c r="F215" s="1747"/>
      <c r="G215" s="1747"/>
      <c r="H215" s="1747"/>
      <c r="I215" s="1747"/>
      <c r="J215" s="1747"/>
      <c r="K215" s="1747"/>
      <c r="L215" s="1747"/>
      <c r="M215" s="1747"/>
      <c r="N215" s="1747"/>
      <c r="O215" s="1747"/>
      <c r="P215" s="1748">
        <f>SUM(Q15:Q214)</f>
        <v>0</v>
      </c>
      <c r="Q215" s="1748"/>
    </row>
    <row r="216" spans="1:17" s="71" customFormat="1" ht="14.4" thickBot="1" x14ac:dyDescent="0.35">
      <c r="A216" s="229" t="s">
        <v>164</v>
      </c>
      <c r="B216" s="230"/>
      <c r="C216" s="230"/>
      <c r="D216" s="230"/>
      <c r="E216" s="230"/>
      <c r="F216" s="230"/>
      <c r="G216" s="230"/>
      <c r="H216" s="230"/>
      <c r="I216" s="230"/>
      <c r="J216" s="230"/>
      <c r="K216" s="230"/>
      <c r="L216" s="230"/>
      <c r="M216" s="230"/>
      <c r="N216" s="230"/>
      <c r="O216" s="231"/>
      <c r="P216" s="1748">
        <f>P215*4</f>
        <v>0</v>
      </c>
      <c r="Q216" s="1748"/>
    </row>
    <row r="217" spans="1:17" customFormat="1" ht="14.4" x14ac:dyDescent="0.3">
      <c r="A217" s="142"/>
      <c r="B217" s="142"/>
      <c r="C217" s="142"/>
      <c r="D217" s="142"/>
      <c r="E217" s="142"/>
      <c r="F217" s="142"/>
      <c r="G217" s="143"/>
      <c r="H217" s="143"/>
      <c r="I217" s="143"/>
      <c r="J217" s="143"/>
      <c r="K217" s="143"/>
      <c r="L217" s="143"/>
      <c r="M217" s="143"/>
      <c r="N217" s="143"/>
      <c r="O217" s="143"/>
      <c r="P217" s="142"/>
      <c r="Q217" s="142"/>
    </row>
  </sheetData>
  <sheetProtection algorithmName="SHA-512" hashValue="NBogmsbKmzJ/QFhIBdDKeeQBOAeuAfreF+KCAo9LGuEolE2frfWoBI22elfkFr6ZbhWxOiOHcXLQzQEInjh6ng==" saltValue="5w2cQ5/pf/l5VgiF1S/PmA==" spinCount="100000" sheet="1" objects="1" scenarios="1"/>
  <mergeCells count="127">
    <mergeCell ref="E1:Q1"/>
    <mergeCell ref="A8:C8"/>
    <mergeCell ref="A9:D9"/>
    <mergeCell ref="A10:O10"/>
    <mergeCell ref="A11:A13"/>
    <mergeCell ref="B11:B13"/>
    <mergeCell ref="C11:C13"/>
    <mergeCell ref="D11:D13"/>
    <mergeCell ref="E11:E13"/>
    <mergeCell ref="F11:F13"/>
    <mergeCell ref="B15:B24"/>
    <mergeCell ref="C15:C24"/>
    <mergeCell ref="P15:Q15"/>
    <mergeCell ref="P16:Q16"/>
    <mergeCell ref="P17:Q17"/>
    <mergeCell ref="B25:B30"/>
    <mergeCell ref="C25:C30"/>
    <mergeCell ref="G11:O11"/>
    <mergeCell ref="P11:P13"/>
    <mergeCell ref="Q11:Q13"/>
    <mergeCell ref="G12:I12"/>
    <mergeCell ref="J12:O12"/>
    <mergeCell ref="A14:Q14"/>
    <mergeCell ref="B43:B45"/>
    <mergeCell ref="C43:C45"/>
    <mergeCell ref="P43:Q43"/>
    <mergeCell ref="B46:B49"/>
    <mergeCell ref="C46:C49"/>
    <mergeCell ref="B50:B56"/>
    <mergeCell ref="C50:C56"/>
    <mergeCell ref="P50:Q50"/>
    <mergeCell ref="B31:B33"/>
    <mergeCell ref="C31:C33"/>
    <mergeCell ref="P31:Q31"/>
    <mergeCell ref="B34:B42"/>
    <mergeCell ref="C34:C42"/>
    <mergeCell ref="P34:Q34"/>
    <mergeCell ref="P35:Q35"/>
    <mergeCell ref="P36:Q36"/>
    <mergeCell ref="P82:Q82"/>
    <mergeCell ref="B86:B90"/>
    <mergeCell ref="C86:C90"/>
    <mergeCell ref="P86:Q86"/>
    <mergeCell ref="B57:B61"/>
    <mergeCell ref="C57:C61"/>
    <mergeCell ref="B62:B65"/>
    <mergeCell ref="C62:C65"/>
    <mergeCell ref="B66:B71"/>
    <mergeCell ref="C66:C71"/>
    <mergeCell ref="B91:B92"/>
    <mergeCell ref="C91:C92"/>
    <mergeCell ref="B93:B97"/>
    <mergeCell ref="C93:C97"/>
    <mergeCell ref="B98:B103"/>
    <mergeCell ref="C98:C103"/>
    <mergeCell ref="B72:B77"/>
    <mergeCell ref="C72:C77"/>
    <mergeCell ref="B78:B85"/>
    <mergeCell ref="C78:C85"/>
    <mergeCell ref="B121:B126"/>
    <mergeCell ref="C121:C126"/>
    <mergeCell ref="B127:B134"/>
    <mergeCell ref="C127:C128"/>
    <mergeCell ref="P127:Q127"/>
    <mergeCell ref="C129:C131"/>
    <mergeCell ref="P129:Q129"/>
    <mergeCell ref="C132:C134"/>
    <mergeCell ref="B104:B109"/>
    <mergeCell ref="C104:C109"/>
    <mergeCell ref="B110:B115"/>
    <mergeCell ref="C110:C115"/>
    <mergeCell ref="B116:B120"/>
    <mergeCell ref="C116:C120"/>
    <mergeCell ref="B149:B152"/>
    <mergeCell ref="C149:C152"/>
    <mergeCell ref="P149:Q149"/>
    <mergeCell ref="B153:B158"/>
    <mergeCell ref="C153:C158"/>
    <mergeCell ref="P153:Q153"/>
    <mergeCell ref="P154:Q154"/>
    <mergeCell ref="B135:B140"/>
    <mergeCell ref="C135:C140"/>
    <mergeCell ref="P135:Q135"/>
    <mergeCell ref="B141:B148"/>
    <mergeCell ref="C141:C148"/>
    <mergeCell ref="P141:Q141"/>
    <mergeCell ref="P142:Q142"/>
    <mergeCell ref="P143:Q143"/>
    <mergeCell ref="B167:B171"/>
    <mergeCell ref="C167:C171"/>
    <mergeCell ref="P167:Q167"/>
    <mergeCell ref="B172:B175"/>
    <mergeCell ref="C172:C175"/>
    <mergeCell ref="P172:Q172"/>
    <mergeCell ref="B159:B163"/>
    <mergeCell ref="C159:C163"/>
    <mergeCell ref="P159:Q159"/>
    <mergeCell ref="B164:B166"/>
    <mergeCell ref="C164:C166"/>
    <mergeCell ref="P164:Q164"/>
    <mergeCell ref="B186:B190"/>
    <mergeCell ref="C186:C190"/>
    <mergeCell ref="P186:Q186"/>
    <mergeCell ref="B191:B195"/>
    <mergeCell ref="C191:C195"/>
    <mergeCell ref="P191:Q191"/>
    <mergeCell ref="B176:B180"/>
    <mergeCell ref="C176:C180"/>
    <mergeCell ref="P176:Q176"/>
    <mergeCell ref="B181:B185"/>
    <mergeCell ref="C181:C185"/>
    <mergeCell ref="P181:Q181"/>
    <mergeCell ref="P216:Q216"/>
    <mergeCell ref="B208:B211"/>
    <mergeCell ref="C208:C211"/>
    <mergeCell ref="P208:Q208"/>
    <mergeCell ref="P211:Q211"/>
    <mergeCell ref="A215:O215"/>
    <mergeCell ref="P215:Q215"/>
    <mergeCell ref="B196:B200"/>
    <mergeCell ref="C196:C200"/>
    <mergeCell ref="P196:Q196"/>
    <mergeCell ref="B201:B207"/>
    <mergeCell ref="C201:C207"/>
    <mergeCell ref="P201:Q201"/>
    <mergeCell ref="C212:C213"/>
    <mergeCell ref="B212:B21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AE06-D204-4B8A-995A-168118EF46C1}">
  <sheetPr>
    <tabColor rgb="FFCAEDFB"/>
    <pageSetUpPr fitToPage="1"/>
  </sheetPr>
  <dimension ref="A1:S51"/>
  <sheetViews>
    <sheetView topLeftCell="C36" workbookViewId="0">
      <selection activeCell="R42" sqref="R42"/>
    </sheetView>
  </sheetViews>
  <sheetFormatPr defaultColWidth="8.88671875" defaultRowHeight="13.8" x14ac:dyDescent="0.3"/>
  <cols>
    <col min="1" max="1" width="8.88671875" style="142" bestFit="1" customWidth="1"/>
    <col min="2" max="2" width="12.88671875" style="142" customWidth="1"/>
    <col min="3" max="3" width="19.33203125" style="142" customWidth="1"/>
    <col min="4" max="4" width="48" style="142" customWidth="1"/>
    <col min="5" max="7" width="8.109375" style="142" customWidth="1"/>
    <col min="8" max="8" width="8.88671875" style="142" bestFit="1" customWidth="1"/>
    <col min="9" max="10" width="3.109375" style="143" customWidth="1"/>
    <col min="11" max="12" width="4.88671875" style="143" customWidth="1"/>
    <col min="13" max="17" width="3.109375" style="143" customWidth="1"/>
    <col min="18" max="19" width="12.109375" style="142" customWidth="1"/>
    <col min="20" max="20" width="8.88671875" style="142" customWidth="1"/>
    <col min="21" max="16384" width="8.88671875" style="142"/>
  </cols>
  <sheetData>
    <row r="1" spans="1:19" s="65" customFormat="1" x14ac:dyDescent="0.3">
      <c r="A1" s="64"/>
      <c r="B1" s="64"/>
      <c r="C1" s="64"/>
      <c r="G1" s="1770" t="s">
        <v>1028</v>
      </c>
      <c r="H1" s="1770"/>
      <c r="I1" s="1770"/>
      <c r="J1" s="1770"/>
      <c r="K1" s="1770"/>
      <c r="L1" s="1770"/>
      <c r="M1" s="1770"/>
      <c r="N1" s="1770"/>
      <c r="O1" s="1770"/>
      <c r="P1" s="1770"/>
      <c r="Q1" s="1770"/>
      <c r="R1" s="1770"/>
      <c r="S1" s="1770"/>
    </row>
    <row r="2" spans="1:19" s="65" customFormat="1" x14ac:dyDescent="0.3">
      <c r="A2" s="64"/>
      <c r="B2" s="64"/>
      <c r="C2" s="64"/>
      <c r="R2" s="66"/>
      <c r="S2" s="66"/>
    </row>
    <row r="3" spans="1:19" s="65" customFormat="1" x14ac:dyDescent="0.3">
      <c r="A3" s="64"/>
      <c r="B3" s="64"/>
      <c r="C3" s="64"/>
      <c r="R3" s="67"/>
      <c r="S3" s="67"/>
    </row>
    <row r="4" spans="1:19" s="65" customFormat="1" x14ac:dyDescent="0.3">
      <c r="A4" s="64"/>
      <c r="B4" s="64"/>
      <c r="C4" s="64"/>
      <c r="R4" s="67"/>
      <c r="S4" s="67"/>
    </row>
    <row r="5" spans="1:19" s="65" customFormat="1" x14ac:dyDescent="0.3">
      <c r="A5" s="64"/>
      <c r="B5" s="64"/>
      <c r="C5" s="64"/>
      <c r="R5" s="67"/>
      <c r="S5" s="67"/>
    </row>
    <row r="6" spans="1:19" s="65" customFormat="1" x14ac:dyDescent="0.3">
      <c r="A6" s="64"/>
      <c r="B6" s="64"/>
      <c r="C6" s="64"/>
      <c r="R6" s="67"/>
      <c r="S6" s="67"/>
    </row>
    <row r="7" spans="1:19" s="65" customFormat="1" x14ac:dyDescent="0.3">
      <c r="A7" s="64"/>
      <c r="B7" s="64"/>
      <c r="C7" s="64"/>
      <c r="R7" s="67"/>
      <c r="S7" s="67"/>
    </row>
    <row r="8" spans="1:19" s="65" customFormat="1" x14ac:dyDescent="0.3">
      <c r="A8" s="1771" t="s">
        <v>1</v>
      </c>
      <c r="B8" s="1771"/>
      <c r="C8" s="1771"/>
      <c r="D8" s="69"/>
      <c r="E8" s="69"/>
      <c r="F8" s="69"/>
      <c r="G8" s="69"/>
      <c r="H8" s="69"/>
      <c r="I8" s="69"/>
      <c r="J8" s="69"/>
      <c r="K8" s="69"/>
      <c r="L8" s="69"/>
      <c r="M8" s="69"/>
      <c r="N8" s="69"/>
      <c r="R8" s="67"/>
      <c r="S8" s="67"/>
    </row>
    <row r="9" spans="1:19" s="65" customFormat="1" x14ac:dyDescent="0.3">
      <c r="A9" s="1771" t="s">
        <v>1029</v>
      </c>
      <c r="B9" s="1771"/>
      <c r="C9" s="1771"/>
      <c r="D9" s="1771"/>
      <c r="E9" s="68"/>
      <c r="F9" s="68"/>
      <c r="G9" s="69"/>
      <c r="H9" s="69"/>
      <c r="I9" s="69"/>
      <c r="J9" s="69"/>
      <c r="K9" s="70"/>
      <c r="L9" s="70"/>
      <c r="M9" s="70"/>
      <c r="N9" s="70"/>
      <c r="R9" s="67"/>
      <c r="S9" s="67"/>
    </row>
    <row r="10" spans="1:19" s="65" customFormat="1" ht="15" thickBot="1" x14ac:dyDescent="0.35">
      <c r="A10" s="1762"/>
      <c r="B10" s="1762"/>
      <c r="C10" s="1762"/>
      <c r="D10" s="1762"/>
      <c r="E10" s="1762"/>
      <c r="F10" s="1762"/>
      <c r="G10" s="1762"/>
      <c r="H10" s="1762"/>
      <c r="I10" s="1762"/>
      <c r="J10" s="1762"/>
      <c r="K10" s="1762"/>
      <c r="L10" s="1762"/>
      <c r="M10" s="1762"/>
      <c r="N10" s="1762"/>
      <c r="O10" s="1762"/>
      <c r="P10" s="1762"/>
      <c r="Q10" s="1762"/>
      <c r="R10" s="67"/>
      <c r="S10" s="67"/>
    </row>
    <row r="11" spans="1:19" s="69" customFormat="1" ht="33.75" customHeight="1" thickBot="1" x14ac:dyDescent="0.35">
      <c r="A11" s="1763" t="s">
        <v>109</v>
      </c>
      <c r="B11" s="1763" t="s">
        <v>110</v>
      </c>
      <c r="C11" s="1764" t="s">
        <v>111</v>
      </c>
      <c r="D11" s="1768" t="s">
        <v>112</v>
      </c>
      <c r="E11" s="1768" t="s">
        <v>721</v>
      </c>
      <c r="F11" s="1768" t="s">
        <v>722</v>
      </c>
      <c r="G11" s="1768" t="s">
        <v>113</v>
      </c>
      <c r="H11" s="1768" t="s">
        <v>114</v>
      </c>
      <c r="I11" s="1763" t="s">
        <v>115</v>
      </c>
      <c r="J11" s="1763"/>
      <c r="K11" s="1763"/>
      <c r="L11" s="1763"/>
      <c r="M11" s="1763"/>
      <c r="N11" s="1763"/>
      <c r="O11" s="1763"/>
      <c r="P11" s="1763"/>
      <c r="Q11" s="1763"/>
      <c r="R11" s="1767" t="s">
        <v>116</v>
      </c>
      <c r="S11" s="1767" t="s">
        <v>117</v>
      </c>
    </row>
    <row r="12" spans="1:19" s="69" customFormat="1" ht="88.5" customHeight="1" thickBot="1" x14ac:dyDescent="0.35">
      <c r="A12" s="1763"/>
      <c r="B12" s="1763"/>
      <c r="C12" s="1764"/>
      <c r="D12" s="1768"/>
      <c r="E12" s="1768"/>
      <c r="F12" s="1768"/>
      <c r="G12" s="1768"/>
      <c r="H12" s="1768"/>
      <c r="I12" s="1763" t="s">
        <v>118</v>
      </c>
      <c r="J12" s="1763"/>
      <c r="K12" s="1763"/>
      <c r="L12" s="1763" t="s">
        <v>119</v>
      </c>
      <c r="M12" s="1763"/>
      <c r="N12" s="1763"/>
      <c r="O12" s="1763"/>
      <c r="P12" s="1763"/>
      <c r="Q12" s="1763"/>
      <c r="R12" s="1767"/>
      <c r="S12" s="1767"/>
    </row>
    <row r="13" spans="1:19" s="69" customFormat="1" ht="77.25" customHeight="1" thickBot="1" x14ac:dyDescent="0.35">
      <c r="A13" s="1763"/>
      <c r="B13" s="1763"/>
      <c r="C13" s="1764"/>
      <c r="D13" s="1768"/>
      <c r="E13" s="1768"/>
      <c r="F13" s="1768"/>
      <c r="G13" s="1768"/>
      <c r="H13" s="1768"/>
      <c r="I13" s="252" t="s">
        <v>723</v>
      </c>
      <c r="J13" s="17" t="s">
        <v>724</v>
      </c>
      <c r="K13" s="18" t="s">
        <v>603</v>
      </c>
      <c r="L13" s="252" t="s">
        <v>603</v>
      </c>
      <c r="M13" s="253" t="s">
        <v>123</v>
      </c>
      <c r="N13" s="17" t="s">
        <v>124</v>
      </c>
      <c r="O13" s="17" t="s">
        <v>125</v>
      </c>
      <c r="P13" s="17" t="s">
        <v>126</v>
      </c>
      <c r="Q13" s="18" t="s">
        <v>127</v>
      </c>
      <c r="R13" s="1767"/>
      <c r="S13" s="1767"/>
    </row>
    <row r="14" spans="1:19" s="71" customFormat="1" ht="14.4" thickBot="1" x14ac:dyDescent="0.35">
      <c r="A14" s="1759" t="s">
        <v>1030</v>
      </c>
      <c r="B14" s="1759"/>
      <c r="C14" s="1759"/>
      <c r="D14" s="1759"/>
      <c r="E14" s="1759"/>
      <c r="F14" s="1759"/>
      <c r="G14" s="1759"/>
      <c r="H14" s="1759"/>
      <c r="I14" s="1759"/>
      <c r="J14" s="1759"/>
      <c r="K14" s="1759"/>
      <c r="L14" s="1759"/>
      <c r="M14" s="1759"/>
      <c r="N14" s="1759"/>
      <c r="O14" s="1759"/>
      <c r="P14" s="1759"/>
      <c r="Q14" s="1759"/>
      <c r="R14" s="1759"/>
      <c r="S14" s="1759"/>
    </row>
    <row r="15" spans="1:19" s="71" customFormat="1" ht="42.75" customHeight="1" thickBot="1" x14ac:dyDescent="0.35">
      <c r="A15" s="20">
        <v>1</v>
      </c>
      <c r="B15" s="1774" t="s">
        <v>726</v>
      </c>
      <c r="C15" s="295" t="s">
        <v>1031</v>
      </c>
      <c r="D15" s="296" t="s">
        <v>1032</v>
      </c>
      <c r="E15" s="167" t="s">
        <v>225</v>
      </c>
      <c r="F15" s="167"/>
      <c r="G15" s="24">
        <v>365</v>
      </c>
      <c r="H15" s="25">
        <v>1</v>
      </c>
      <c r="I15" s="20" t="s">
        <v>132</v>
      </c>
      <c r="J15" s="24" t="s">
        <v>132</v>
      </c>
      <c r="K15" s="197"/>
      <c r="L15" s="268"/>
      <c r="M15" s="27"/>
      <c r="N15" s="27"/>
      <c r="O15" s="27"/>
      <c r="P15" s="256"/>
      <c r="Q15" s="257"/>
      <c r="R15" s="1793" t="s">
        <v>137</v>
      </c>
      <c r="S15" s="1793"/>
    </row>
    <row r="16" spans="1:19" s="71" customFormat="1" ht="30" customHeight="1" thickBot="1" x14ac:dyDescent="0.35">
      <c r="A16" s="30">
        <v>2</v>
      </c>
      <c r="B16" s="1774"/>
      <c r="C16" s="94" t="s">
        <v>729</v>
      </c>
      <c r="D16" s="113" t="s">
        <v>1033</v>
      </c>
      <c r="E16" s="171" t="s">
        <v>225</v>
      </c>
      <c r="F16" s="178"/>
      <c r="G16" s="33">
        <v>52</v>
      </c>
      <c r="H16" s="34">
        <v>1</v>
      </c>
      <c r="I16" s="30"/>
      <c r="J16" s="33" t="s">
        <v>132</v>
      </c>
      <c r="K16" s="194"/>
      <c r="L16" s="297"/>
      <c r="M16" s="36"/>
      <c r="N16" s="36"/>
      <c r="O16" s="36"/>
      <c r="P16" s="187"/>
      <c r="Q16" s="215"/>
      <c r="R16" s="1802" t="s">
        <v>137</v>
      </c>
      <c r="S16" s="1802"/>
    </row>
    <row r="17" spans="1:19" s="71" customFormat="1" ht="30" customHeight="1" thickBot="1" x14ac:dyDescent="0.35">
      <c r="A17" s="30">
        <v>3</v>
      </c>
      <c r="B17" s="1774"/>
      <c r="C17" s="40" t="s">
        <v>731</v>
      </c>
      <c r="D17" s="113" t="s">
        <v>1034</v>
      </c>
      <c r="E17" s="171" t="s">
        <v>225</v>
      </c>
      <c r="F17" s="272"/>
      <c r="G17" s="33">
        <v>52</v>
      </c>
      <c r="H17" s="34">
        <v>1</v>
      </c>
      <c r="I17" s="30"/>
      <c r="J17" s="33" t="s">
        <v>132</v>
      </c>
      <c r="K17" s="194"/>
      <c r="L17" s="297"/>
      <c r="M17" s="36"/>
      <c r="N17" s="36"/>
      <c r="O17" s="36"/>
      <c r="P17" s="187"/>
      <c r="Q17" s="215"/>
      <c r="R17" s="1802" t="s">
        <v>137</v>
      </c>
      <c r="S17" s="1802"/>
    </row>
    <row r="18" spans="1:19" s="71" customFormat="1" ht="15" customHeight="1" thickBot="1" x14ac:dyDescent="0.35">
      <c r="A18" s="30">
        <v>4</v>
      </c>
      <c r="B18" s="1774"/>
      <c r="C18" s="40" t="s">
        <v>733</v>
      </c>
      <c r="D18" s="281" t="s">
        <v>1035</v>
      </c>
      <c r="E18" s="187" t="s">
        <v>225</v>
      </c>
      <c r="F18" s="187"/>
      <c r="G18" s="33">
        <v>12</v>
      </c>
      <c r="H18" s="34">
        <v>1</v>
      </c>
      <c r="I18" s="30" t="s">
        <v>132</v>
      </c>
      <c r="J18" s="33" t="s">
        <v>132</v>
      </c>
      <c r="K18" s="194"/>
      <c r="L18" s="298">
        <v>8</v>
      </c>
      <c r="M18" s="33">
        <v>2</v>
      </c>
      <c r="N18" s="33">
        <v>1</v>
      </c>
      <c r="O18" s="33">
        <v>1</v>
      </c>
      <c r="P18" s="187"/>
      <c r="Q18" s="215"/>
      <c r="R18" s="838"/>
      <c r="S18" s="210">
        <f t="shared" ref="S18:S45" si="0">ROUND(R18,2)*G18*H18</f>
        <v>0</v>
      </c>
    </row>
    <row r="19" spans="1:19" s="71" customFormat="1" ht="30" customHeight="1" thickBot="1" x14ac:dyDescent="0.35">
      <c r="A19" s="30">
        <v>5</v>
      </c>
      <c r="B19" s="1774"/>
      <c r="C19" s="40" t="s">
        <v>735</v>
      </c>
      <c r="D19" s="113" t="s">
        <v>1036</v>
      </c>
      <c r="E19" s="171"/>
      <c r="F19" s="187" t="s">
        <v>225</v>
      </c>
      <c r="G19" s="33">
        <v>12</v>
      </c>
      <c r="H19" s="34">
        <v>1</v>
      </c>
      <c r="I19" s="30"/>
      <c r="J19" s="33"/>
      <c r="K19" s="194"/>
      <c r="L19" s="298">
        <v>8</v>
      </c>
      <c r="M19" s="33">
        <v>2</v>
      </c>
      <c r="N19" s="33">
        <v>1</v>
      </c>
      <c r="O19" s="33">
        <v>1</v>
      </c>
      <c r="P19" s="187"/>
      <c r="Q19" s="215"/>
      <c r="R19" s="838"/>
      <c r="S19" s="210">
        <f t="shared" si="0"/>
        <v>0</v>
      </c>
    </row>
    <row r="20" spans="1:19" s="71" customFormat="1" ht="30" customHeight="1" thickBot="1" x14ac:dyDescent="0.35">
      <c r="A20" s="30">
        <v>6</v>
      </c>
      <c r="B20" s="1774"/>
      <c r="C20" s="40" t="s">
        <v>735</v>
      </c>
      <c r="D20" s="299" t="s">
        <v>1037</v>
      </c>
      <c r="E20" s="187" t="s">
        <v>225</v>
      </c>
      <c r="F20" s="187"/>
      <c r="G20" s="33">
        <v>12</v>
      </c>
      <c r="H20" s="34">
        <v>1</v>
      </c>
      <c r="I20" s="30"/>
      <c r="J20" s="33"/>
      <c r="K20" s="194"/>
      <c r="L20" s="298">
        <v>8</v>
      </c>
      <c r="M20" s="33">
        <v>2</v>
      </c>
      <c r="N20" s="33">
        <v>1</v>
      </c>
      <c r="O20" s="33">
        <v>1</v>
      </c>
      <c r="P20" s="187"/>
      <c r="Q20" s="215"/>
      <c r="R20" s="838"/>
      <c r="S20" s="210">
        <f t="shared" si="0"/>
        <v>0</v>
      </c>
    </row>
    <row r="21" spans="1:19" s="71" customFormat="1" ht="73.5" customHeight="1" thickBot="1" x14ac:dyDescent="0.35">
      <c r="A21" s="30">
        <v>7</v>
      </c>
      <c r="B21" s="1774"/>
      <c r="C21" s="40" t="s">
        <v>738</v>
      </c>
      <c r="D21" s="113" t="s">
        <v>1038</v>
      </c>
      <c r="E21" s="187" t="s">
        <v>225</v>
      </c>
      <c r="F21" s="187"/>
      <c r="G21" s="33">
        <v>12</v>
      </c>
      <c r="H21" s="34">
        <v>1</v>
      </c>
      <c r="I21" s="30"/>
      <c r="J21" s="33"/>
      <c r="K21" s="194"/>
      <c r="L21" s="298">
        <v>8</v>
      </c>
      <c r="M21" s="33">
        <v>2</v>
      </c>
      <c r="N21" s="33">
        <v>1</v>
      </c>
      <c r="O21" s="33">
        <v>1</v>
      </c>
      <c r="P21" s="171"/>
      <c r="Q21" s="172"/>
      <c r="R21" s="838"/>
      <c r="S21" s="210">
        <f t="shared" si="0"/>
        <v>0</v>
      </c>
    </row>
    <row r="22" spans="1:19" s="71" customFormat="1" ht="45" customHeight="1" thickBot="1" x14ac:dyDescent="0.35">
      <c r="A22" s="30">
        <v>8</v>
      </c>
      <c r="B22" s="1774"/>
      <c r="C22" s="40" t="s">
        <v>740</v>
      </c>
      <c r="D22" s="113" t="s">
        <v>1039</v>
      </c>
      <c r="E22" s="187" t="s">
        <v>225</v>
      </c>
      <c r="F22" s="187"/>
      <c r="G22" s="33">
        <v>12</v>
      </c>
      <c r="H22" s="34">
        <v>1</v>
      </c>
      <c r="I22" s="30"/>
      <c r="J22" s="33"/>
      <c r="K22" s="194"/>
      <c r="L22" s="298">
        <v>8</v>
      </c>
      <c r="M22" s="33">
        <v>2</v>
      </c>
      <c r="N22" s="33">
        <v>1</v>
      </c>
      <c r="O22" s="33">
        <v>1</v>
      </c>
      <c r="P22" s="171"/>
      <c r="Q22" s="172"/>
      <c r="R22" s="838"/>
      <c r="S22" s="210">
        <f t="shared" si="0"/>
        <v>0</v>
      </c>
    </row>
    <row r="23" spans="1:19" s="71" customFormat="1" ht="81" customHeight="1" thickBot="1" x14ac:dyDescent="0.35">
      <c r="A23" s="30">
        <v>9</v>
      </c>
      <c r="B23" s="1774"/>
      <c r="C23" s="40" t="s">
        <v>740</v>
      </c>
      <c r="D23" s="300" t="s">
        <v>1040</v>
      </c>
      <c r="E23" s="187" t="s">
        <v>225</v>
      </c>
      <c r="F23" s="187"/>
      <c r="G23" s="33">
        <v>12</v>
      </c>
      <c r="H23" s="34">
        <v>1</v>
      </c>
      <c r="I23" s="260"/>
      <c r="J23" s="261"/>
      <c r="K23" s="262"/>
      <c r="L23" s="298">
        <v>8</v>
      </c>
      <c r="M23" s="33">
        <v>2</v>
      </c>
      <c r="N23" s="33">
        <v>1</v>
      </c>
      <c r="O23" s="33">
        <v>1</v>
      </c>
      <c r="P23" s="171"/>
      <c r="Q23" s="172"/>
      <c r="R23" s="838"/>
      <c r="S23" s="210">
        <f t="shared" si="0"/>
        <v>0</v>
      </c>
    </row>
    <row r="24" spans="1:19" s="71" customFormat="1" ht="46.5" customHeight="1" thickBot="1" x14ac:dyDescent="0.35">
      <c r="A24" s="30">
        <v>10</v>
      </c>
      <c r="B24" s="1774"/>
      <c r="C24" s="40" t="s">
        <v>743</v>
      </c>
      <c r="D24" s="301" t="s">
        <v>1041</v>
      </c>
      <c r="E24" s="187" t="s">
        <v>225</v>
      </c>
      <c r="F24" s="187"/>
      <c r="G24" s="33">
        <v>12</v>
      </c>
      <c r="H24" s="34">
        <v>1</v>
      </c>
      <c r="I24" s="260"/>
      <c r="J24" s="261"/>
      <c r="K24" s="262"/>
      <c r="L24" s="298">
        <v>8</v>
      </c>
      <c r="M24" s="33">
        <v>2</v>
      </c>
      <c r="N24" s="33">
        <v>1</v>
      </c>
      <c r="O24" s="33">
        <v>1</v>
      </c>
      <c r="P24" s="171"/>
      <c r="Q24" s="172"/>
      <c r="R24" s="838"/>
      <c r="S24" s="210">
        <f t="shared" si="0"/>
        <v>0</v>
      </c>
    </row>
    <row r="25" spans="1:19" s="71" customFormat="1" ht="44.25" customHeight="1" thickBot="1" x14ac:dyDescent="0.35">
      <c r="A25" s="30">
        <v>11</v>
      </c>
      <c r="B25" s="1774"/>
      <c r="C25" s="40" t="s">
        <v>745</v>
      </c>
      <c r="D25" s="217" t="s">
        <v>1042</v>
      </c>
      <c r="E25" s="187"/>
      <c r="F25" s="187" t="s">
        <v>225</v>
      </c>
      <c r="G25" s="33">
        <v>12</v>
      </c>
      <c r="H25" s="34">
        <v>1</v>
      </c>
      <c r="I25" s="30"/>
      <c r="J25" s="33"/>
      <c r="K25" s="194"/>
      <c r="L25" s="298">
        <v>8</v>
      </c>
      <c r="M25" s="33">
        <v>2</v>
      </c>
      <c r="N25" s="33">
        <v>1</v>
      </c>
      <c r="O25" s="33">
        <v>1</v>
      </c>
      <c r="P25" s="187"/>
      <c r="Q25" s="215"/>
      <c r="R25" s="838"/>
      <c r="S25" s="210">
        <f t="shared" si="0"/>
        <v>0</v>
      </c>
    </row>
    <row r="26" spans="1:19" s="71" customFormat="1" ht="30" customHeight="1" thickBot="1" x14ac:dyDescent="0.35">
      <c r="A26" s="30">
        <v>12</v>
      </c>
      <c r="B26" s="1774"/>
      <c r="C26" s="40" t="s">
        <v>740</v>
      </c>
      <c r="D26" s="217" t="s">
        <v>1043</v>
      </c>
      <c r="E26" s="187" t="s">
        <v>225</v>
      </c>
      <c r="F26" s="187"/>
      <c r="G26" s="33">
        <v>12</v>
      </c>
      <c r="H26" s="34">
        <v>1</v>
      </c>
      <c r="I26" s="30"/>
      <c r="J26" s="33"/>
      <c r="K26" s="194"/>
      <c r="L26" s="298">
        <v>8</v>
      </c>
      <c r="M26" s="33">
        <v>2</v>
      </c>
      <c r="N26" s="33">
        <v>1</v>
      </c>
      <c r="O26" s="33">
        <v>1</v>
      </c>
      <c r="P26" s="187"/>
      <c r="Q26" s="215"/>
      <c r="R26" s="838"/>
      <c r="S26" s="210">
        <f t="shared" si="0"/>
        <v>0</v>
      </c>
    </row>
    <row r="27" spans="1:19" s="71" customFormat="1" ht="57.75" customHeight="1" thickBot="1" x14ac:dyDescent="0.35">
      <c r="A27" s="30">
        <v>13</v>
      </c>
      <c r="B27" s="1774"/>
      <c r="C27" s="40" t="s">
        <v>740</v>
      </c>
      <c r="D27" s="217" t="s">
        <v>1044</v>
      </c>
      <c r="E27" s="187" t="s">
        <v>225</v>
      </c>
      <c r="F27" s="187"/>
      <c r="G27" s="33">
        <v>12</v>
      </c>
      <c r="H27" s="34">
        <v>1</v>
      </c>
      <c r="I27" s="30"/>
      <c r="J27" s="33"/>
      <c r="K27" s="194"/>
      <c r="L27" s="298">
        <v>8</v>
      </c>
      <c r="M27" s="33">
        <v>2</v>
      </c>
      <c r="N27" s="33">
        <v>1</v>
      </c>
      <c r="O27" s="33">
        <v>1</v>
      </c>
      <c r="P27" s="187"/>
      <c r="Q27" s="215"/>
      <c r="R27" s="838"/>
      <c r="S27" s="210">
        <f t="shared" si="0"/>
        <v>0</v>
      </c>
    </row>
    <row r="28" spans="1:19" s="71" customFormat="1" ht="30" customHeight="1" thickBot="1" x14ac:dyDescent="0.35">
      <c r="A28" s="30">
        <v>14</v>
      </c>
      <c r="B28" s="1774"/>
      <c r="C28" s="40" t="s">
        <v>733</v>
      </c>
      <c r="D28" s="281" t="s">
        <v>1045</v>
      </c>
      <c r="E28" s="187"/>
      <c r="F28" s="187" t="s">
        <v>225</v>
      </c>
      <c r="G28" s="33">
        <v>12</v>
      </c>
      <c r="H28" s="34">
        <v>1</v>
      </c>
      <c r="I28" s="30"/>
      <c r="J28" s="33"/>
      <c r="K28" s="194"/>
      <c r="L28" s="298">
        <v>8</v>
      </c>
      <c r="M28" s="33">
        <v>2</v>
      </c>
      <c r="N28" s="33">
        <v>1</v>
      </c>
      <c r="O28" s="33">
        <v>1</v>
      </c>
      <c r="P28" s="187"/>
      <c r="Q28" s="215"/>
      <c r="R28" s="838"/>
      <c r="S28" s="210">
        <f t="shared" si="0"/>
        <v>0</v>
      </c>
    </row>
    <row r="29" spans="1:19" s="71" customFormat="1" ht="30" customHeight="1" thickBot="1" x14ac:dyDescent="0.35">
      <c r="A29" s="30">
        <v>15</v>
      </c>
      <c r="B29" s="1774"/>
      <c r="C29" s="40" t="s">
        <v>729</v>
      </c>
      <c r="D29" s="113" t="s">
        <v>1046</v>
      </c>
      <c r="E29" s="272"/>
      <c r="F29" s="187" t="s">
        <v>225</v>
      </c>
      <c r="G29" s="33">
        <v>12</v>
      </c>
      <c r="H29" s="34">
        <v>1</v>
      </c>
      <c r="I29" s="30"/>
      <c r="J29" s="33"/>
      <c r="K29" s="194"/>
      <c r="L29" s="298">
        <v>8</v>
      </c>
      <c r="M29" s="33">
        <v>2</v>
      </c>
      <c r="N29" s="33">
        <v>1</v>
      </c>
      <c r="O29" s="33">
        <v>1</v>
      </c>
      <c r="P29" s="187"/>
      <c r="Q29" s="215"/>
      <c r="R29" s="838"/>
      <c r="S29" s="210">
        <f t="shared" si="0"/>
        <v>0</v>
      </c>
    </row>
    <row r="30" spans="1:19" s="71" customFormat="1" ht="30" customHeight="1" thickBot="1" x14ac:dyDescent="0.35">
      <c r="A30" s="30">
        <v>16</v>
      </c>
      <c r="B30" s="1774"/>
      <c r="C30" s="40" t="s">
        <v>751</v>
      </c>
      <c r="D30" s="113" t="s">
        <v>1047</v>
      </c>
      <c r="E30" s="272"/>
      <c r="F30" s="187" t="s">
        <v>225</v>
      </c>
      <c r="G30" s="33">
        <v>12</v>
      </c>
      <c r="H30" s="34">
        <v>1</v>
      </c>
      <c r="I30" s="30"/>
      <c r="J30" s="33"/>
      <c r="K30" s="194"/>
      <c r="L30" s="298">
        <v>8</v>
      </c>
      <c r="M30" s="33">
        <v>2</v>
      </c>
      <c r="N30" s="33">
        <v>1</v>
      </c>
      <c r="O30" s="33">
        <v>1</v>
      </c>
      <c r="P30" s="187"/>
      <c r="Q30" s="215"/>
      <c r="R30" s="838"/>
      <c r="S30" s="210">
        <f t="shared" si="0"/>
        <v>0</v>
      </c>
    </row>
    <row r="31" spans="1:19" s="71" customFormat="1" ht="15" customHeight="1" thickBot="1" x14ac:dyDescent="0.35">
      <c r="A31" s="30">
        <v>17</v>
      </c>
      <c r="B31" s="1774"/>
      <c r="C31" s="40" t="s">
        <v>729</v>
      </c>
      <c r="D31" s="113" t="s">
        <v>1048</v>
      </c>
      <c r="E31" s="119"/>
      <c r="F31" s="187" t="s">
        <v>225</v>
      </c>
      <c r="G31" s="33">
        <v>12</v>
      </c>
      <c r="H31" s="34">
        <v>1</v>
      </c>
      <c r="I31" s="30"/>
      <c r="J31" s="33"/>
      <c r="K31" s="194"/>
      <c r="L31" s="298">
        <v>8</v>
      </c>
      <c r="M31" s="33">
        <v>2</v>
      </c>
      <c r="N31" s="33">
        <v>1</v>
      </c>
      <c r="O31" s="33">
        <v>1</v>
      </c>
      <c r="P31" s="187"/>
      <c r="Q31" s="215"/>
      <c r="R31" s="838"/>
      <c r="S31" s="210">
        <f t="shared" si="0"/>
        <v>0</v>
      </c>
    </row>
    <row r="32" spans="1:19" s="71" customFormat="1" ht="45" customHeight="1" thickBot="1" x14ac:dyDescent="0.35">
      <c r="A32" s="30">
        <v>18</v>
      </c>
      <c r="B32" s="1774"/>
      <c r="C32" s="40" t="s">
        <v>735</v>
      </c>
      <c r="D32" s="113" t="s">
        <v>1049</v>
      </c>
      <c r="E32" s="187"/>
      <c r="F32" s="187" t="s">
        <v>225</v>
      </c>
      <c r="G32" s="33">
        <v>4</v>
      </c>
      <c r="H32" s="34">
        <v>1</v>
      </c>
      <c r="I32" s="30"/>
      <c r="J32" s="33"/>
      <c r="K32" s="194"/>
      <c r="L32" s="298"/>
      <c r="M32" s="33">
        <v>2</v>
      </c>
      <c r="N32" s="33">
        <v>1</v>
      </c>
      <c r="O32" s="33">
        <v>1</v>
      </c>
      <c r="P32" s="187"/>
      <c r="Q32" s="215"/>
      <c r="R32" s="838"/>
      <c r="S32" s="210">
        <f t="shared" si="0"/>
        <v>0</v>
      </c>
    </row>
    <row r="33" spans="1:19" s="71" customFormat="1" ht="42.75" customHeight="1" thickBot="1" x14ac:dyDescent="0.35">
      <c r="A33" s="30">
        <v>19</v>
      </c>
      <c r="B33" s="1774"/>
      <c r="C33" s="40" t="s">
        <v>755</v>
      </c>
      <c r="D33" s="113" t="s">
        <v>1050</v>
      </c>
      <c r="E33" s="187"/>
      <c r="F33" s="187" t="s">
        <v>225</v>
      </c>
      <c r="G33" s="33">
        <v>4</v>
      </c>
      <c r="H33" s="34">
        <v>1</v>
      </c>
      <c r="I33" s="30"/>
      <c r="J33" s="33"/>
      <c r="K33" s="194"/>
      <c r="L33" s="298"/>
      <c r="M33" s="33">
        <v>2</v>
      </c>
      <c r="N33" s="33">
        <v>1</v>
      </c>
      <c r="O33" s="33">
        <v>1</v>
      </c>
      <c r="P33" s="187"/>
      <c r="Q33" s="215"/>
      <c r="R33" s="838"/>
      <c r="S33" s="210">
        <f t="shared" si="0"/>
        <v>0</v>
      </c>
    </row>
    <row r="34" spans="1:19" s="71" customFormat="1" ht="40.5" customHeight="1" thickBot="1" x14ac:dyDescent="0.35">
      <c r="A34" s="30">
        <v>20</v>
      </c>
      <c r="B34" s="1774"/>
      <c r="C34" s="40" t="s">
        <v>735</v>
      </c>
      <c r="D34" s="217" t="s">
        <v>1051</v>
      </c>
      <c r="E34" s="187"/>
      <c r="F34" s="187" t="s">
        <v>225</v>
      </c>
      <c r="G34" s="33">
        <v>4</v>
      </c>
      <c r="H34" s="34">
        <v>1</v>
      </c>
      <c r="I34" s="30"/>
      <c r="J34" s="33"/>
      <c r="K34" s="194"/>
      <c r="L34" s="298"/>
      <c r="M34" s="33">
        <v>2</v>
      </c>
      <c r="N34" s="33">
        <v>1</v>
      </c>
      <c r="O34" s="33">
        <v>1</v>
      </c>
      <c r="P34" s="187"/>
      <c r="Q34" s="215"/>
      <c r="R34" s="838"/>
      <c r="S34" s="210">
        <f t="shared" si="0"/>
        <v>0</v>
      </c>
    </row>
    <row r="35" spans="1:19" s="71" customFormat="1" ht="57" customHeight="1" thickBot="1" x14ac:dyDescent="0.35">
      <c r="A35" s="30">
        <v>21</v>
      </c>
      <c r="B35" s="1774"/>
      <c r="C35" s="40" t="s">
        <v>758</v>
      </c>
      <c r="D35" s="113" t="s">
        <v>1052</v>
      </c>
      <c r="E35" s="187"/>
      <c r="F35" s="187" t="s">
        <v>225</v>
      </c>
      <c r="G35" s="33">
        <v>4</v>
      </c>
      <c r="H35" s="34">
        <v>1</v>
      </c>
      <c r="I35" s="30"/>
      <c r="J35" s="33"/>
      <c r="K35" s="194"/>
      <c r="L35" s="298"/>
      <c r="M35" s="33">
        <v>2</v>
      </c>
      <c r="N35" s="33">
        <v>1</v>
      </c>
      <c r="O35" s="33">
        <v>1</v>
      </c>
      <c r="P35" s="187"/>
      <c r="Q35" s="215"/>
      <c r="R35" s="838"/>
      <c r="S35" s="210">
        <f t="shared" si="0"/>
        <v>0</v>
      </c>
    </row>
    <row r="36" spans="1:19" s="71" customFormat="1" ht="61.5" customHeight="1" thickBot="1" x14ac:dyDescent="0.35">
      <c r="A36" s="30">
        <v>22</v>
      </c>
      <c r="B36" s="1774"/>
      <c r="C36" s="40" t="s">
        <v>751</v>
      </c>
      <c r="D36" s="113" t="s">
        <v>1053</v>
      </c>
      <c r="E36" s="187"/>
      <c r="F36" s="187" t="s">
        <v>225</v>
      </c>
      <c r="G36" s="33">
        <v>4</v>
      </c>
      <c r="H36" s="34">
        <v>1</v>
      </c>
      <c r="I36" s="30"/>
      <c r="J36" s="33"/>
      <c r="K36" s="194"/>
      <c r="L36" s="298"/>
      <c r="M36" s="33">
        <v>2</v>
      </c>
      <c r="N36" s="33">
        <v>1</v>
      </c>
      <c r="O36" s="33">
        <v>1</v>
      </c>
      <c r="P36" s="187"/>
      <c r="Q36" s="215"/>
      <c r="R36" s="838"/>
      <c r="S36" s="210">
        <f t="shared" si="0"/>
        <v>0</v>
      </c>
    </row>
    <row r="37" spans="1:19" s="71" customFormat="1" ht="60" customHeight="1" thickBot="1" x14ac:dyDescent="0.35">
      <c r="A37" s="30">
        <v>23</v>
      </c>
      <c r="B37" s="1774"/>
      <c r="C37" s="40" t="s">
        <v>735</v>
      </c>
      <c r="D37" s="217" t="s">
        <v>1054</v>
      </c>
      <c r="E37" s="187"/>
      <c r="F37" s="187" t="s">
        <v>225</v>
      </c>
      <c r="G37" s="33">
        <v>4</v>
      </c>
      <c r="H37" s="34">
        <v>1</v>
      </c>
      <c r="I37" s="30"/>
      <c r="J37" s="33"/>
      <c r="K37" s="194"/>
      <c r="L37" s="298"/>
      <c r="M37" s="33">
        <v>2</v>
      </c>
      <c r="N37" s="33">
        <v>1</v>
      </c>
      <c r="O37" s="33">
        <v>1</v>
      </c>
      <c r="P37" s="187"/>
      <c r="Q37" s="215"/>
      <c r="R37" s="838"/>
      <c r="S37" s="210">
        <f t="shared" si="0"/>
        <v>0</v>
      </c>
    </row>
    <row r="38" spans="1:19" s="71" customFormat="1" ht="45" customHeight="1" thickBot="1" x14ac:dyDescent="0.35">
      <c r="A38" s="30">
        <v>24</v>
      </c>
      <c r="B38" s="1774"/>
      <c r="C38" s="40" t="s">
        <v>751</v>
      </c>
      <c r="D38" s="301" t="s">
        <v>1055</v>
      </c>
      <c r="E38" s="187" t="s">
        <v>225</v>
      </c>
      <c r="F38" s="187"/>
      <c r="G38" s="33">
        <v>2</v>
      </c>
      <c r="H38" s="34">
        <v>1</v>
      </c>
      <c r="I38" s="30"/>
      <c r="J38" s="33"/>
      <c r="K38" s="194"/>
      <c r="L38" s="298"/>
      <c r="M38" s="33"/>
      <c r="N38" s="33">
        <v>1</v>
      </c>
      <c r="O38" s="33">
        <v>1</v>
      </c>
      <c r="P38" s="187"/>
      <c r="Q38" s="215"/>
      <c r="R38" s="838"/>
      <c r="S38" s="210">
        <f t="shared" si="0"/>
        <v>0</v>
      </c>
    </row>
    <row r="39" spans="1:19" s="71" customFormat="1" ht="30" customHeight="1" thickBot="1" x14ac:dyDescent="0.35">
      <c r="A39" s="30">
        <v>25</v>
      </c>
      <c r="B39" s="1774"/>
      <c r="C39" s="40" t="s">
        <v>763</v>
      </c>
      <c r="D39" s="217" t="s">
        <v>1056</v>
      </c>
      <c r="E39" s="187"/>
      <c r="F39" s="187" t="s">
        <v>225</v>
      </c>
      <c r="G39" s="33">
        <v>2</v>
      </c>
      <c r="H39" s="34">
        <v>1</v>
      </c>
      <c r="I39" s="30"/>
      <c r="J39" s="33"/>
      <c r="K39" s="194"/>
      <c r="L39" s="298"/>
      <c r="M39" s="33"/>
      <c r="N39" s="33">
        <v>1</v>
      </c>
      <c r="O39" s="33">
        <v>1</v>
      </c>
      <c r="P39" s="187"/>
      <c r="Q39" s="215"/>
      <c r="R39" s="838"/>
      <c r="S39" s="210">
        <f t="shared" si="0"/>
        <v>0</v>
      </c>
    </row>
    <row r="40" spans="1:19" s="71" customFormat="1" ht="53.25" customHeight="1" thickBot="1" x14ac:dyDescent="0.35">
      <c r="A40" s="30">
        <v>26</v>
      </c>
      <c r="B40" s="1774"/>
      <c r="C40" s="40" t="s">
        <v>740</v>
      </c>
      <c r="D40" s="217" t="s">
        <v>1057</v>
      </c>
      <c r="E40" s="187" t="s">
        <v>225</v>
      </c>
      <c r="F40" s="187"/>
      <c r="G40" s="33">
        <v>2</v>
      </c>
      <c r="H40" s="34">
        <v>1</v>
      </c>
      <c r="I40" s="30"/>
      <c r="J40" s="33"/>
      <c r="K40" s="194"/>
      <c r="L40" s="298"/>
      <c r="M40" s="33"/>
      <c r="N40" s="33">
        <v>1</v>
      </c>
      <c r="O40" s="33">
        <v>1</v>
      </c>
      <c r="P40" s="187"/>
      <c r="Q40" s="215"/>
      <c r="R40" s="838"/>
      <c r="S40" s="210">
        <f t="shared" si="0"/>
        <v>0</v>
      </c>
    </row>
    <row r="41" spans="1:19" s="71" customFormat="1" ht="83.25" customHeight="1" thickBot="1" x14ac:dyDescent="0.35">
      <c r="A41" s="30">
        <v>27</v>
      </c>
      <c r="B41" s="1774"/>
      <c r="C41" s="40" t="s">
        <v>740</v>
      </c>
      <c r="D41" s="300" t="s">
        <v>1058</v>
      </c>
      <c r="E41" s="187" t="s">
        <v>225</v>
      </c>
      <c r="F41" s="187" t="s">
        <v>225</v>
      </c>
      <c r="G41" s="33">
        <v>2</v>
      </c>
      <c r="H41" s="34">
        <v>1</v>
      </c>
      <c r="I41" s="30"/>
      <c r="J41" s="33"/>
      <c r="K41" s="194"/>
      <c r="L41" s="298"/>
      <c r="M41" s="33"/>
      <c r="N41" s="33">
        <v>1</v>
      </c>
      <c r="O41" s="33">
        <v>1</v>
      </c>
      <c r="P41" s="187"/>
      <c r="Q41" s="215"/>
      <c r="R41" s="838"/>
      <c r="S41" s="210">
        <f t="shared" si="0"/>
        <v>0</v>
      </c>
    </row>
    <row r="42" spans="1:19" s="71" customFormat="1" ht="117" customHeight="1" thickBot="1" x14ac:dyDescent="0.35">
      <c r="A42" s="30">
        <v>28</v>
      </c>
      <c r="B42" s="1774"/>
      <c r="C42" s="40" t="s">
        <v>740</v>
      </c>
      <c r="D42" s="113" t="s">
        <v>1059</v>
      </c>
      <c r="E42" s="187"/>
      <c r="F42" s="187" t="s">
        <v>225</v>
      </c>
      <c r="G42" s="33">
        <v>2</v>
      </c>
      <c r="H42" s="34">
        <v>1</v>
      </c>
      <c r="I42" s="30"/>
      <c r="J42" s="33"/>
      <c r="K42" s="194"/>
      <c r="L42" s="298"/>
      <c r="M42" s="33"/>
      <c r="N42" s="33">
        <v>1</v>
      </c>
      <c r="O42" s="33">
        <v>1</v>
      </c>
      <c r="P42" s="187"/>
      <c r="Q42" s="215"/>
      <c r="R42" s="838"/>
      <c r="S42" s="210">
        <f t="shared" si="0"/>
        <v>0</v>
      </c>
    </row>
    <row r="43" spans="1:19" s="71" customFormat="1" ht="45" customHeight="1" thickBot="1" x14ac:dyDescent="0.35">
      <c r="A43" s="30">
        <v>29</v>
      </c>
      <c r="B43" s="1774"/>
      <c r="C43" s="40" t="s">
        <v>729</v>
      </c>
      <c r="D43" s="217" t="s">
        <v>1060</v>
      </c>
      <c r="E43" s="187"/>
      <c r="F43" s="187" t="s">
        <v>225</v>
      </c>
      <c r="G43" s="33">
        <v>1</v>
      </c>
      <c r="H43" s="34">
        <v>1</v>
      </c>
      <c r="I43" s="30"/>
      <c r="J43" s="33"/>
      <c r="K43" s="194"/>
      <c r="L43" s="298"/>
      <c r="M43" s="33"/>
      <c r="N43" s="33"/>
      <c r="O43" s="33">
        <v>1</v>
      </c>
      <c r="P43" s="187"/>
      <c r="Q43" s="215"/>
      <c r="R43" s="838"/>
      <c r="S43" s="210">
        <f t="shared" si="0"/>
        <v>0</v>
      </c>
    </row>
    <row r="44" spans="1:19" s="71" customFormat="1" ht="15" customHeight="1" thickBot="1" x14ac:dyDescent="0.35">
      <c r="A44" s="30">
        <v>30</v>
      </c>
      <c r="B44" s="1774"/>
      <c r="C44" s="40" t="s">
        <v>769</v>
      </c>
      <c r="D44" s="281" t="s">
        <v>1061</v>
      </c>
      <c r="E44" s="119"/>
      <c r="F44" s="273" t="s">
        <v>225</v>
      </c>
      <c r="G44" s="33">
        <v>1</v>
      </c>
      <c r="H44" s="34">
        <v>1</v>
      </c>
      <c r="I44" s="30"/>
      <c r="J44" s="33"/>
      <c r="K44" s="194"/>
      <c r="L44" s="270"/>
      <c r="M44" s="171"/>
      <c r="N44" s="171"/>
      <c r="O44" s="171">
        <v>1</v>
      </c>
      <c r="P44" s="187"/>
      <c r="Q44" s="215"/>
      <c r="R44" s="838"/>
      <c r="S44" s="210">
        <f t="shared" si="0"/>
        <v>0</v>
      </c>
    </row>
    <row r="45" spans="1:19" s="71" customFormat="1" ht="14.4" thickBot="1" x14ac:dyDescent="0.35">
      <c r="A45" s="41">
        <v>31</v>
      </c>
      <c r="B45" s="1774"/>
      <c r="C45" s="302" t="s">
        <v>161</v>
      </c>
      <c r="D45" s="139" t="s">
        <v>162</v>
      </c>
      <c r="E45" s="139"/>
      <c r="F45" s="139"/>
      <c r="G45" s="44">
        <v>2</v>
      </c>
      <c r="H45" s="45">
        <v>1</v>
      </c>
      <c r="I45" s="104"/>
      <c r="J45" s="46"/>
      <c r="K45" s="223"/>
      <c r="L45" s="148"/>
      <c r="M45" s="46"/>
      <c r="N45" s="46"/>
      <c r="O45" s="46"/>
      <c r="P45" s="46" t="s">
        <v>132</v>
      </c>
      <c r="Q45" s="223" t="s">
        <v>132</v>
      </c>
      <c r="R45" s="839"/>
      <c r="S45" s="212">
        <f t="shared" si="0"/>
        <v>0</v>
      </c>
    </row>
    <row r="46" spans="1:19" s="71" customFormat="1" ht="14.4" thickBot="1" x14ac:dyDescent="0.35">
      <c r="A46" s="1747" t="s">
        <v>163</v>
      </c>
      <c r="B46" s="1747"/>
      <c r="C46" s="1747"/>
      <c r="D46" s="1747"/>
      <c r="E46" s="1747"/>
      <c r="F46" s="1747"/>
      <c r="G46" s="1747"/>
      <c r="H46" s="1747"/>
      <c r="I46" s="1747"/>
      <c r="J46" s="1747"/>
      <c r="K46" s="1747"/>
      <c r="L46" s="1747"/>
      <c r="M46" s="1747"/>
      <c r="N46" s="1747"/>
      <c r="O46" s="1747"/>
      <c r="P46" s="1747"/>
      <c r="Q46" s="1747"/>
      <c r="R46" s="1829">
        <f>SUM(S15:S45)</f>
        <v>0</v>
      </c>
      <c r="S46" s="1829"/>
    </row>
    <row r="47" spans="1:19" s="71" customFormat="1" ht="14.4" thickBot="1" x14ac:dyDescent="0.35">
      <c r="A47" s="229" t="s">
        <v>164</v>
      </c>
      <c r="B47" s="230"/>
      <c r="C47" s="230"/>
      <c r="D47" s="230"/>
      <c r="E47" s="230"/>
      <c r="F47" s="230"/>
      <c r="G47" s="230"/>
      <c r="H47" s="230"/>
      <c r="I47" s="230"/>
      <c r="J47" s="230"/>
      <c r="K47" s="230"/>
      <c r="L47" s="230"/>
      <c r="M47" s="230"/>
      <c r="N47" s="230"/>
      <c r="O47" s="230"/>
      <c r="P47" s="230"/>
      <c r="Q47" s="231"/>
      <c r="R47" s="1829">
        <f>SUM(R46*4)</f>
        <v>0</v>
      </c>
      <c r="S47" s="1829"/>
    </row>
    <row r="48" spans="1:19" customFormat="1" ht="14.4" x14ac:dyDescent="0.3">
      <c r="A48" s="142"/>
      <c r="B48" s="142"/>
      <c r="C48" s="142"/>
      <c r="D48" s="142"/>
      <c r="E48" s="142"/>
      <c r="F48" s="142"/>
      <c r="G48" s="142"/>
      <c r="H48" s="142"/>
      <c r="I48" s="143"/>
      <c r="J48" s="143"/>
      <c r="K48" s="143"/>
      <c r="L48" s="143"/>
      <c r="M48" s="143"/>
      <c r="N48" s="143"/>
      <c r="O48" s="143"/>
      <c r="P48" s="143"/>
      <c r="Q48" s="143"/>
      <c r="R48" s="142"/>
      <c r="S48" s="142"/>
    </row>
    <row r="49" spans="1:17" s="71" customFormat="1" x14ac:dyDescent="0.3">
      <c r="A49" s="275" t="s">
        <v>770</v>
      </c>
      <c r="B49" s="276"/>
      <c r="C49" s="277"/>
      <c r="D49" s="277"/>
      <c r="E49" s="277"/>
      <c r="F49" s="277"/>
      <c r="G49" s="278"/>
      <c r="H49" s="142"/>
      <c r="I49" s="143"/>
      <c r="J49" s="143"/>
      <c r="K49" s="143"/>
      <c r="L49" s="143"/>
      <c r="M49" s="143"/>
      <c r="N49" s="143"/>
      <c r="O49" s="143"/>
      <c r="P49" s="143"/>
      <c r="Q49" s="143"/>
    </row>
    <row r="50" spans="1:17" s="71" customFormat="1" ht="66" customHeight="1" x14ac:dyDescent="0.3">
      <c r="A50" s="1803" t="s">
        <v>771</v>
      </c>
      <c r="B50" s="1803"/>
      <c r="C50" s="1803"/>
      <c r="D50" s="1803"/>
      <c r="E50" s="1803"/>
      <c r="F50" s="1803"/>
      <c r="G50" s="1803"/>
      <c r="H50" s="142"/>
      <c r="I50" s="143"/>
      <c r="J50" s="143"/>
      <c r="K50" s="143"/>
      <c r="L50" s="143"/>
      <c r="M50" s="143"/>
      <c r="N50" s="143"/>
      <c r="O50" s="143"/>
      <c r="P50" s="143"/>
      <c r="Q50" s="143"/>
    </row>
    <row r="51" spans="1:17" s="71" customFormat="1" ht="67.5" customHeight="1" x14ac:dyDescent="0.3">
      <c r="A51" s="1804" t="s">
        <v>772</v>
      </c>
      <c r="B51" s="1804"/>
      <c r="C51" s="1804"/>
      <c r="D51" s="1804"/>
      <c r="E51" s="1804"/>
      <c r="F51" s="1804"/>
      <c r="G51" s="1804"/>
      <c r="H51" s="142"/>
      <c r="I51" s="143"/>
      <c r="J51" s="143"/>
      <c r="K51" s="143"/>
      <c r="L51" s="143"/>
      <c r="M51" s="143"/>
      <c r="N51" s="143"/>
      <c r="O51" s="143"/>
      <c r="P51" s="143"/>
      <c r="Q51" s="143"/>
    </row>
  </sheetData>
  <sheetProtection algorithmName="SHA-512" hashValue="qH0M29KiMSG9JRi8kbfk9oft6QDUQowK6B008AH3KqgWDxe0yxmebMh1TbqNsPbSaqfteKpyzwitqVb/06APFg==" saltValue="U9md/3pfcKJZMp7raMTUyw==" spinCount="100000" sheet="1" objects="1" scenarios="1"/>
  <mergeCells count="27">
    <mergeCell ref="G1:S1"/>
    <mergeCell ref="A8:C8"/>
    <mergeCell ref="A9:D9"/>
    <mergeCell ref="A10:Q10"/>
    <mergeCell ref="A11:A13"/>
    <mergeCell ref="B11:B13"/>
    <mergeCell ref="C11:C13"/>
    <mergeCell ref="D11:D13"/>
    <mergeCell ref="E11:E13"/>
    <mergeCell ref="F11:F13"/>
    <mergeCell ref="G11:G13"/>
    <mergeCell ref="H11:H13"/>
    <mergeCell ref="I11:Q11"/>
    <mergeCell ref="R11:R13"/>
    <mergeCell ref="S11:S13"/>
    <mergeCell ref="I12:K12"/>
    <mergeCell ref="L12:Q12"/>
    <mergeCell ref="R47:S47"/>
    <mergeCell ref="A50:G50"/>
    <mergeCell ref="A51:G51"/>
    <mergeCell ref="A14:S14"/>
    <mergeCell ref="B15:B45"/>
    <mergeCell ref="R15:S15"/>
    <mergeCell ref="R16:S16"/>
    <mergeCell ref="R17:S17"/>
    <mergeCell ref="A46:Q46"/>
    <mergeCell ref="R46:S4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7076-07DA-446A-A7CE-DD623F8347DE}">
  <sheetPr>
    <tabColor rgb="FFCAEDFB"/>
    <pageSetUpPr fitToPage="1"/>
  </sheetPr>
  <dimension ref="A1:P34"/>
  <sheetViews>
    <sheetView topLeftCell="C10" workbookViewId="0">
      <selection activeCell="O15" sqref="O15:O31"/>
    </sheetView>
  </sheetViews>
  <sheetFormatPr defaultColWidth="8.88671875" defaultRowHeight="14.4" x14ac:dyDescent="0.3"/>
  <cols>
    <col min="1" max="1" width="10.6640625" style="6"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1062</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1063</v>
      </c>
      <c r="B9" s="1761"/>
      <c r="C9" s="1761"/>
      <c r="D9" s="13"/>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1064</v>
      </c>
      <c r="B14" s="1759"/>
      <c r="C14" s="1759"/>
      <c r="D14" s="1759"/>
      <c r="E14" s="1759"/>
      <c r="F14" s="1759"/>
      <c r="G14" s="1759"/>
      <c r="H14" s="1759"/>
      <c r="I14" s="1759"/>
      <c r="J14" s="1759"/>
      <c r="K14" s="1759"/>
      <c r="L14" s="1759"/>
      <c r="M14" s="1759"/>
      <c r="N14" s="1759"/>
      <c r="O14" s="1759"/>
      <c r="P14" s="1759"/>
    </row>
    <row r="15" spans="1:16" customFormat="1" ht="15" thickBot="1" x14ac:dyDescent="0.35">
      <c r="A15" s="20">
        <v>1</v>
      </c>
      <c r="B15" s="1750" t="s">
        <v>1065</v>
      </c>
      <c r="C15" s="1750" t="s">
        <v>1066</v>
      </c>
      <c r="D15" s="280" t="s">
        <v>1067</v>
      </c>
      <c r="E15" s="24">
        <v>2</v>
      </c>
      <c r="F15" s="25">
        <v>1</v>
      </c>
      <c r="G15" s="26"/>
      <c r="H15" s="27"/>
      <c r="I15" s="220"/>
      <c r="J15" s="26"/>
      <c r="K15" s="27"/>
      <c r="L15" s="27"/>
      <c r="M15" s="167" t="s">
        <v>225</v>
      </c>
      <c r="N15" s="168" t="s">
        <v>225</v>
      </c>
      <c r="O15" s="820"/>
      <c r="P15" s="29">
        <f t="shared" ref="P15:P31" si="0">ROUND(O15,2)*E15*F15</f>
        <v>0</v>
      </c>
    </row>
    <row r="16" spans="1:16" customFormat="1" ht="15" customHeight="1" thickBot="1" x14ac:dyDescent="0.35">
      <c r="A16" s="30">
        <v>2</v>
      </c>
      <c r="B16" s="1750"/>
      <c r="C16" s="1750"/>
      <c r="D16" s="200" t="s">
        <v>1068</v>
      </c>
      <c r="E16" s="33">
        <v>2</v>
      </c>
      <c r="F16" s="34">
        <v>1</v>
      </c>
      <c r="G16" s="35"/>
      <c r="H16" s="36"/>
      <c r="I16" s="221"/>
      <c r="J16" s="35"/>
      <c r="K16" s="36"/>
      <c r="L16" s="36"/>
      <c r="M16" s="171" t="s">
        <v>225</v>
      </c>
      <c r="N16" s="172" t="s">
        <v>225</v>
      </c>
      <c r="O16" s="818"/>
      <c r="P16" s="91">
        <f t="shared" si="0"/>
        <v>0</v>
      </c>
    </row>
    <row r="17" spans="1:16" customFormat="1" ht="15" thickBot="1" x14ac:dyDescent="0.35">
      <c r="A17" s="41">
        <v>3</v>
      </c>
      <c r="B17" s="1750"/>
      <c r="C17" s="1750"/>
      <c r="D17" s="282" t="s">
        <v>1069</v>
      </c>
      <c r="E17" s="44">
        <v>2</v>
      </c>
      <c r="F17" s="45">
        <v>1</v>
      </c>
      <c r="G17" s="104"/>
      <c r="H17" s="46"/>
      <c r="I17" s="223"/>
      <c r="J17" s="104"/>
      <c r="K17" s="46"/>
      <c r="L17" s="46"/>
      <c r="M17" s="175" t="s">
        <v>225</v>
      </c>
      <c r="N17" s="176" t="s">
        <v>225</v>
      </c>
      <c r="O17" s="819"/>
      <c r="P17" s="105">
        <f t="shared" si="0"/>
        <v>0</v>
      </c>
    </row>
    <row r="18" spans="1:16" customFormat="1" ht="15" thickBot="1" x14ac:dyDescent="0.35">
      <c r="A18" s="20">
        <v>4</v>
      </c>
      <c r="B18" s="1758" t="s">
        <v>1070</v>
      </c>
      <c r="C18" s="1750" t="s">
        <v>1071</v>
      </c>
      <c r="D18" s="80" t="s">
        <v>136</v>
      </c>
      <c r="E18" s="24">
        <v>2</v>
      </c>
      <c r="F18" s="25">
        <v>1</v>
      </c>
      <c r="G18" s="26"/>
      <c r="H18" s="27" t="s">
        <v>225</v>
      </c>
      <c r="I18" s="220"/>
      <c r="J18" s="26"/>
      <c r="K18" s="27"/>
      <c r="L18" s="27"/>
      <c r="M18" s="167" t="s">
        <v>225</v>
      </c>
      <c r="N18" s="168" t="s">
        <v>225</v>
      </c>
      <c r="O18" s="820"/>
      <c r="P18" s="29">
        <f t="shared" si="0"/>
        <v>0</v>
      </c>
    </row>
    <row r="19" spans="1:16" customFormat="1" ht="15" thickBot="1" x14ac:dyDescent="0.35">
      <c r="A19" s="30">
        <v>5</v>
      </c>
      <c r="B19" s="1758"/>
      <c r="C19" s="1750"/>
      <c r="D19" s="113" t="s">
        <v>138</v>
      </c>
      <c r="E19" s="33">
        <v>2</v>
      </c>
      <c r="F19" s="34">
        <v>1</v>
      </c>
      <c r="G19" s="35"/>
      <c r="H19" s="36"/>
      <c r="I19" s="194"/>
      <c r="J19" s="35"/>
      <c r="K19" s="36"/>
      <c r="L19" s="36"/>
      <c r="M19" s="171" t="s">
        <v>225</v>
      </c>
      <c r="N19" s="172" t="s">
        <v>225</v>
      </c>
      <c r="O19" s="818"/>
      <c r="P19" s="91">
        <f t="shared" si="0"/>
        <v>0</v>
      </c>
    </row>
    <row r="20" spans="1:16" customFormat="1" ht="15" thickBot="1" x14ac:dyDescent="0.35">
      <c r="A20" s="30">
        <v>6</v>
      </c>
      <c r="B20" s="1758"/>
      <c r="C20" s="1750"/>
      <c r="D20" s="92" t="s">
        <v>139</v>
      </c>
      <c r="E20" s="33">
        <v>2</v>
      </c>
      <c r="F20" s="34">
        <v>1</v>
      </c>
      <c r="G20" s="35"/>
      <c r="H20" s="36"/>
      <c r="I20" s="221"/>
      <c r="J20" s="35"/>
      <c r="K20" s="36"/>
      <c r="L20" s="36"/>
      <c r="M20" s="171" t="s">
        <v>225</v>
      </c>
      <c r="N20" s="172" t="s">
        <v>225</v>
      </c>
      <c r="O20" s="818"/>
      <c r="P20" s="91">
        <f t="shared" si="0"/>
        <v>0</v>
      </c>
    </row>
    <row r="21" spans="1:16" customFormat="1" ht="15" thickBot="1" x14ac:dyDescent="0.35">
      <c r="A21" s="30">
        <v>7</v>
      </c>
      <c r="B21" s="1758"/>
      <c r="C21" s="1750"/>
      <c r="D21" s="92" t="s">
        <v>140</v>
      </c>
      <c r="E21" s="33">
        <v>2</v>
      </c>
      <c r="F21" s="34">
        <v>1</v>
      </c>
      <c r="G21" s="35"/>
      <c r="H21" s="36"/>
      <c r="I21" s="221"/>
      <c r="J21" s="35"/>
      <c r="K21" s="36"/>
      <c r="L21" s="36"/>
      <c r="M21" s="171" t="s">
        <v>225</v>
      </c>
      <c r="N21" s="172" t="s">
        <v>225</v>
      </c>
      <c r="O21" s="818"/>
      <c r="P21" s="91">
        <f t="shared" si="0"/>
        <v>0</v>
      </c>
    </row>
    <row r="22" spans="1:16" customFormat="1" ht="15" thickBot="1" x14ac:dyDescent="0.35">
      <c r="A22" s="41">
        <v>8</v>
      </c>
      <c r="B22" s="1758"/>
      <c r="C22" s="1750"/>
      <c r="D22" s="114" t="s">
        <v>141</v>
      </c>
      <c r="E22" s="44">
        <v>1</v>
      </c>
      <c r="F22" s="45">
        <v>1</v>
      </c>
      <c r="G22" s="104"/>
      <c r="H22" s="46"/>
      <c r="I22" s="223"/>
      <c r="J22" s="104"/>
      <c r="K22" s="46"/>
      <c r="L22" s="46"/>
      <c r="M22" s="175"/>
      <c r="N22" s="176" t="s">
        <v>225</v>
      </c>
      <c r="O22" s="819"/>
      <c r="P22" s="105">
        <f t="shared" si="0"/>
        <v>0</v>
      </c>
    </row>
    <row r="23" spans="1:16" customFormat="1" ht="15" thickBot="1" x14ac:dyDescent="0.35">
      <c r="A23" s="20">
        <v>9</v>
      </c>
      <c r="B23" s="1758" t="s">
        <v>1072</v>
      </c>
      <c r="C23" s="1750" t="s">
        <v>1071</v>
      </c>
      <c r="D23" s="80" t="s">
        <v>136</v>
      </c>
      <c r="E23" s="24">
        <v>2</v>
      </c>
      <c r="F23" s="25">
        <v>1</v>
      </c>
      <c r="G23" s="26"/>
      <c r="H23" s="27" t="s">
        <v>225</v>
      </c>
      <c r="I23" s="220"/>
      <c r="J23" s="26"/>
      <c r="K23" s="27"/>
      <c r="L23" s="27"/>
      <c r="M23" s="167" t="s">
        <v>225</v>
      </c>
      <c r="N23" s="168" t="s">
        <v>225</v>
      </c>
      <c r="O23" s="820"/>
      <c r="P23" s="29">
        <f t="shared" si="0"/>
        <v>0</v>
      </c>
    </row>
    <row r="24" spans="1:16" customFormat="1" ht="15" thickBot="1" x14ac:dyDescent="0.35">
      <c r="A24" s="30">
        <v>10</v>
      </c>
      <c r="B24" s="1758"/>
      <c r="C24" s="1750"/>
      <c r="D24" s="113" t="s">
        <v>138</v>
      </c>
      <c r="E24" s="33">
        <v>2</v>
      </c>
      <c r="F24" s="34">
        <v>1</v>
      </c>
      <c r="G24" s="35"/>
      <c r="H24" s="36"/>
      <c r="I24" s="221"/>
      <c r="J24" s="35"/>
      <c r="K24" s="36"/>
      <c r="L24" s="36"/>
      <c r="M24" s="171" t="s">
        <v>225</v>
      </c>
      <c r="N24" s="172" t="s">
        <v>225</v>
      </c>
      <c r="O24" s="818"/>
      <c r="P24" s="91">
        <f t="shared" si="0"/>
        <v>0</v>
      </c>
    </row>
    <row r="25" spans="1:16" customFormat="1" ht="15" thickBot="1" x14ac:dyDescent="0.35">
      <c r="A25" s="30">
        <v>11</v>
      </c>
      <c r="B25" s="1758"/>
      <c r="C25" s="1750"/>
      <c r="D25" s="92" t="s">
        <v>139</v>
      </c>
      <c r="E25" s="33">
        <v>2</v>
      </c>
      <c r="F25" s="34">
        <v>1</v>
      </c>
      <c r="G25" s="35"/>
      <c r="H25" s="36"/>
      <c r="I25" s="221"/>
      <c r="J25" s="35"/>
      <c r="K25" s="36"/>
      <c r="L25" s="36"/>
      <c r="M25" s="171" t="s">
        <v>225</v>
      </c>
      <c r="N25" s="172" t="s">
        <v>225</v>
      </c>
      <c r="O25" s="818"/>
      <c r="P25" s="91">
        <f t="shared" si="0"/>
        <v>0</v>
      </c>
    </row>
    <row r="26" spans="1:16" customFormat="1" ht="15" thickBot="1" x14ac:dyDescent="0.35">
      <c r="A26" s="30">
        <v>12</v>
      </c>
      <c r="B26" s="1758"/>
      <c r="C26" s="1750"/>
      <c r="D26" s="92" t="s">
        <v>140</v>
      </c>
      <c r="E26" s="33">
        <v>2</v>
      </c>
      <c r="F26" s="34">
        <v>1</v>
      </c>
      <c r="G26" s="35"/>
      <c r="H26" s="36"/>
      <c r="I26" s="221"/>
      <c r="J26" s="35"/>
      <c r="K26" s="36"/>
      <c r="L26" s="36"/>
      <c r="M26" s="171" t="s">
        <v>225</v>
      </c>
      <c r="N26" s="172" t="s">
        <v>225</v>
      </c>
      <c r="O26" s="818"/>
      <c r="P26" s="91">
        <f t="shared" si="0"/>
        <v>0</v>
      </c>
    </row>
    <row r="27" spans="1:16" customFormat="1" ht="15" thickBot="1" x14ac:dyDescent="0.35">
      <c r="A27" s="41">
        <v>13</v>
      </c>
      <c r="B27" s="1758"/>
      <c r="C27" s="1750"/>
      <c r="D27" s="114" t="s">
        <v>141</v>
      </c>
      <c r="E27" s="44">
        <v>1</v>
      </c>
      <c r="F27" s="45">
        <v>1</v>
      </c>
      <c r="G27" s="104"/>
      <c r="H27" s="46"/>
      <c r="I27" s="223"/>
      <c r="J27" s="104"/>
      <c r="K27" s="46"/>
      <c r="L27" s="46"/>
      <c r="M27" s="175"/>
      <c r="N27" s="176" t="s">
        <v>225</v>
      </c>
      <c r="O27" s="819"/>
      <c r="P27" s="105">
        <f t="shared" si="0"/>
        <v>0</v>
      </c>
    </row>
    <row r="28" spans="1:16" customFormat="1" ht="28.5" customHeight="1" thickBot="1" x14ac:dyDescent="0.35">
      <c r="A28" s="20">
        <v>14</v>
      </c>
      <c r="B28" s="1753" t="s">
        <v>382</v>
      </c>
      <c r="C28" s="1753" t="s">
        <v>1073</v>
      </c>
      <c r="D28" s="80" t="s">
        <v>717</v>
      </c>
      <c r="E28" s="24">
        <v>2</v>
      </c>
      <c r="F28" s="25">
        <v>1</v>
      </c>
      <c r="G28" s="26"/>
      <c r="H28" s="27"/>
      <c r="I28" s="220"/>
      <c r="J28" s="26"/>
      <c r="K28" s="27"/>
      <c r="L28" s="27"/>
      <c r="M28" s="167" t="s">
        <v>225</v>
      </c>
      <c r="N28" s="168" t="s">
        <v>225</v>
      </c>
      <c r="O28" s="820"/>
      <c r="P28" s="29">
        <f t="shared" si="0"/>
        <v>0</v>
      </c>
    </row>
    <row r="29" spans="1:16" customFormat="1" ht="15" thickBot="1" x14ac:dyDescent="0.35">
      <c r="A29" s="30">
        <v>15</v>
      </c>
      <c r="B29" s="1753"/>
      <c r="C29" s="1753"/>
      <c r="D29" s="92" t="s">
        <v>535</v>
      </c>
      <c r="E29" s="33">
        <v>2</v>
      </c>
      <c r="F29" s="34">
        <v>1</v>
      </c>
      <c r="G29" s="35"/>
      <c r="H29" s="36"/>
      <c r="I29" s="221"/>
      <c r="J29" s="35"/>
      <c r="K29" s="36"/>
      <c r="L29" s="36"/>
      <c r="M29" s="171" t="s">
        <v>225</v>
      </c>
      <c r="N29" s="172" t="s">
        <v>225</v>
      </c>
      <c r="O29" s="818"/>
      <c r="P29" s="91">
        <f t="shared" si="0"/>
        <v>0</v>
      </c>
    </row>
    <row r="30" spans="1:16" customFormat="1" x14ac:dyDescent="0.3">
      <c r="A30" s="30">
        <v>16</v>
      </c>
      <c r="B30" s="1753"/>
      <c r="C30" s="1753"/>
      <c r="D30" s="217" t="s">
        <v>140</v>
      </c>
      <c r="E30" s="33">
        <v>2</v>
      </c>
      <c r="F30" s="34">
        <v>1</v>
      </c>
      <c r="G30" s="35"/>
      <c r="H30" s="36"/>
      <c r="I30" s="221"/>
      <c r="J30" s="35"/>
      <c r="K30" s="36"/>
      <c r="L30" s="36"/>
      <c r="M30" s="171" t="s">
        <v>225</v>
      </c>
      <c r="N30" s="172" t="s">
        <v>225</v>
      </c>
      <c r="O30" s="818"/>
      <c r="P30" s="91">
        <f t="shared" si="0"/>
        <v>0</v>
      </c>
    </row>
    <row r="31" spans="1:16" customFormat="1" ht="15" thickBot="1" x14ac:dyDescent="0.35">
      <c r="A31" s="41">
        <v>17</v>
      </c>
      <c r="B31" s="302"/>
      <c r="C31" s="302" t="s">
        <v>161</v>
      </c>
      <c r="D31" s="139" t="s">
        <v>162</v>
      </c>
      <c r="E31" s="44">
        <v>2</v>
      </c>
      <c r="F31" s="45">
        <v>1</v>
      </c>
      <c r="G31" s="104"/>
      <c r="H31" s="46"/>
      <c r="I31" s="223"/>
      <c r="J31" s="104"/>
      <c r="K31" s="46"/>
      <c r="L31" s="46"/>
      <c r="M31" s="46" t="s">
        <v>225</v>
      </c>
      <c r="N31" s="223" t="s">
        <v>225</v>
      </c>
      <c r="O31" s="819"/>
      <c r="P31" s="105">
        <f t="shared" si="0"/>
        <v>0</v>
      </c>
    </row>
    <row r="32" spans="1:16" customFormat="1" ht="15" thickBot="1" x14ac:dyDescent="0.35">
      <c r="A32" s="1747" t="s">
        <v>163</v>
      </c>
      <c r="B32" s="1747"/>
      <c r="C32" s="1747"/>
      <c r="D32" s="1747"/>
      <c r="E32" s="1747"/>
      <c r="F32" s="1747"/>
      <c r="G32" s="1747"/>
      <c r="H32" s="1747"/>
      <c r="I32" s="1747"/>
      <c r="J32" s="1747"/>
      <c r="K32" s="1747"/>
      <c r="L32" s="1747"/>
      <c r="M32" s="1747"/>
      <c r="N32" s="1747"/>
      <c r="O32" s="1829">
        <f>SUM(P15:P31)</f>
        <v>0</v>
      </c>
      <c r="P32" s="1829"/>
    </row>
    <row r="33" spans="1:16" customFormat="1" ht="15" thickBot="1" x14ac:dyDescent="0.35">
      <c r="A33" s="229" t="s">
        <v>164</v>
      </c>
      <c r="B33" s="230"/>
      <c r="C33" s="230"/>
      <c r="D33" s="230"/>
      <c r="E33" s="230"/>
      <c r="F33" s="230"/>
      <c r="G33" s="230"/>
      <c r="H33" s="230"/>
      <c r="I33" s="230"/>
      <c r="J33" s="230"/>
      <c r="K33" s="230"/>
      <c r="L33" s="230"/>
      <c r="M33" s="230"/>
      <c r="N33" s="231"/>
      <c r="O33" s="1829">
        <f>SUM(O32*4)</f>
        <v>0</v>
      </c>
      <c r="P33" s="1829"/>
    </row>
    <row r="34" spans="1:16" customFormat="1" x14ac:dyDescent="0.3">
      <c r="A34" s="6"/>
      <c r="B34" s="6"/>
      <c r="C34" s="6"/>
      <c r="D34" s="6"/>
      <c r="E34" s="6"/>
      <c r="F34" s="6"/>
      <c r="G34" s="62"/>
      <c r="H34" s="62"/>
      <c r="I34" s="62"/>
      <c r="J34" s="62"/>
      <c r="K34" s="62"/>
      <c r="L34" s="62"/>
      <c r="M34" s="62"/>
      <c r="N34" s="62"/>
      <c r="O34" s="6"/>
      <c r="P34" s="6"/>
    </row>
  </sheetData>
  <sheetProtection algorithmName="SHA-512" hashValue="B9S1XsPIkLcM+cJmDIZmvJ5o+aREEsjV6xe5WaGQ9k5ri/nLBpvLI0Qa6iyi3Ql5waDpA3X5PmB2oNLTjf8SoA==" saltValue="azB4rGeBNf3FhU7pi4s9YA==" spinCount="100000" sheet="1" objects="1" scenarios="1"/>
  <mergeCells count="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5:B17"/>
    <mergeCell ref="C15:C17"/>
    <mergeCell ref="B18:B22"/>
    <mergeCell ref="C18:C22"/>
    <mergeCell ref="B23:B27"/>
    <mergeCell ref="C23:C27"/>
    <mergeCell ref="B28:B30"/>
    <mergeCell ref="C28:C30"/>
    <mergeCell ref="A32:N32"/>
    <mergeCell ref="O32:P32"/>
    <mergeCell ref="O33:P3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8FBB-48B7-4C26-BFE7-594E58DC71D3}">
  <sheetPr>
    <tabColor rgb="FFCAEDFB"/>
    <pageSetUpPr fitToPage="1"/>
  </sheetPr>
  <dimension ref="A1:P29"/>
  <sheetViews>
    <sheetView topLeftCell="D12" workbookViewId="0">
      <selection activeCell="O16" sqref="O16:O26"/>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1074</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1075</v>
      </c>
      <c r="B9" s="1761"/>
      <c r="C9" s="1761"/>
      <c r="D9" s="13"/>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1076</v>
      </c>
      <c r="B14" s="1759"/>
      <c r="C14" s="1759"/>
      <c r="D14" s="1759"/>
      <c r="E14" s="1759"/>
      <c r="F14" s="1759"/>
      <c r="G14" s="1759"/>
      <c r="H14" s="1759"/>
      <c r="I14" s="1759"/>
      <c r="J14" s="1759"/>
      <c r="K14" s="1759"/>
      <c r="L14" s="1759"/>
      <c r="M14" s="1759"/>
      <c r="N14" s="1759"/>
      <c r="O14" s="1759"/>
      <c r="P14" s="1759"/>
    </row>
    <row r="15" spans="1:16" customFormat="1" ht="15" thickBot="1" x14ac:dyDescent="0.35">
      <c r="A15" s="20">
        <v>1</v>
      </c>
      <c r="B15" s="1776" t="s">
        <v>1077</v>
      </c>
      <c r="C15" s="1772" t="s">
        <v>1078</v>
      </c>
      <c r="D15" s="106" t="s">
        <v>1079</v>
      </c>
      <c r="E15" s="24">
        <v>52</v>
      </c>
      <c r="F15" s="25">
        <v>1</v>
      </c>
      <c r="G15" s="26"/>
      <c r="H15" s="27" t="s">
        <v>225</v>
      </c>
      <c r="I15" s="220"/>
      <c r="J15" s="26"/>
      <c r="K15" s="27"/>
      <c r="L15" s="27"/>
      <c r="M15" s="167"/>
      <c r="N15" s="168"/>
      <c r="O15" s="1800" t="s">
        <v>137</v>
      </c>
      <c r="P15" s="1800"/>
    </row>
    <row r="16" spans="1:16" customFormat="1" ht="15" customHeight="1" thickBot="1" x14ac:dyDescent="0.35">
      <c r="A16" s="30">
        <v>2</v>
      </c>
      <c r="B16" s="1776"/>
      <c r="C16" s="1772"/>
      <c r="D16" s="119" t="s">
        <v>1080</v>
      </c>
      <c r="E16" s="33">
        <v>2</v>
      </c>
      <c r="F16" s="34">
        <v>1</v>
      </c>
      <c r="G16" s="35"/>
      <c r="H16" s="36"/>
      <c r="I16" s="221"/>
      <c r="J16" s="35"/>
      <c r="K16" s="36"/>
      <c r="L16" s="36"/>
      <c r="M16" s="171" t="s">
        <v>225</v>
      </c>
      <c r="N16" s="172" t="s">
        <v>225</v>
      </c>
      <c r="O16" s="818"/>
      <c r="P16" s="91">
        <f t="shared" ref="P16:P26" si="0">ROUND(O16,2)*E16*F16</f>
        <v>0</v>
      </c>
    </row>
    <row r="17" spans="1:16" customFormat="1" ht="15" thickBot="1" x14ac:dyDescent="0.35">
      <c r="A17" s="30">
        <v>3</v>
      </c>
      <c r="B17" s="1776"/>
      <c r="C17" s="1772"/>
      <c r="D17" s="119" t="s">
        <v>1081</v>
      </c>
      <c r="E17" s="33">
        <v>2</v>
      </c>
      <c r="F17" s="34">
        <v>1</v>
      </c>
      <c r="G17" s="35"/>
      <c r="H17" s="36"/>
      <c r="I17" s="221"/>
      <c r="J17" s="35"/>
      <c r="K17" s="36"/>
      <c r="L17" s="36"/>
      <c r="M17" s="33" t="s">
        <v>225</v>
      </c>
      <c r="N17" s="194" t="s">
        <v>225</v>
      </c>
      <c r="O17" s="818"/>
      <c r="P17" s="91">
        <f t="shared" si="0"/>
        <v>0</v>
      </c>
    </row>
    <row r="18" spans="1:16" customFormat="1" ht="15" thickBot="1" x14ac:dyDescent="0.35">
      <c r="A18" s="41">
        <v>4</v>
      </c>
      <c r="B18" s="1776"/>
      <c r="C18" s="1772"/>
      <c r="D18" s="125" t="s">
        <v>1082</v>
      </c>
      <c r="E18" s="44">
        <v>1</v>
      </c>
      <c r="F18" s="45">
        <v>1</v>
      </c>
      <c r="G18" s="104"/>
      <c r="H18" s="46"/>
      <c r="I18" s="223"/>
      <c r="J18" s="104"/>
      <c r="K18" s="46"/>
      <c r="L18" s="46"/>
      <c r="M18" s="44"/>
      <c r="N18" s="196" t="s">
        <v>225</v>
      </c>
      <c r="O18" s="819"/>
      <c r="P18" s="105">
        <f t="shared" si="0"/>
        <v>0</v>
      </c>
    </row>
    <row r="19" spans="1:16" customFormat="1" ht="15" customHeight="1" thickBot="1" x14ac:dyDescent="0.35">
      <c r="A19" s="20">
        <v>5</v>
      </c>
      <c r="B19" s="1776" t="s">
        <v>1083</v>
      </c>
      <c r="C19" s="1772" t="s">
        <v>1084</v>
      </c>
      <c r="D19" s="106" t="s">
        <v>535</v>
      </c>
      <c r="E19" s="24">
        <v>2</v>
      </c>
      <c r="F19" s="25">
        <v>6</v>
      </c>
      <c r="G19" s="26"/>
      <c r="H19" s="24" t="s">
        <v>225</v>
      </c>
      <c r="I19" s="197"/>
      <c r="J19" s="26"/>
      <c r="K19" s="27"/>
      <c r="L19" s="27"/>
      <c r="M19" s="24" t="s">
        <v>225</v>
      </c>
      <c r="N19" s="197" t="s">
        <v>225</v>
      </c>
      <c r="O19" s="820"/>
      <c r="P19" s="29">
        <f t="shared" si="0"/>
        <v>0</v>
      </c>
    </row>
    <row r="20" spans="1:16" customFormat="1" ht="15" thickBot="1" x14ac:dyDescent="0.35">
      <c r="A20" s="41">
        <v>6</v>
      </c>
      <c r="B20" s="1776"/>
      <c r="C20" s="1772"/>
      <c r="D20" s="125" t="s">
        <v>1085</v>
      </c>
      <c r="E20" s="44">
        <v>2</v>
      </c>
      <c r="F20" s="45">
        <v>6</v>
      </c>
      <c r="G20" s="104"/>
      <c r="H20" s="46"/>
      <c r="I20" s="223"/>
      <c r="J20" s="104"/>
      <c r="K20" s="46"/>
      <c r="L20" s="46"/>
      <c r="M20" s="44" t="s">
        <v>225</v>
      </c>
      <c r="N20" s="196" t="s">
        <v>225</v>
      </c>
      <c r="O20" s="819"/>
      <c r="P20" s="105">
        <f t="shared" si="0"/>
        <v>0</v>
      </c>
    </row>
    <row r="21" spans="1:16" customFormat="1" ht="28.2" thickBot="1" x14ac:dyDescent="0.35">
      <c r="A21" s="266">
        <v>7</v>
      </c>
      <c r="B21" s="303" t="s">
        <v>1086</v>
      </c>
      <c r="C21" s="304" t="s">
        <v>1087</v>
      </c>
      <c r="D21" s="305" t="s">
        <v>712</v>
      </c>
      <c r="E21" s="264">
        <v>2</v>
      </c>
      <c r="F21" s="265">
        <v>7</v>
      </c>
      <c r="G21" s="76"/>
      <c r="H21" s="77"/>
      <c r="I21" s="78"/>
      <c r="J21" s="76"/>
      <c r="K21" s="77"/>
      <c r="L21" s="77"/>
      <c r="M21" s="306" t="s">
        <v>225</v>
      </c>
      <c r="N21" s="307" t="s">
        <v>225</v>
      </c>
      <c r="O21" s="840"/>
      <c r="P21" s="308">
        <f t="shared" si="0"/>
        <v>0</v>
      </c>
    </row>
    <row r="22" spans="1:16" customFormat="1" ht="28.2" thickBot="1" x14ac:dyDescent="0.35">
      <c r="A22" s="72">
        <v>8</v>
      </c>
      <c r="B22" s="199" t="s">
        <v>1088</v>
      </c>
      <c r="C22" s="159" t="s">
        <v>1089</v>
      </c>
      <c r="D22" s="226" t="s">
        <v>715</v>
      </c>
      <c r="E22" s="74">
        <v>2</v>
      </c>
      <c r="F22" s="75">
        <v>18</v>
      </c>
      <c r="G22" s="55"/>
      <c r="H22" s="56"/>
      <c r="I22" s="157"/>
      <c r="J22" s="55"/>
      <c r="K22" s="56"/>
      <c r="L22" s="56"/>
      <c r="M22" s="163" t="s">
        <v>225</v>
      </c>
      <c r="N22" s="164" t="s">
        <v>225</v>
      </c>
      <c r="O22" s="817"/>
      <c r="P22" s="57">
        <f t="shared" si="0"/>
        <v>0</v>
      </c>
    </row>
    <row r="23" spans="1:16" customFormat="1" ht="15" thickBot="1" x14ac:dyDescent="0.35">
      <c r="A23" s="20">
        <v>9</v>
      </c>
      <c r="B23" s="1776" t="s">
        <v>1090</v>
      </c>
      <c r="C23" s="1772" t="s">
        <v>1091</v>
      </c>
      <c r="D23" s="106" t="s">
        <v>1092</v>
      </c>
      <c r="E23" s="24">
        <v>2</v>
      </c>
      <c r="F23" s="25">
        <v>1</v>
      </c>
      <c r="G23" s="26"/>
      <c r="H23" s="27"/>
      <c r="I23" s="220"/>
      <c r="J23" s="26"/>
      <c r="K23" s="27"/>
      <c r="L23" s="27"/>
      <c r="M23" s="167" t="s">
        <v>225</v>
      </c>
      <c r="N23" s="168" t="s">
        <v>225</v>
      </c>
      <c r="O23" s="820"/>
      <c r="P23" s="29">
        <f t="shared" si="0"/>
        <v>0</v>
      </c>
    </row>
    <row r="24" spans="1:16" customFormat="1" ht="15" thickBot="1" x14ac:dyDescent="0.35">
      <c r="A24" s="30">
        <v>10</v>
      </c>
      <c r="B24" s="1776"/>
      <c r="C24" s="1772"/>
      <c r="D24" s="119" t="s">
        <v>1093</v>
      </c>
      <c r="E24" s="33">
        <v>2</v>
      </c>
      <c r="F24" s="34">
        <v>1</v>
      </c>
      <c r="G24" s="35"/>
      <c r="H24" s="36"/>
      <c r="I24" s="221"/>
      <c r="J24" s="35"/>
      <c r="K24" s="36"/>
      <c r="L24" s="36"/>
      <c r="M24" s="171" t="s">
        <v>225</v>
      </c>
      <c r="N24" s="172" t="s">
        <v>225</v>
      </c>
      <c r="O24" s="818"/>
      <c r="P24" s="91">
        <f t="shared" si="0"/>
        <v>0</v>
      </c>
    </row>
    <row r="25" spans="1:16" customFormat="1" ht="15" thickBot="1" x14ac:dyDescent="0.35">
      <c r="A25" s="41">
        <v>11</v>
      </c>
      <c r="B25" s="1776"/>
      <c r="C25" s="1772"/>
      <c r="D25" s="125" t="s">
        <v>1094</v>
      </c>
      <c r="E25" s="44">
        <v>1</v>
      </c>
      <c r="F25" s="45">
        <v>1</v>
      </c>
      <c r="G25" s="104"/>
      <c r="H25" s="46"/>
      <c r="I25" s="223"/>
      <c r="J25" s="104"/>
      <c r="K25" s="46"/>
      <c r="L25" s="46"/>
      <c r="M25" s="175"/>
      <c r="N25" s="176" t="s">
        <v>225</v>
      </c>
      <c r="O25" s="819"/>
      <c r="P25" s="105">
        <f t="shared" si="0"/>
        <v>0</v>
      </c>
    </row>
    <row r="26" spans="1:16" customFormat="1" ht="15" thickBot="1" x14ac:dyDescent="0.35">
      <c r="A26" s="72">
        <v>12</v>
      </c>
      <c r="B26" s="159"/>
      <c r="C26" s="159" t="s">
        <v>161</v>
      </c>
      <c r="D26" s="189" t="s">
        <v>162</v>
      </c>
      <c r="E26" s="74">
        <v>2</v>
      </c>
      <c r="F26" s="75">
        <v>1</v>
      </c>
      <c r="G26" s="55"/>
      <c r="H26" s="56"/>
      <c r="I26" s="157"/>
      <c r="J26" s="55"/>
      <c r="K26" s="56"/>
      <c r="L26" s="56"/>
      <c r="M26" s="56" t="s">
        <v>225</v>
      </c>
      <c r="N26" s="157" t="s">
        <v>225</v>
      </c>
      <c r="O26" s="817"/>
      <c r="P26" s="57">
        <f t="shared" si="0"/>
        <v>0</v>
      </c>
    </row>
    <row r="27" spans="1:16" customFormat="1" ht="15" thickBot="1" x14ac:dyDescent="0.35">
      <c r="A27" s="1747" t="s">
        <v>163</v>
      </c>
      <c r="B27" s="1747"/>
      <c r="C27" s="1747"/>
      <c r="D27" s="1747"/>
      <c r="E27" s="1747"/>
      <c r="F27" s="1747"/>
      <c r="G27" s="1747"/>
      <c r="H27" s="1747"/>
      <c r="I27" s="1747"/>
      <c r="J27" s="1747"/>
      <c r="K27" s="1747"/>
      <c r="L27" s="1747"/>
      <c r="M27" s="1747"/>
      <c r="N27" s="1747"/>
      <c r="O27" s="1829">
        <f>SUM(P15:P26)</f>
        <v>0</v>
      </c>
      <c r="P27" s="1829"/>
    </row>
    <row r="28" spans="1:16" customFormat="1" ht="15" thickBot="1" x14ac:dyDescent="0.35">
      <c r="A28" s="229" t="s">
        <v>164</v>
      </c>
      <c r="B28" s="230"/>
      <c r="C28" s="230"/>
      <c r="D28" s="230"/>
      <c r="E28" s="230"/>
      <c r="F28" s="230"/>
      <c r="G28" s="230"/>
      <c r="H28" s="230"/>
      <c r="I28" s="230"/>
      <c r="J28" s="230"/>
      <c r="K28" s="230"/>
      <c r="L28" s="230"/>
      <c r="M28" s="230"/>
      <c r="N28" s="231"/>
      <c r="O28" s="1829">
        <f>SUM(O27*4)</f>
        <v>0</v>
      </c>
      <c r="P28" s="1829"/>
    </row>
    <row r="29" spans="1:16" customFormat="1" x14ac:dyDescent="0.3">
      <c r="A29" s="6"/>
      <c r="B29" s="6"/>
      <c r="C29" s="6"/>
      <c r="D29" s="6"/>
      <c r="E29" s="6"/>
      <c r="F29" s="6"/>
      <c r="G29" s="62"/>
      <c r="H29" s="62"/>
      <c r="I29" s="62"/>
      <c r="J29" s="62"/>
      <c r="K29" s="62"/>
      <c r="L29" s="62"/>
      <c r="M29" s="62"/>
      <c r="N29" s="62"/>
      <c r="O29" s="6"/>
      <c r="P29" s="6"/>
    </row>
  </sheetData>
  <sheetProtection algorithmName="SHA-512" hashValue="TgqOiHQ2tFFVy+tVWu/3+iwmsPfid+rgiV54JNkftoCVSXrZ7/AKYe/9SUtYcxAYtzh6N5b3L84FTjmqw9XXrw==" saltValue="En8VpATRXDIUSh9IirTNgg==" spinCount="100000" sheet="1" objects="1" scenarios="1"/>
  <mergeCells count="2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A27:N27"/>
    <mergeCell ref="O27:P27"/>
    <mergeCell ref="O28:P28"/>
    <mergeCell ref="B15:B18"/>
    <mergeCell ref="C15:C18"/>
    <mergeCell ref="O15:P15"/>
    <mergeCell ref="B19:B20"/>
    <mergeCell ref="C19:C20"/>
    <mergeCell ref="B23:B25"/>
    <mergeCell ref="C23:C2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5012-B476-4B9B-89B8-68FE5A9C8CB9}">
  <sheetPr>
    <tabColor rgb="FFCAEDFB"/>
    <pageSetUpPr fitToPage="1"/>
  </sheetPr>
  <dimension ref="A1:P41"/>
  <sheetViews>
    <sheetView topLeftCell="D27" workbookViewId="0">
      <selection activeCell="R40" sqref="R40"/>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107</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108</v>
      </c>
      <c r="B9" s="1761"/>
      <c r="C9" s="1761"/>
      <c r="D9" s="13"/>
      <c r="E9" s="13"/>
      <c r="F9" s="13"/>
      <c r="G9" s="13"/>
      <c r="H9" s="13"/>
      <c r="I9" s="815"/>
      <c r="J9" s="815"/>
      <c r="K9" s="815"/>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6" t="s">
        <v>116</v>
      </c>
      <c r="P11" s="1766" t="s">
        <v>117</v>
      </c>
    </row>
    <row r="12" spans="1:16" s="15" customFormat="1" ht="88.5" customHeight="1" thickBot="1" x14ac:dyDescent="0.35">
      <c r="A12" s="1763"/>
      <c r="B12" s="1763"/>
      <c r="C12" s="1764"/>
      <c r="D12" s="1765"/>
      <c r="E12" s="1765"/>
      <c r="F12" s="1765"/>
      <c r="G12" s="1763" t="s">
        <v>118</v>
      </c>
      <c r="H12" s="1763"/>
      <c r="I12" s="1763"/>
      <c r="J12" s="1763" t="s">
        <v>119</v>
      </c>
      <c r="K12" s="1763"/>
      <c r="L12" s="1763"/>
      <c r="M12" s="1763"/>
      <c r="N12" s="1763"/>
      <c r="O12" s="1766"/>
      <c r="P12" s="1766"/>
    </row>
    <row r="13" spans="1:16" s="15" customFormat="1" ht="77.25" customHeight="1" thickBot="1" x14ac:dyDescent="0.35">
      <c r="A13" s="1763"/>
      <c r="B13" s="1763"/>
      <c r="C13" s="1764"/>
      <c r="D13" s="1765"/>
      <c r="E13" s="1765"/>
      <c r="F13" s="1765"/>
      <c r="G13" s="16" t="s">
        <v>120</v>
      </c>
      <c r="H13" s="17" t="s">
        <v>121</v>
      </c>
      <c r="I13" s="18" t="s">
        <v>122</v>
      </c>
      <c r="J13" s="19" t="s">
        <v>123</v>
      </c>
      <c r="K13" s="17" t="s">
        <v>124</v>
      </c>
      <c r="L13" s="17" t="s">
        <v>125</v>
      </c>
      <c r="M13" s="17" t="s">
        <v>126</v>
      </c>
      <c r="N13" s="18" t="s">
        <v>127</v>
      </c>
      <c r="O13" s="1766"/>
      <c r="P13" s="1766"/>
    </row>
    <row r="14" spans="1:16" customFormat="1" ht="15" thickBot="1" x14ac:dyDescent="0.35">
      <c r="A14" s="1759" t="s">
        <v>128</v>
      </c>
      <c r="B14" s="1759"/>
      <c r="C14" s="1759"/>
      <c r="D14" s="1759"/>
      <c r="E14" s="1759"/>
      <c r="F14" s="1759"/>
      <c r="G14" s="1759"/>
      <c r="H14" s="1759"/>
      <c r="I14" s="1759"/>
      <c r="J14" s="1759"/>
      <c r="K14" s="1759"/>
      <c r="L14" s="1759"/>
      <c r="M14" s="1759"/>
      <c r="N14" s="1759"/>
      <c r="O14" s="1759"/>
      <c r="P14" s="1759"/>
    </row>
    <row r="15" spans="1:16" customFormat="1" ht="28.2" thickBot="1" x14ac:dyDescent="0.35">
      <c r="A15" s="72">
        <v>1</v>
      </c>
      <c r="B15" s="21" t="s">
        <v>129</v>
      </c>
      <c r="C15" s="21" t="s">
        <v>130</v>
      </c>
      <c r="D15" s="816" t="s">
        <v>131</v>
      </c>
      <c r="E15" s="74">
        <v>2</v>
      </c>
      <c r="F15" s="75">
        <v>12</v>
      </c>
      <c r="G15" s="55"/>
      <c r="H15" s="56"/>
      <c r="I15" s="157"/>
      <c r="J15" s="55"/>
      <c r="K15" s="56"/>
      <c r="L15" s="56"/>
      <c r="M15" s="56" t="s">
        <v>132</v>
      </c>
      <c r="N15" s="157" t="s">
        <v>132</v>
      </c>
      <c r="O15" s="817"/>
      <c r="P15" s="57">
        <f>ROUND(O15,2)*E15*F15</f>
        <v>0</v>
      </c>
    </row>
    <row r="16" spans="1:16" customFormat="1" ht="28.2" thickBot="1" x14ac:dyDescent="0.35">
      <c r="A16" s="72">
        <v>2</v>
      </c>
      <c r="B16" s="21" t="s">
        <v>129</v>
      </c>
      <c r="C16" s="21" t="s">
        <v>130</v>
      </c>
      <c r="D16" s="310" t="s">
        <v>133</v>
      </c>
      <c r="E16" s="74">
        <v>2</v>
      </c>
      <c r="F16" s="75">
        <v>12</v>
      </c>
      <c r="G16" s="55"/>
      <c r="H16" s="56"/>
      <c r="I16" s="157"/>
      <c r="J16" s="55"/>
      <c r="K16" s="56"/>
      <c r="L16" s="56"/>
      <c r="M16" s="56" t="s">
        <v>132</v>
      </c>
      <c r="N16" s="157" t="s">
        <v>132</v>
      </c>
      <c r="O16" s="817"/>
      <c r="P16" s="57">
        <f>ROUND(O16,2)*E16*F16</f>
        <v>0</v>
      </c>
    </row>
    <row r="17" spans="1:16" customFormat="1" ht="15" thickBot="1" x14ac:dyDescent="0.35">
      <c r="A17" s="20">
        <v>3</v>
      </c>
      <c r="B17" s="1758" t="s">
        <v>134</v>
      </c>
      <c r="C17" s="1750" t="s">
        <v>135</v>
      </c>
      <c r="D17" s="106" t="s">
        <v>136</v>
      </c>
      <c r="E17" s="24">
        <v>2</v>
      </c>
      <c r="F17" s="25">
        <v>1</v>
      </c>
      <c r="G17" s="26"/>
      <c r="H17" s="27"/>
      <c r="I17" s="220" t="s">
        <v>132</v>
      </c>
      <c r="J17" s="26"/>
      <c r="K17" s="27"/>
      <c r="L17" s="27"/>
      <c r="M17" s="27"/>
      <c r="N17" s="220"/>
      <c r="O17" s="1754" t="s">
        <v>137</v>
      </c>
      <c r="P17" s="1754"/>
    </row>
    <row r="18" spans="1:16" customFormat="1" ht="15" thickBot="1" x14ac:dyDescent="0.35">
      <c r="A18" s="30">
        <v>4</v>
      </c>
      <c r="B18" s="1758"/>
      <c r="C18" s="1750"/>
      <c r="D18" s="119" t="s">
        <v>138</v>
      </c>
      <c r="E18" s="33">
        <v>2</v>
      </c>
      <c r="F18" s="34">
        <v>1</v>
      </c>
      <c r="G18" s="35"/>
      <c r="H18" s="36"/>
      <c r="I18" s="221"/>
      <c r="J18" s="35"/>
      <c r="K18" s="36"/>
      <c r="L18" s="36"/>
      <c r="M18" s="36" t="s">
        <v>132</v>
      </c>
      <c r="N18" s="221" t="s">
        <v>132</v>
      </c>
      <c r="O18" s="818"/>
      <c r="P18" s="91">
        <f>ROUND(O18,2)*E18*F18</f>
        <v>0</v>
      </c>
    </row>
    <row r="19" spans="1:16" customFormat="1" ht="15" thickBot="1" x14ac:dyDescent="0.35">
      <c r="A19" s="30">
        <v>5</v>
      </c>
      <c r="B19" s="1758"/>
      <c r="C19" s="1750"/>
      <c r="D19" s="86" t="s">
        <v>139</v>
      </c>
      <c r="E19" s="33">
        <v>2</v>
      </c>
      <c r="F19" s="34">
        <v>1</v>
      </c>
      <c r="G19" s="35"/>
      <c r="H19" s="36"/>
      <c r="I19" s="221"/>
      <c r="J19" s="35"/>
      <c r="K19" s="36"/>
      <c r="L19" s="36"/>
      <c r="M19" s="36" t="s">
        <v>132</v>
      </c>
      <c r="N19" s="221" t="s">
        <v>132</v>
      </c>
      <c r="O19" s="818"/>
      <c r="P19" s="91">
        <f>ROUND(O19,2)*E19*F19</f>
        <v>0</v>
      </c>
    </row>
    <row r="20" spans="1:16" customFormat="1" ht="15" thickBot="1" x14ac:dyDescent="0.35">
      <c r="A20" s="30">
        <v>6</v>
      </c>
      <c r="B20" s="1758"/>
      <c r="C20" s="1750"/>
      <c r="D20" s="86" t="s">
        <v>140</v>
      </c>
      <c r="E20" s="33">
        <v>2</v>
      </c>
      <c r="F20" s="34">
        <v>1</v>
      </c>
      <c r="G20" s="35"/>
      <c r="H20" s="36"/>
      <c r="I20" s="221"/>
      <c r="J20" s="35"/>
      <c r="K20" s="36"/>
      <c r="L20" s="36"/>
      <c r="M20" s="36" t="s">
        <v>132</v>
      </c>
      <c r="N20" s="221" t="s">
        <v>132</v>
      </c>
      <c r="O20" s="818"/>
      <c r="P20" s="91">
        <f>ROUND(O20,2)*E20*F20</f>
        <v>0</v>
      </c>
    </row>
    <row r="21" spans="1:16" customFormat="1" ht="15" thickBot="1" x14ac:dyDescent="0.35">
      <c r="A21" s="41">
        <v>7</v>
      </c>
      <c r="B21" s="1758"/>
      <c r="C21" s="1750"/>
      <c r="D21" s="125" t="s">
        <v>141</v>
      </c>
      <c r="E21" s="44">
        <v>1</v>
      </c>
      <c r="F21" s="45">
        <v>1</v>
      </c>
      <c r="G21" s="104"/>
      <c r="H21" s="46"/>
      <c r="I21" s="223"/>
      <c r="J21" s="104"/>
      <c r="K21" s="46"/>
      <c r="L21" s="46"/>
      <c r="M21" s="46"/>
      <c r="N21" s="223" t="s">
        <v>132</v>
      </c>
      <c r="O21" s="819"/>
      <c r="P21" s="105">
        <f>ROUND(O21,2)*E21*F21</f>
        <v>0</v>
      </c>
    </row>
    <row r="22" spans="1:16" customFormat="1" ht="15" thickBot="1" x14ac:dyDescent="0.35">
      <c r="A22" s="20">
        <v>8</v>
      </c>
      <c r="B22" s="1758" t="s">
        <v>142</v>
      </c>
      <c r="C22" s="1750" t="s">
        <v>143</v>
      </c>
      <c r="D22" s="106" t="s">
        <v>136</v>
      </c>
      <c r="E22" s="24">
        <v>2</v>
      </c>
      <c r="F22" s="25">
        <v>1</v>
      </c>
      <c r="G22" s="26"/>
      <c r="H22" s="27"/>
      <c r="I22" s="197" t="s">
        <v>132</v>
      </c>
      <c r="J22" s="26"/>
      <c r="K22" s="27"/>
      <c r="L22" s="27"/>
      <c r="M22" s="27"/>
      <c r="N22" s="220"/>
      <c r="O22" s="1754" t="s">
        <v>137</v>
      </c>
      <c r="P22" s="1754"/>
    </row>
    <row r="23" spans="1:16" customFormat="1" ht="15" thickBot="1" x14ac:dyDescent="0.35">
      <c r="A23" s="30">
        <v>9</v>
      </c>
      <c r="B23" s="1758"/>
      <c r="C23" s="1750"/>
      <c r="D23" s="119" t="s">
        <v>138</v>
      </c>
      <c r="E23" s="33">
        <v>2</v>
      </c>
      <c r="F23" s="34">
        <v>1</v>
      </c>
      <c r="G23" s="35"/>
      <c r="H23" s="36"/>
      <c r="I23" s="221"/>
      <c r="J23" s="35"/>
      <c r="K23" s="36"/>
      <c r="L23" s="36"/>
      <c r="M23" s="36" t="s">
        <v>132</v>
      </c>
      <c r="N23" s="221" t="s">
        <v>132</v>
      </c>
      <c r="O23" s="818"/>
      <c r="P23" s="91">
        <f t="shared" ref="P23:P29" si="0">ROUND(O23,2)*E23*F23</f>
        <v>0</v>
      </c>
    </row>
    <row r="24" spans="1:16" customFormat="1" ht="15" thickBot="1" x14ac:dyDescent="0.35">
      <c r="A24" s="30">
        <v>10</v>
      </c>
      <c r="B24" s="1758"/>
      <c r="C24" s="1750"/>
      <c r="D24" s="86" t="s">
        <v>139</v>
      </c>
      <c r="E24" s="33">
        <v>2</v>
      </c>
      <c r="F24" s="34">
        <v>1</v>
      </c>
      <c r="G24" s="35"/>
      <c r="H24" s="36"/>
      <c r="I24" s="221"/>
      <c r="J24" s="35"/>
      <c r="K24" s="36"/>
      <c r="L24" s="36"/>
      <c r="M24" s="36" t="s">
        <v>132</v>
      </c>
      <c r="N24" s="221" t="s">
        <v>132</v>
      </c>
      <c r="O24" s="818"/>
      <c r="P24" s="91">
        <f t="shared" si="0"/>
        <v>0</v>
      </c>
    </row>
    <row r="25" spans="1:16" customFormat="1" ht="15" thickBot="1" x14ac:dyDescent="0.35">
      <c r="A25" s="30">
        <v>11</v>
      </c>
      <c r="B25" s="1758"/>
      <c r="C25" s="1750"/>
      <c r="D25" s="86" t="s">
        <v>140</v>
      </c>
      <c r="E25" s="33">
        <v>2</v>
      </c>
      <c r="F25" s="34">
        <v>1</v>
      </c>
      <c r="G25" s="35"/>
      <c r="H25" s="36"/>
      <c r="I25" s="221"/>
      <c r="J25" s="35"/>
      <c r="K25" s="36"/>
      <c r="L25" s="36"/>
      <c r="M25" s="36" t="s">
        <v>132</v>
      </c>
      <c r="N25" s="221" t="s">
        <v>132</v>
      </c>
      <c r="O25" s="818"/>
      <c r="P25" s="91">
        <f t="shared" si="0"/>
        <v>0</v>
      </c>
    </row>
    <row r="26" spans="1:16" customFormat="1" ht="15" thickBot="1" x14ac:dyDescent="0.35">
      <c r="A26" s="41">
        <v>12</v>
      </c>
      <c r="B26" s="1758"/>
      <c r="C26" s="1750"/>
      <c r="D26" s="125" t="s">
        <v>141</v>
      </c>
      <c r="E26" s="44">
        <v>1</v>
      </c>
      <c r="F26" s="45">
        <v>1</v>
      </c>
      <c r="G26" s="104"/>
      <c r="H26" s="46"/>
      <c r="I26" s="223"/>
      <c r="J26" s="104"/>
      <c r="K26" s="46"/>
      <c r="L26" s="46"/>
      <c r="M26" s="46"/>
      <c r="N26" s="223" t="s">
        <v>132</v>
      </c>
      <c r="O26" s="819"/>
      <c r="P26" s="105">
        <f t="shared" si="0"/>
        <v>0</v>
      </c>
    </row>
    <row r="27" spans="1:16" customFormat="1" ht="28.2" thickBot="1" x14ac:dyDescent="0.35">
      <c r="A27" s="20">
        <v>13</v>
      </c>
      <c r="B27" s="1750" t="s">
        <v>144</v>
      </c>
      <c r="C27" s="1755" t="s">
        <v>145</v>
      </c>
      <c r="D27" s="106" t="s">
        <v>146</v>
      </c>
      <c r="E27" s="24">
        <v>2</v>
      </c>
      <c r="F27" s="25">
        <v>2</v>
      </c>
      <c r="G27" s="26"/>
      <c r="H27" s="27"/>
      <c r="I27" s="220"/>
      <c r="J27" s="26"/>
      <c r="K27" s="27"/>
      <c r="L27" s="27"/>
      <c r="M27" s="27" t="s">
        <v>132</v>
      </c>
      <c r="N27" s="220" t="s">
        <v>132</v>
      </c>
      <c r="O27" s="820"/>
      <c r="P27" s="29">
        <f t="shared" si="0"/>
        <v>0</v>
      </c>
    </row>
    <row r="28" spans="1:16" customFormat="1" ht="15" thickBot="1" x14ac:dyDescent="0.35">
      <c r="A28" s="41">
        <v>14</v>
      </c>
      <c r="B28" s="1750"/>
      <c r="C28" s="1755"/>
      <c r="D28" s="222" t="s">
        <v>147</v>
      </c>
      <c r="E28" s="44">
        <v>2</v>
      </c>
      <c r="F28" s="45">
        <v>2</v>
      </c>
      <c r="G28" s="104"/>
      <c r="H28" s="46"/>
      <c r="I28" s="223"/>
      <c r="J28" s="104"/>
      <c r="K28" s="46"/>
      <c r="L28" s="46"/>
      <c r="M28" s="46" t="s">
        <v>132</v>
      </c>
      <c r="N28" s="223" t="s">
        <v>132</v>
      </c>
      <c r="O28" s="819"/>
      <c r="P28" s="105">
        <f t="shared" si="0"/>
        <v>0</v>
      </c>
    </row>
    <row r="29" spans="1:16" customFormat="1" ht="15" thickBot="1" x14ac:dyDescent="0.35">
      <c r="A29" s="20">
        <v>15</v>
      </c>
      <c r="B29" s="1749" t="s">
        <v>148</v>
      </c>
      <c r="C29" s="1750" t="s">
        <v>149</v>
      </c>
      <c r="D29" s="177" t="s">
        <v>150</v>
      </c>
      <c r="E29" s="24">
        <v>2</v>
      </c>
      <c r="F29" s="25">
        <v>19</v>
      </c>
      <c r="G29" s="26"/>
      <c r="H29" s="27"/>
      <c r="I29" s="220"/>
      <c r="J29" s="26"/>
      <c r="K29" s="27"/>
      <c r="L29" s="27"/>
      <c r="M29" s="27" t="s">
        <v>132</v>
      </c>
      <c r="N29" s="220" t="s">
        <v>132</v>
      </c>
      <c r="O29" s="820"/>
      <c r="P29" s="29">
        <f t="shared" si="0"/>
        <v>0</v>
      </c>
    </row>
    <row r="30" spans="1:16" customFormat="1" ht="28.2" thickBot="1" x14ac:dyDescent="0.35">
      <c r="A30" s="30">
        <v>16</v>
      </c>
      <c r="B30" s="1749"/>
      <c r="C30" s="1750"/>
      <c r="D30" s="119" t="s">
        <v>151</v>
      </c>
      <c r="E30" s="33">
        <v>365</v>
      </c>
      <c r="F30" s="34">
        <v>19</v>
      </c>
      <c r="G30" s="30" t="s">
        <v>132</v>
      </c>
      <c r="H30" s="36"/>
      <c r="I30" s="221"/>
      <c r="J30" s="35"/>
      <c r="K30" s="36"/>
      <c r="L30" s="36"/>
      <c r="M30" s="36"/>
      <c r="N30" s="221"/>
      <c r="O30" s="1756" t="s">
        <v>137</v>
      </c>
      <c r="P30" s="1756"/>
    </row>
    <row r="31" spans="1:16" customFormat="1" ht="15" thickBot="1" x14ac:dyDescent="0.35">
      <c r="A31" s="41">
        <v>17</v>
      </c>
      <c r="B31" s="1749"/>
      <c r="C31" s="1750"/>
      <c r="D31" s="125" t="s">
        <v>152</v>
      </c>
      <c r="E31" s="44">
        <v>2</v>
      </c>
      <c r="F31" s="45">
        <v>19</v>
      </c>
      <c r="G31" s="41"/>
      <c r="H31" s="46"/>
      <c r="I31" s="223"/>
      <c r="J31" s="104"/>
      <c r="K31" s="46"/>
      <c r="L31" s="46"/>
      <c r="M31" s="46" t="s">
        <v>132</v>
      </c>
      <c r="N31" s="223" t="s">
        <v>132</v>
      </c>
      <c r="O31" s="1757" t="s">
        <v>137</v>
      </c>
      <c r="P31" s="1757"/>
    </row>
    <row r="32" spans="1:16" customFormat="1" ht="15" thickBot="1" x14ac:dyDescent="0.35">
      <c r="A32" s="20">
        <v>18</v>
      </c>
      <c r="B32" s="1749" t="s">
        <v>153</v>
      </c>
      <c r="C32" s="1750" t="s">
        <v>154</v>
      </c>
      <c r="D32" s="177" t="s">
        <v>150</v>
      </c>
      <c r="E32" s="24">
        <v>2</v>
      </c>
      <c r="F32" s="25">
        <v>5</v>
      </c>
      <c r="G32" s="20"/>
      <c r="H32" s="27"/>
      <c r="I32" s="220"/>
      <c r="J32" s="26"/>
      <c r="K32" s="27"/>
      <c r="L32" s="27"/>
      <c r="M32" s="27" t="s">
        <v>132</v>
      </c>
      <c r="N32" s="220" t="s">
        <v>132</v>
      </c>
      <c r="O32" s="820"/>
      <c r="P32" s="29">
        <f>ROUND(O32,2)*E32*F32</f>
        <v>0</v>
      </c>
    </row>
    <row r="33" spans="1:16" customFormat="1" ht="15" thickBot="1" x14ac:dyDescent="0.35">
      <c r="A33" s="30">
        <v>19</v>
      </c>
      <c r="B33" s="1749"/>
      <c r="C33" s="1750"/>
      <c r="D33" s="169" t="s">
        <v>155</v>
      </c>
      <c r="E33" s="33">
        <v>365</v>
      </c>
      <c r="F33" s="34">
        <v>5</v>
      </c>
      <c r="G33" s="30" t="s">
        <v>132</v>
      </c>
      <c r="H33" s="36"/>
      <c r="I33" s="221"/>
      <c r="J33" s="35"/>
      <c r="K33" s="36"/>
      <c r="L33" s="36"/>
      <c r="M33" s="36"/>
      <c r="N33" s="221"/>
      <c r="O33" s="1751" t="s">
        <v>137</v>
      </c>
      <c r="P33" s="1751"/>
    </row>
    <row r="34" spans="1:16" customFormat="1" ht="15" thickBot="1" x14ac:dyDescent="0.35">
      <c r="A34" s="41">
        <v>20</v>
      </c>
      <c r="B34" s="1749"/>
      <c r="C34" s="1750"/>
      <c r="D34" s="222" t="s">
        <v>152</v>
      </c>
      <c r="E34" s="44">
        <v>2</v>
      </c>
      <c r="F34" s="45">
        <v>5</v>
      </c>
      <c r="G34" s="41"/>
      <c r="H34" s="46"/>
      <c r="I34" s="223"/>
      <c r="J34" s="104"/>
      <c r="K34" s="46"/>
      <c r="L34" s="46"/>
      <c r="M34" s="46" t="s">
        <v>132</v>
      </c>
      <c r="N34" s="223" t="s">
        <v>132</v>
      </c>
      <c r="O34" s="1752" t="s">
        <v>137</v>
      </c>
      <c r="P34" s="1752"/>
    </row>
    <row r="35" spans="1:16" customFormat="1" ht="28.2" thickBot="1" x14ac:dyDescent="0.35">
      <c r="A35" s="20">
        <v>21</v>
      </c>
      <c r="B35" s="1753" t="s">
        <v>156</v>
      </c>
      <c r="C35" s="1753" t="s">
        <v>157</v>
      </c>
      <c r="D35" s="138" t="s">
        <v>158</v>
      </c>
      <c r="E35" s="24">
        <v>2</v>
      </c>
      <c r="F35" s="25">
        <v>5</v>
      </c>
      <c r="G35" s="26"/>
      <c r="H35" s="27"/>
      <c r="I35" s="220"/>
      <c r="J35" s="26"/>
      <c r="K35" s="27"/>
      <c r="L35" s="27"/>
      <c r="M35" s="27" t="s">
        <v>132</v>
      </c>
      <c r="N35" s="220" t="s">
        <v>132</v>
      </c>
      <c r="O35" s="1754" t="s">
        <v>137</v>
      </c>
      <c r="P35" s="1754"/>
    </row>
    <row r="36" spans="1:16" customFormat="1" ht="15" thickBot="1" x14ac:dyDescent="0.35">
      <c r="A36" s="30">
        <v>22</v>
      </c>
      <c r="B36" s="1753"/>
      <c r="C36" s="1753"/>
      <c r="D36" s="86" t="s">
        <v>159</v>
      </c>
      <c r="E36" s="33">
        <v>2</v>
      </c>
      <c r="F36" s="34">
        <v>5</v>
      </c>
      <c r="G36" s="35"/>
      <c r="H36" s="36"/>
      <c r="I36" s="221"/>
      <c r="J36" s="35"/>
      <c r="K36" s="36"/>
      <c r="L36" s="36"/>
      <c r="M36" s="36" t="s">
        <v>132</v>
      </c>
      <c r="N36" s="221" t="s">
        <v>132</v>
      </c>
      <c r="O36" s="818"/>
      <c r="P36" s="91">
        <f>ROUND(O36,2)*E36*F36</f>
        <v>0</v>
      </c>
    </row>
    <row r="37" spans="1:16" customFormat="1" x14ac:dyDescent="0.3">
      <c r="A37" s="30">
        <v>23</v>
      </c>
      <c r="B37" s="1753"/>
      <c r="C37" s="1753"/>
      <c r="D37" s="86" t="s">
        <v>160</v>
      </c>
      <c r="E37" s="33">
        <v>2</v>
      </c>
      <c r="F37" s="34">
        <v>5</v>
      </c>
      <c r="G37" s="35"/>
      <c r="H37" s="36"/>
      <c r="I37" s="221"/>
      <c r="J37" s="35"/>
      <c r="K37" s="36"/>
      <c r="L37" s="36"/>
      <c r="M37" s="36" t="s">
        <v>132</v>
      </c>
      <c r="N37" s="221" t="s">
        <v>132</v>
      </c>
      <c r="O37" s="818"/>
      <c r="P37" s="91">
        <f>ROUND(O37,2)*E37*F37</f>
        <v>0</v>
      </c>
    </row>
    <row r="38" spans="1:16" customFormat="1" ht="15" thickBot="1" x14ac:dyDescent="0.35">
      <c r="A38" s="41">
        <v>24</v>
      </c>
      <c r="B38" s="214"/>
      <c r="C38" s="214" t="s">
        <v>161</v>
      </c>
      <c r="D38" s="98" t="s">
        <v>162</v>
      </c>
      <c r="E38" s="44">
        <v>2</v>
      </c>
      <c r="F38" s="45">
        <v>1</v>
      </c>
      <c r="G38" s="104"/>
      <c r="H38" s="46"/>
      <c r="I38" s="223"/>
      <c r="J38" s="104"/>
      <c r="K38" s="46"/>
      <c r="L38" s="46"/>
      <c r="M38" s="46" t="s">
        <v>132</v>
      </c>
      <c r="N38" s="223" t="s">
        <v>132</v>
      </c>
      <c r="O38" s="819"/>
      <c r="P38" s="105">
        <f>ROUND(O38,2)*E38*F38</f>
        <v>0</v>
      </c>
    </row>
    <row r="39" spans="1:16" customFormat="1" ht="15" thickBot="1" x14ac:dyDescent="0.35">
      <c r="A39" s="1747" t="s">
        <v>163</v>
      </c>
      <c r="B39" s="1747"/>
      <c r="C39" s="1747"/>
      <c r="D39" s="1747"/>
      <c r="E39" s="1747"/>
      <c r="F39" s="1747"/>
      <c r="G39" s="1747"/>
      <c r="H39" s="1747"/>
      <c r="I39" s="1747"/>
      <c r="J39" s="1747"/>
      <c r="K39" s="1747"/>
      <c r="L39" s="1747"/>
      <c r="M39" s="1747"/>
      <c r="N39" s="1747"/>
      <c r="O39" s="1748">
        <f>SUM(P15:P38)</f>
        <v>0</v>
      </c>
      <c r="P39" s="1748"/>
    </row>
    <row r="40" spans="1:16" customFormat="1" ht="15" thickBot="1" x14ac:dyDescent="0.35">
      <c r="A40" s="229" t="s">
        <v>164</v>
      </c>
      <c r="B40" s="230"/>
      <c r="C40" s="230"/>
      <c r="D40" s="230"/>
      <c r="E40" s="230"/>
      <c r="F40" s="230"/>
      <c r="G40" s="230"/>
      <c r="H40" s="230"/>
      <c r="I40" s="230"/>
      <c r="J40" s="230"/>
      <c r="K40" s="230"/>
      <c r="L40" s="230"/>
      <c r="M40" s="230"/>
      <c r="N40" s="231"/>
      <c r="O40" s="1748">
        <f>O39*4</f>
        <v>0</v>
      </c>
      <c r="P40" s="1748"/>
    </row>
    <row r="41" spans="1:16" customFormat="1" x14ac:dyDescent="0.3">
      <c r="A41" s="6"/>
      <c r="B41" s="6"/>
      <c r="C41" s="6"/>
      <c r="D41" s="6"/>
      <c r="E41" s="6"/>
      <c r="F41" s="6"/>
      <c r="G41" s="62"/>
      <c r="H41" s="62"/>
      <c r="I41" s="62"/>
      <c r="J41" s="62"/>
      <c r="K41" s="62"/>
      <c r="L41" s="62"/>
      <c r="M41" s="62"/>
      <c r="N41" s="62"/>
      <c r="O41" s="6"/>
      <c r="P41" s="6"/>
    </row>
  </sheetData>
  <sheetProtection algorithmName="SHA-512" hashValue="t3wZ7WfSCxn63HAXOlsHnMZxZbkb0QKgypvxUOG24l8xFYhTTpcJqppwj71+dgwJLKFOcKhTJyXfajZSCa5Bkw==" saltValue="tfb7IagDUp8UhnM7mcvwtA==" spinCount="100000" sheet="1" objects="1" scenarios="1"/>
  <mergeCells count="38">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7:B21"/>
    <mergeCell ref="C17:C21"/>
    <mergeCell ref="O17:P17"/>
    <mergeCell ref="B22:B26"/>
    <mergeCell ref="C22:C26"/>
    <mergeCell ref="O22:P22"/>
    <mergeCell ref="B27:B28"/>
    <mergeCell ref="C27:C28"/>
    <mergeCell ref="B29:B31"/>
    <mergeCell ref="C29:C31"/>
    <mergeCell ref="O30:P30"/>
    <mergeCell ref="O31:P31"/>
    <mergeCell ref="A39:N39"/>
    <mergeCell ref="O39:P39"/>
    <mergeCell ref="O40:P40"/>
    <mergeCell ref="B32:B34"/>
    <mergeCell ref="C32:C34"/>
    <mergeCell ref="O33:P33"/>
    <mergeCell ref="O34:P34"/>
    <mergeCell ref="B35:B37"/>
    <mergeCell ref="C35:C37"/>
    <mergeCell ref="O35:P3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CBFBD-4EA7-4D54-91A9-4C4020D9218C}">
  <sheetPr>
    <tabColor rgb="FFCAEDFB"/>
    <pageSetUpPr fitToPage="1"/>
  </sheetPr>
  <dimension ref="A1:P36"/>
  <sheetViews>
    <sheetView topLeftCell="D13" workbookViewId="0">
      <selection activeCell="O19" activeCellId="1" sqref="O15:O16 O19:O33"/>
    </sheetView>
  </sheetViews>
  <sheetFormatPr defaultColWidth="8.88671875" defaultRowHeight="14.4" x14ac:dyDescent="0.3"/>
  <cols>
    <col min="1" max="1" width="10.88671875" style="6"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1095</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1096</v>
      </c>
      <c r="B9" s="1761"/>
      <c r="C9" s="1761"/>
      <c r="D9" s="13"/>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1097</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20">
        <v>1</v>
      </c>
      <c r="B15" s="1830" t="s">
        <v>564</v>
      </c>
      <c r="C15" s="1772" t="s">
        <v>1098</v>
      </c>
      <c r="D15" s="144" t="s">
        <v>1099</v>
      </c>
      <c r="E15" s="24">
        <v>2</v>
      </c>
      <c r="F15" s="25">
        <v>1</v>
      </c>
      <c r="G15" s="166"/>
      <c r="H15" s="167"/>
      <c r="I15" s="168" t="s">
        <v>225</v>
      </c>
      <c r="J15" s="26"/>
      <c r="K15" s="27"/>
      <c r="L15" s="27"/>
      <c r="M15" s="167" t="s">
        <v>225</v>
      </c>
      <c r="N15" s="168" t="s">
        <v>225</v>
      </c>
      <c r="O15" s="820"/>
      <c r="P15" s="29">
        <f>ROUND(O15,2)*E15*F15</f>
        <v>0</v>
      </c>
    </row>
    <row r="16" spans="1:16" customFormat="1" ht="15" thickBot="1" x14ac:dyDescent="0.35">
      <c r="A16" s="30">
        <v>2</v>
      </c>
      <c r="B16" s="1830"/>
      <c r="C16" s="1772"/>
      <c r="D16" s="233" t="s">
        <v>1100</v>
      </c>
      <c r="E16" s="33">
        <v>2</v>
      </c>
      <c r="F16" s="34">
        <v>1</v>
      </c>
      <c r="G16" s="170"/>
      <c r="H16" s="171" t="s">
        <v>225</v>
      </c>
      <c r="I16" s="172"/>
      <c r="J16" s="35"/>
      <c r="K16" s="36"/>
      <c r="L16" s="36"/>
      <c r="M16" s="33" t="s">
        <v>225</v>
      </c>
      <c r="N16" s="194" t="s">
        <v>225</v>
      </c>
      <c r="O16" s="818"/>
      <c r="P16" s="91">
        <f>ROUND(O16,2)*E16*F16</f>
        <v>0</v>
      </c>
    </row>
    <row r="17" spans="1:16" customFormat="1" ht="28.2" thickBot="1" x14ac:dyDescent="0.35">
      <c r="A17" s="30">
        <v>3</v>
      </c>
      <c r="B17" s="1830"/>
      <c r="C17" s="1772"/>
      <c r="D17" s="119" t="s">
        <v>1101</v>
      </c>
      <c r="E17" s="33">
        <v>365</v>
      </c>
      <c r="F17" s="34">
        <v>1</v>
      </c>
      <c r="G17" s="170" t="s">
        <v>225</v>
      </c>
      <c r="H17" s="171"/>
      <c r="I17" s="172"/>
      <c r="J17" s="35"/>
      <c r="K17" s="36"/>
      <c r="L17" s="36"/>
      <c r="M17" s="33"/>
      <c r="N17" s="194"/>
      <c r="O17" s="1802" t="s">
        <v>137</v>
      </c>
      <c r="P17" s="1802"/>
    </row>
    <row r="18" spans="1:16" customFormat="1" ht="25.5" customHeight="1" thickBot="1" x14ac:dyDescent="0.35">
      <c r="A18" s="30">
        <v>4</v>
      </c>
      <c r="B18" s="1830"/>
      <c r="C18" s="1772"/>
      <c r="D18" s="149" t="s">
        <v>1102</v>
      </c>
      <c r="E18" s="33">
        <v>12</v>
      </c>
      <c r="F18" s="34">
        <v>1</v>
      </c>
      <c r="G18" s="170"/>
      <c r="H18" s="171"/>
      <c r="I18" s="172" t="s">
        <v>225</v>
      </c>
      <c r="J18" s="35"/>
      <c r="K18" s="36"/>
      <c r="L18" s="36"/>
      <c r="M18" s="171"/>
      <c r="N18" s="172"/>
      <c r="O18" s="1802" t="s">
        <v>137</v>
      </c>
      <c r="P18" s="1802"/>
    </row>
    <row r="19" spans="1:16" customFormat="1" ht="28.2" thickBot="1" x14ac:dyDescent="0.35">
      <c r="A19" s="30">
        <v>5</v>
      </c>
      <c r="B19" s="1830"/>
      <c r="C19" s="1772"/>
      <c r="D19" s="149" t="s">
        <v>1103</v>
      </c>
      <c r="E19" s="33">
        <v>2</v>
      </c>
      <c r="F19" s="34">
        <v>1</v>
      </c>
      <c r="G19" s="35"/>
      <c r="H19" s="36"/>
      <c r="I19" s="221"/>
      <c r="J19" s="35"/>
      <c r="K19" s="36"/>
      <c r="L19" s="36"/>
      <c r="M19" s="171" t="s">
        <v>225</v>
      </c>
      <c r="N19" s="172" t="s">
        <v>225</v>
      </c>
      <c r="O19" s="818"/>
      <c r="P19" s="91">
        <f t="shared" ref="P19:P33" si="0">ROUND(O19,2)*E19*F19</f>
        <v>0</v>
      </c>
    </row>
    <row r="20" spans="1:16" customFormat="1" ht="15" thickBot="1" x14ac:dyDescent="0.35">
      <c r="A20" s="30">
        <v>6</v>
      </c>
      <c r="B20" s="1830"/>
      <c r="C20" s="1772"/>
      <c r="D20" s="149" t="s">
        <v>1104</v>
      </c>
      <c r="E20" s="33">
        <v>2</v>
      </c>
      <c r="F20" s="34">
        <v>1</v>
      </c>
      <c r="G20" s="35"/>
      <c r="H20" s="36"/>
      <c r="I20" s="221"/>
      <c r="J20" s="35"/>
      <c r="K20" s="36"/>
      <c r="L20" s="36"/>
      <c r="M20" s="171" t="s">
        <v>225</v>
      </c>
      <c r="N20" s="172" t="s">
        <v>225</v>
      </c>
      <c r="O20" s="818"/>
      <c r="P20" s="91">
        <f t="shared" si="0"/>
        <v>0</v>
      </c>
    </row>
    <row r="21" spans="1:16" customFormat="1" ht="28.2" thickBot="1" x14ac:dyDescent="0.35">
      <c r="A21" s="30">
        <v>7</v>
      </c>
      <c r="B21" s="1830"/>
      <c r="C21" s="1772"/>
      <c r="D21" s="149" t="s">
        <v>1105</v>
      </c>
      <c r="E21" s="33">
        <v>2</v>
      </c>
      <c r="F21" s="34">
        <v>1</v>
      </c>
      <c r="G21" s="35"/>
      <c r="H21" s="36"/>
      <c r="I21" s="221"/>
      <c r="J21" s="35"/>
      <c r="K21" s="36"/>
      <c r="L21" s="36"/>
      <c r="M21" s="171" t="s">
        <v>225</v>
      </c>
      <c r="N21" s="172" t="s">
        <v>225</v>
      </c>
      <c r="O21" s="818"/>
      <c r="P21" s="91">
        <f t="shared" si="0"/>
        <v>0</v>
      </c>
    </row>
    <row r="22" spans="1:16" customFormat="1" ht="15" thickBot="1" x14ac:dyDescent="0.35">
      <c r="A22" s="30">
        <v>8</v>
      </c>
      <c r="B22" s="1830"/>
      <c r="C22" s="1772"/>
      <c r="D22" s="86" t="s">
        <v>1106</v>
      </c>
      <c r="E22" s="33">
        <v>2</v>
      </c>
      <c r="F22" s="34">
        <v>1</v>
      </c>
      <c r="G22" s="35"/>
      <c r="H22" s="36"/>
      <c r="I22" s="221"/>
      <c r="J22" s="35"/>
      <c r="K22" s="36"/>
      <c r="L22" s="36"/>
      <c r="M22" s="171" t="s">
        <v>225</v>
      </c>
      <c r="N22" s="172" t="s">
        <v>225</v>
      </c>
      <c r="O22" s="818"/>
      <c r="P22" s="91">
        <f t="shared" si="0"/>
        <v>0</v>
      </c>
    </row>
    <row r="23" spans="1:16" customFormat="1" ht="45" customHeight="1" thickBot="1" x14ac:dyDescent="0.35">
      <c r="A23" s="30">
        <v>9</v>
      </c>
      <c r="B23" s="1830"/>
      <c r="C23" s="1772"/>
      <c r="D23" s="149" t="s">
        <v>1107</v>
      </c>
      <c r="E23" s="33">
        <v>2</v>
      </c>
      <c r="F23" s="34">
        <v>1</v>
      </c>
      <c r="G23" s="35"/>
      <c r="H23" s="36"/>
      <c r="I23" s="221"/>
      <c r="J23" s="35"/>
      <c r="K23" s="36"/>
      <c r="L23" s="36"/>
      <c r="M23" s="171" t="s">
        <v>225</v>
      </c>
      <c r="N23" s="172" t="s">
        <v>225</v>
      </c>
      <c r="O23" s="818"/>
      <c r="P23" s="91">
        <f t="shared" si="0"/>
        <v>0</v>
      </c>
    </row>
    <row r="24" spans="1:16" customFormat="1" ht="28.2" thickBot="1" x14ac:dyDescent="0.35">
      <c r="A24" s="30">
        <v>10</v>
      </c>
      <c r="B24" s="1830"/>
      <c r="C24" s="1772"/>
      <c r="D24" s="235" t="s">
        <v>1108</v>
      </c>
      <c r="E24" s="33">
        <v>2</v>
      </c>
      <c r="F24" s="34">
        <v>1</v>
      </c>
      <c r="G24" s="35"/>
      <c r="H24" s="36"/>
      <c r="I24" s="221"/>
      <c r="J24" s="35"/>
      <c r="K24" s="36"/>
      <c r="L24" s="36"/>
      <c r="M24" s="171" t="s">
        <v>225</v>
      </c>
      <c r="N24" s="172" t="s">
        <v>225</v>
      </c>
      <c r="O24" s="818"/>
      <c r="P24" s="91">
        <f t="shared" si="0"/>
        <v>0</v>
      </c>
    </row>
    <row r="25" spans="1:16" customFormat="1" ht="15" thickBot="1" x14ac:dyDescent="0.35">
      <c r="A25" s="30">
        <v>11</v>
      </c>
      <c r="B25" s="1830"/>
      <c r="C25" s="1772"/>
      <c r="D25" s="86" t="s">
        <v>1109</v>
      </c>
      <c r="E25" s="33">
        <v>2</v>
      </c>
      <c r="F25" s="34">
        <v>1</v>
      </c>
      <c r="G25" s="35"/>
      <c r="H25" s="36"/>
      <c r="I25" s="221"/>
      <c r="J25" s="35"/>
      <c r="K25" s="36"/>
      <c r="L25" s="36"/>
      <c r="M25" s="171" t="s">
        <v>225</v>
      </c>
      <c r="N25" s="172" t="s">
        <v>225</v>
      </c>
      <c r="O25" s="818"/>
      <c r="P25" s="91">
        <f t="shared" si="0"/>
        <v>0</v>
      </c>
    </row>
    <row r="26" spans="1:16" customFormat="1" ht="15" customHeight="1" thickBot="1" x14ac:dyDescent="0.35">
      <c r="A26" s="30">
        <v>12</v>
      </c>
      <c r="B26" s="1830"/>
      <c r="C26" s="1772"/>
      <c r="D26" s="86" t="s">
        <v>1110</v>
      </c>
      <c r="E26" s="33">
        <v>2</v>
      </c>
      <c r="F26" s="34">
        <v>1</v>
      </c>
      <c r="G26" s="35"/>
      <c r="H26" s="33"/>
      <c r="I26" s="194"/>
      <c r="J26" s="35"/>
      <c r="K26" s="36"/>
      <c r="L26" s="36"/>
      <c r="M26" s="171" t="s">
        <v>225</v>
      </c>
      <c r="N26" s="172" t="s">
        <v>225</v>
      </c>
      <c r="O26" s="818"/>
      <c r="P26" s="91">
        <f t="shared" si="0"/>
        <v>0</v>
      </c>
    </row>
    <row r="27" spans="1:16" customFormat="1" ht="28.2" thickBot="1" x14ac:dyDescent="0.35">
      <c r="A27" s="30">
        <v>13</v>
      </c>
      <c r="B27" s="1830"/>
      <c r="C27" s="1772"/>
      <c r="D27" s="235" t="s">
        <v>1111</v>
      </c>
      <c r="E27" s="33">
        <v>2</v>
      </c>
      <c r="F27" s="34">
        <v>1</v>
      </c>
      <c r="G27" s="35"/>
      <c r="H27" s="36"/>
      <c r="I27" s="221"/>
      <c r="J27" s="35"/>
      <c r="K27" s="36"/>
      <c r="L27" s="36"/>
      <c r="M27" s="171" t="s">
        <v>225</v>
      </c>
      <c r="N27" s="172" t="s">
        <v>225</v>
      </c>
      <c r="O27" s="818"/>
      <c r="P27" s="91">
        <f t="shared" si="0"/>
        <v>0</v>
      </c>
    </row>
    <row r="28" spans="1:16" customFormat="1" ht="15" thickBot="1" x14ac:dyDescent="0.35">
      <c r="A28" s="30">
        <v>14</v>
      </c>
      <c r="B28" s="1830"/>
      <c r="C28" s="1772"/>
      <c r="D28" s="86" t="s">
        <v>1112</v>
      </c>
      <c r="E28" s="33">
        <v>2</v>
      </c>
      <c r="F28" s="34">
        <v>1</v>
      </c>
      <c r="G28" s="35"/>
      <c r="H28" s="36"/>
      <c r="I28" s="221"/>
      <c r="J28" s="35"/>
      <c r="K28" s="36"/>
      <c r="L28" s="36"/>
      <c r="M28" s="171" t="s">
        <v>225</v>
      </c>
      <c r="N28" s="172" t="s">
        <v>225</v>
      </c>
      <c r="O28" s="818"/>
      <c r="P28" s="91">
        <f t="shared" si="0"/>
        <v>0</v>
      </c>
    </row>
    <row r="29" spans="1:16" customFormat="1" ht="15" thickBot="1" x14ac:dyDescent="0.35">
      <c r="A29" s="41">
        <v>15</v>
      </c>
      <c r="B29" s="1830"/>
      <c r="C29" s="1772"/>
      <c r="D29" s="139" t="s">
        <v>1113</v>
      </c>
      <c r="E29" s="44">
        <v>2</v>
      </c>
      <c r="F29" s="45">
        <v>1</v>
      </c>
      <c r="G29" s="104"/>
      <c r="H29" s="46"/>
      <c r="I29" s="223"/>
      <c r="J29" s="104"/>
      <c r="K29" s="46"/>
      <c r="L29" s="46"/>
      <c r="M29" s="175" t="s">
        <v>225</v>
      </c>
      <c r="N29" s="176" t="s">
        <v>225</v>
      </c>
      <c r="O29" s="819"/>
      <c r="P29" s="105">
        <f t="shared" si="0"/>
        <v>0</v>
      </c>
    </row>
    <row r="30" spans="1:16" customFormat="1" ht="27.75" customHeight="1" thickBot="1" x14ac:dyDescent="0.35">
      <c r="A30" s="20">
        <v>16</v>
      </c>
      <c r="B30" s="1831" t="s">
        <v>382</v>
      </c>
      <c r="C30" s="1831" t="s">
        <v>1114</v>
      </c>
      <c r="D30" s="106" t="s">
        <v>717</v>
      </c>
      <c r="E30" s="24">
        <v>2</v>
      </c>
      <c r="F30" s="25">
        <v>1</v>
      </c>
      <c r="G30" s="26"/>
      <c r="H30" s="27"/>
      <c r="I30" s="220"/>
      <c r="J30" s="26"/>
      <c r="K30" s="27"/>
      <c r="L30" s="27"/>
      <c r="M30" s="167" t="s">
        <v>225</v>
      </c>
      <c r="N30" s="168" t="s">
        <v>225</v>
      </c>
      <c r="O30" s="820"/>
      <c r="P30" s="29">
        <f t="shared" si="0"/>
        <v>0</v>
      </c>
    </row>
    <row r="31" spans="1:16" customFormat="1" ht="15" thickBot="1" x14ac:dyDescent="0.35">
      <c r="A31" s="30">
        <v>17</v>
      </c>
      <c r="B31" s="1831"/>
      <c r="C31" s="1831"/>
      <c r="D31" s="86" t="s">
        <v>535</v>
      </c>
      <c r="E31" s="33">
        <v>2</v>
      </c>
      <c r="F31" s="34">
        <v>1</v>
      </c>
      <c r="G31" s="35"/>
      <c r="H31" s="36"/>
      <c r="I31" s="221"/>
      <c r="J31" s="35"/>
      <c r="K31" s="36"/>
      <c r="L31" s="36"/>
      <c r="M31" s="171" t="s">
        <v>225</v>
      </c>
      <c r="N31" s="172" t="s">
        <v>225</v>
      </c>
      <c r="O31" s="818"/>
      <c r="P31" s="91">
        <f t="shared" si="0"/>
        <v>0</v>
      </c>
    </row>
    <row r="32" spans="1:16" customFormat="1" x14ac:dyDescent="0.3">
      <c r="A32" s="30">
        <v>18</v>
      </c>
      <c r="B32" s="1831"/>
      <c r="C32" s="1831"/>
      <c r="D32" s="235" t="s">
        <v>140</v>
      </c>
      <c r="E32" s="33">
        <v>2</v>
      </c>
      <c r="F32" s="34">
        <v>1</v>
      </c>
      <c r="G32" s="35"/>
      <c r="H32" s="36"/>
      <c r="I32" s="221"/>
      <c r="J32" s="35"/>
      <c r="K32" s="36"/>
      <c r="L32" s="36"/>
      <c r="M32" s="171" t="s">
        <v>225</v>
      </c>
      <c r="N32" s="172" t="s">
        <v>225</v>
      </c>
      <c r="O32" s="818"/>
      <c r="P32" s="91">
        <f t="shared" si="0"/>
        <v>0</v>
      </c>
    </row>
    <row r="33" spans="1:16" customFormat="1" ht="15" thickBot="1" x14ac:dyDescent="0.35">
      <c r="A33" s="41">
        <v>19</v>
      </c>
      <c r="B33" s="302"/>
      <c r="C33" s="302" t="s">
        <v>161</v>
      </c>
      <c r="D33" s="139" t="s">
        <v>162</v>
      </c>
      <c r="E33" s="44">
        <v>2</v>
      </c>
      <c r="F33" s="45">
        <v>1</v>
      </c>
      <c r="G33" s="104"/>
      <c r="H33" s="46"/>
      <c r="I33" s="223"/>
      <c r="J33" s="104"/>
      <c r="K33" s="46"/>
      <c r="L33" s="46"/>
      <c r="M33" s="46" t="s">
        <v>225</v>
      </c>
      <c r="N33" s="223" t="s">
        <v>225</v>
      </c>
      <c r="O33" s="819"/>
      <c r="P33" s="105">
        <f t="shared" si="0"/>
        <v>0</v>
      </c>
    </row>
    <row r="34" spans="1:16" customFormat="1" ht="15" thickBot="1" x14ac:dyDescent="0.35">
      <c r="A34" s="1747" t="s">
        <v>163</v>
      </c>
      <c r="B34" s="1747"/>
      <c r="C34" s="1747"/>
      <c r="D34" s="1747"/>
      <c r="E34" s="1747"/>
      <c r="F34" s="1747"/>
      <c r="G34" s="1747"/>
      <c r="H34" s="1747"/>
      <c r="I34" s="1747"/>
      <c r="J34" s="1747"/>
      <c r="K34" s="1747"/>
      <c r="L34" s="1747"/>
      <c r="M34" s="1747"/>
      <c r="N34" s="1747"/>
      <c r="O34" s="1829">
        <f>SUM(P15:P33)</f>
        <v>0</v>
      </c>
      <c r="P34" s="1829"/>
    </row>
    <row r="35" spans="1:16" customFormat="1" ht="15" thickBot="1" x14ac:dyDescent="0.35">
      <c r="A35" s="229" t="s">
        <v>164</v>
      </c>
      <c r="B35" s="230"/>
      <c r="C35" s="230"/>
      <c r="D35" s="230"/>
      <c r="E35" s="230"/>
      <c r="F35" s="230"/>
      <c r="G35" s="230"/>
      <c r="H35" s="230"/>
      <c r="I35" s="230"/>
      <c r="J35" s="230"/>
      <c r="K35" s="230"/>
      <c r="L35" s="230"/>
      <c r="M35" s="230"/>
      <c r="N35" s="231"/>
      <c r="O35" s="1829">
        <f>SUM(O34*4)</f>
        <v>0</v>
      </c>
      <c r="P35" s="1829"/>
    </row>
    <row r="36" spans="1:16" customFormat="1" x14ac:dyDescent="0.3">
      <c r="A36" s="6"/>
      <c r="B36" s="6"/>
      <c r="C36" s="6"/>
      <c r="D36" s="6"/>
      <c r="E36" s="6"/>
      <c r="F36" s="6"/>
      <c r="G36" s="62"/>
      <c r="H36" s="62"/>
      <c r="I36" s="62"/>
      <c r="J36" s="62"/>
      <c r="K36" s="62"/>
      <c r="L36" s="62"/>
      <c r="M36" s="62"/>
      <c r="N36" s="62"/>
      <c r="O36" s="6"/>
      <c r="P36" s="6"/>
    </row>
  </sheetData>
  <sheetProtection algorithmName="SHA-512" hashValue="o8sFEiWfgqUlV+CQ1hub17GWcZidsvFqbicTjQp5NxGnPdBgWo3KNxNKro4GXtefpcElvz62OoOo1iOM1KMdtQ==" saltValue="dT/pCvBGBPW4PGHDQLkonA==" spinCount="100000" sheet="1" objects="1" scenarios="1"/>
  <mergeCells count="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A34:N34"/>
    <mergeCell ref="O34:P34"/>
    <mergeCell ref="O35:P35"/>
    <mergeCell ref="B15:B29"/>
    <mergeCell ref="C15:C29"/>
    <mergeCell ref="O17:P17"/>
    <mergeCell ref="O18:P18"/>
    <mergeCell ref="B30:B32"/>
    <mergeCell ref="C30:C3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EDD1-216F-4F34-80FD-34BBA62866BB}">
  <sheetPr>
    <tabColor rgb="FFCAEDFB"/>
    <pageSetUpPr fitToPage="1"/>
  </sheetPr>
  <dimension ref="A1:P29"/>
  <sheetViews>
    <sheetView topLeftCell="E12" workbookViewId="0">
      <selection activeCell="O15" sqref="O15:O26"/>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1115</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1116</v>
      </c>
      <c r="B9" s="1771"/>
      <c r="C9" s="1771"/>
      <c r="D9" s="69"/>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1117</v>
      </c>
      <c r="B14" s="1759"/>
      <c r="C14" s="1759"/>
      <c r="D14" s="1759"/>
      <c r="E14" s="1759"/>
      <c r="F14" s="1759"/>
      <c r="G14" s="1759"/>
      <c r="H14" s="1759"/>
      <c r="I14" s="1759"/>
      <c r="J14" s="1759"/>
      <c r="K14" s="1759"/>
      <c r="L14" s="1759"/>
      <c r="M14" s="1759"/>
      <c r="N14" s="1759"/>
      <c r="O14" s="1759"/>
      <c r="P14" s="1759"/>
    </row>
    <row r="15" spans="1:16" s="71" customFormat="1" ht="30" customHeight="1" thickBot="1" x14ac:dyDescent="0.35">
      <c r="A15" s="72">
        <v>1</v>
      </c>
      <c r="B15" s="159" t="s">
        <v>1118</v>
      </c>
      <c r="C15" s="159" t="s">
        <v>1119</v>
      </c>
      <c r="D15" s="310" t="s">
        <v>1120</v>
      </c>
      <c r="E15" s="74">
        <v>2</v>
      </c>
      <c r="F15" s="75">
        <v>1</v>
      </c>
      <c r="G15" s="162" t="s">
        <v>225</v>
      </c>
      <c r="H15" s="163"/>
      <c r="I15" s="164"/>
      <c r="J15" s="55"/>
      <c r="K15" s="56"/>
      <c r="L15" s="56"/>
      <c r="M15" s="163" t="s">
        <v>132</v>
      </c>
      <c r="N15" s="164" t="s">
        <v>132</v>
      </c>
      <c r="O15" s="831"/>
      <c r="P15" s="165">
        <f t="shared" ref="P15:P26" si="0">ROUND(O15,2)*E15*F15</f>
        <v>0</v>
      </c>
    </row>
    <row r="16" spans="1:16" s="71" customFormat="1" ht="14.4" thickBot="1" x14ac:dyDescent="0.35">
      <c r="A16" s="20">
        <v>2</v>
      </c>
      <c r="B16" s="1772" t="s">
        <v>1118</v>
      </c>
      <c r="C16" s="1772" t="s">
        <v>1121</v>
      </c>
      <c r="D16" s="177" t="s">
        <v>1122</v>
      </c>
      <c r="E16" s="24">
        <v>2</v>
      </c>
      <c r="F16" s="25">
        <v>1</v>
      </c>
      <c r="G16" s="166"/>
      <c r="H16" s="167"/>
      <c r="I16" s="168" t="s">
        <v>225</v>
      </c>
      <c r="J16" s="26"/>
      <c r="K16" s="27"/>
      <c r="L16" s="27"/>
      <c r="M16" s="24" t="s">
        <v>132</v>
      </c>
      <c r="N16" s="197" t="s">
        <v>132</v>
      </c>
      <c r="O16" s="828"/>
      <c r="P16" s="209">
        <f t="shared" si="0"/>
        <v>0</v>
      </c>
    </row>
    <row r="17" spans="1:16" s="71" customFormat="1" ht="14.4" thickBot="1" x14ac:dyDescent="0.35">
      <c r="A17" s="30">
        <v>3</v>
      </c>
      <c r="B17" s="1772"/>
      <c r="C17" s="1772"/>
      <c r="D17" s="169" t="s">
        <v>1123</v>
      </c>
      <c r="E17" s="33">
        <v>2</v>
      </c>
      <c r="F17" s="34">
        <v>1</v>
      </c>
      <c r="G17" s="35"/>
      <c r="H17" s="36"/>
      <c r="I17" s="221"/>
      <c r="J17" s="35"/>
      <c r="K17" s="36"/>
      <c r="L17" s="36"/>
      <c r="M17" s="171" t="s">
        <v>132</v>
      </c>
      <c r="N17" s="172" t="s">
        <v>132</v>
      </c>
      <c r="O17" s="829"/>
      <c r="P17" s="210">
        <f t="shared" si="0"/>
        <v>0</v>
      </c>
    </row>
    <row r="18" spans="1:16" s="71" customFormat="1" ht="14.4" thickBot="1" x14ac:dyDescent="0.35">
      <c r="A18" s="30">
        <v>4</v>
      </c>
      <c r="B18" s="1772"/>
      <c r="C18" s="1772"/>
      <c r="D18" s="169" t="s">
        <v>1124</v>
      </c>
      <c r="E18" s="33">
        <v>2</v>
      </c>
      <c r="F18" s="34">
        <v>1</v>
      </c>
      <c r="G18" s="35"/>
      <c r="H18" s="36"/>
      <c r="I18" s="221"/>
      <c r="J18" s="35"/>
      <c r="K18" s="36"/>
      <c r="L18" s="36"/>
      <c r="M18" s="171" t="s">
        <v>132</v>
      </c>
      <c r="N18" s="172" t="s">
        <v>132</v>
      </c>
      <c r="O18" s="829"/>
      <c r="P18" s="210">
        <f t="shared" si="0"/>
        <v>0</v>
      </c>
    </row>
    <row r="19" spans="1:16" s="71" customFormat="1" ht="14.4" thickBot="1" x14ac:dyDescent="0.35">
      <c r="A19" s="30">
        <v>5</v>
      </c>
      <c r="B19" s="1772"/>
      <c r="C19" s="1772"/>
      <c r="D19" s="169" t="s">
        <v>1125</v>
      </c>
      <c r="E19" s="33">
        <v>2</v>
      </c>
      <c r="F19" s="34">
        <v>1</v>
      </c>
      <c r="G19" s="35"/>
      <c r="H19" s="36"/>
      <c r="I19" s="221"/>
      <c r="J19" s="35"/>
      <c r="K19" s="36"/>
      <c r="L19" s="36"/>
      <c r="M19" s="171" t="s">
        <v>132</v>
      </c>
      <c r="N19" s="172" t="s">
        <v>132</v>
      </c>
      <c r="O19" s="829"/>
      <c r="P19" s="210">
        <f t="shared" si="0"/>
        <v>0</v>
      </c>
    </row>
    <row r="20" spans="1:16" s="71" customFormat="1" ht="14.4" thickBot="1" x14ac:dyDescent="0.35">
      <c r="A20" s="30">
        <v>6</v>
      </c>
      <c r="B20" s="1772"/>
      <c r="C20" s="1772"/>
      <c r="D20" s="169" t="s">
        <v>1126</v>
      </c>
      <c r="E20" s="33">
        <v>2</v>
      </c>
      <c r="F20" s="34">
        <v>1</v>
      </c>
      <c r="G20" s="35"/>
      <c r="H20" s="36"/>
      <c r="I20" s="221"/>
      <c r="J20" s="35"/>
      <c r="K20" s="36"/>
      <c r="L20" s="36"/>
      <c r="M20" s="171" t="s">
        <v>132</v>
      </c>
      <c r="N20" s="172" t="s">
        <v>132</v>
      </c>
      <c r="O20" s="829"/>
      <c r="P20" s="210">
        <f t="shared" si="0"/>
        <v>0</v>
      </c>
    </row>
    <row r="21" spans="1:16" s="71" customFormat="1" ht="14.4" thickBot="1" x14ac:dyDescent="0.35">
      <c r="A21" s="30">
        <v>7</v>
      </c>
      <c r="B21" s="1772"/>
      <c r="C21" s="1772"/>
      <c r="D21" s="169" t="s">
        <v>1127</v>
      </c>
      <c r="E21" s="33">
        <v>2</v>
      </c>
      <c r="F21" s="34">
        <v>1</v>
      </c>
      <c r="G21" s="35"/>
      <c r="H21" s="36"/>
      <c r="I21" s="221"/>
      <c r="J21" s="35"/>
      <c r="K21" s="36"/>
      <c r="L21" s="36"/>
      <c r="M21" s="171" t="s">
        <v>132</v>
      </c>
      <c r="N21" s="172" t="s">
        <v>132</v>
      </c>
      <c r="O21" s="829"/>
      <c r="P21" s="210">
        <f t="shared" si="0"/>
        <v>0</v>
      </c>
    </row>
    <row r="22" spans="1:16" s="71" customFormat="1" ht="14.4" thickBot="1" x14ac:dyDescent="0.35">
      <c r="A22" s="41">
        <v>8</v>
      </c>
      <c r="B22" s="1772"/>
      <c r="C22" s="1772"/>
      <c r="D22" s="222" t="s">
        <v>1128</v>
      </c>
      <c r="E22" s="44">
        <v>2</v>
      </c>
      <c r="F22" s="45">
        <v>1</v>
      </c>
      <c r="G22" s="104"/>
      <c r="H22" s="46"/>
      <c r="I22" s="223"/>
      <c r="J22" s="104"/>
      <c r="K22" s="46"/>
      <c r="L22" s="46"/>
      <c r="M22" s="175" t="s">
        <v>132</v>
      </c>
      <c r="N22" s="176" t="s">
        <v>132</v>
      </c>
      <c r="O22" s="830"/>
      <c r="P22" s="212">
        <f t="shared" si="0"/>
        <v>0</v>
      </c>
    </row>
    <row r="23" spans="1:16" s="71" customFormat="1" ht="30" customHeight="1" thickBot="1" x14ac:dyDescent="0.35">
      <c r="A23" s="20">
        <v>9</v>
      </c>
      <c r="B23" s="1772" t="s">
        <v>382</v>
      </c>
      <c r="C23" s="1772" t="s">
        <v>1121</v>
      </c>
      <c r="D23" s="106" t="s">
        <v>717</v>
      </c>
      <c r="E23" s="24">
        <v>2</v>
      </c>
      <c r="F23" s="25">
        <v>1</v>
      </c>
      <c r="G23" s="26"/>
      <c r="H23" s="27"/>
      <c r="I23" s="220"/>
      <c r="J23" s="26"/>
      <c r="K23" s="27"/>
      <c r="L23" s="27"/>
      <c r="M23" s="167" t="s">
        <v>132</v>
      </c>
      <c r="N23" s="168" t="s">
        <v>132</v>
      </c>
      <c r="O23" s="828"/>
      <c r="P23" s="209">
        <f t="shared" si="0"/>
        <v>0</v>
      </c>
    </row>
    <row r="24" spans="1:16" s="71" customFormat="1" ht="14.4" thickBot="1" x14ac:dyDescent="0.35">
      <c r="A24" s="30">
        <v>10</v>
      </c>
      <c r="B24" s="1772"/>
      <c r="C24" s="1772"/>
      <c r="D24" s="86" t="s">
        <v>535</v>
      </c>
      <c r="E24" s="33">
        <v>2</v>
      </c>
      <c r="F24" s="34">
        <v>1</v>
      </c>
      <c r="G24" s="35"/>
      <c r="H24" s="36"/>
      <c r="I24" s="221"/>
      <c r="J24" s="35"/>
      <c r="K24" s="36"/>
      <c r="L24" s="36"/>
      <c r="M24" s="171" t="s">
        <v>132</v>
      </c>
      <c r="N24" s="172" t="s">
        <v>132</v>
      </c>
      <c r="O24" s="829"/>
      <c r="P24" s="210">
        <f t="shared" si="0"/>
        <v>0</v>
      </c>
    </row>
    <row r="25" spans="1:16" s="71" customFormat="1" ht="14.4" thickBot="1" x14ac:dyDescent="0.35">
      <c r="A25" s="41">
        <v>11</v>
      </c>
      <c r="B25" s="1772"/>
      <c r="C25" s="1772"/>
      <c r="D25" s="188" t="s">
        <v>140</v>
      </c>
      <c r="E25" s="44">
        <v>2</v>
      </c>
      <c r="F25" s="45">
        <v>1</v>
      </c>
      <c r="G25" s="104"/>
      <c r="H25" s="46"/>
      <c r="I25" s="223"/>
      <c r="J25" s="104"/>
      <c r="K25" s="46"/>
      <c r="L25" s="46"/>
      <c r="M25" s="175" t="s">
        <v>132</v>
      </c>
      <c r="N25" s="176" t="s">
        <v>132</v>
      </c>
      <c r="O25" s="830"/>
      <c r="P25" s="212">
        <f t="shared" si="0"/>
        <v>0</v>
      </c>
    </row>
    <row r="26" spans="1:16" s="71" customFormat="1" ht="14.4" thickBot="1" x14ac:dyDescent="0.35">
      <c r="A26" s="72">
        <v>12</v>
      </c>
      <c r="B26" s="159"/>
      <c r="C26" s="159" t="s">
        <v>161</v>
      </c>
      <c r="D26" s="189" t="s">
        <v>162</v>
      </c>
      <c r="E26" s="74">
        <v>2</v>
      </c>
      <c r="F26" s="75">
        <v>1</v>
      </c>
      <c r="G26" s="55"/>
      <c r="H26" s="56"/>
      <c r="I26" s="157"/>
      <c r="J26" s="55"/>
      <c r="K26" s="56"/>
      <c r="L26" s="56"/>
      <c r="M26" s="56" t="s">
        <v>132</v>
      </c>
      <c r="N26" s="157" t="s">
        <v>132</v>
      </c>
      <c r="O26" s="831"/>
      <c r="P26" s="165">
        <f t="shared" si="0"/>
        <v>0</v>
      </c>
    </row>
    <row r="27" spans="1:16" s="71" customFormat="1" ht="14.4" thickBot="1" x14ac:dyDescent="0.35">
      <c r="A27" s="1747" t="s">
        <v>163</v>
      </c>
      <c r="B27" s="1747"/>
      <c r="C27" s="1747"/>
      <c r="D27" s="1747"/>
      <c r="E27" s="1747"/>
      <c r="F27" s="1747"/>
      <c r="G27" s="1747"/>
      <c r="H27" s="1747"/>
      <c r="I27" s="1747"/>
      <c r="J27" s="1747"/>
      <c r="K27" s="1747"/>
      <c r="L27" s="1747"/>
      <c r="M27" s="1747"/>
      <c r="N27" s="1747"/>
      <c r="O27" s="1829">
        <f>SUM(P15:P26)</f>
        <v>0</v>
      </c>
      <c r="P27" s="1829"/>
    </row>
    <row r="28" spans="1:16" s="71" customFormat="1" ht="14.4" thickBot="1" x14ac:dyDescent="0.35">
      <c r="A28" s="229" t="s">
        <v>164</v>
      </c>
      <c r="B28" s="230"/>
      <c r="C28" s="230"/>
      <c r="D28" s="230"/>
      <c r="E28" s="230"/>
      <c r="F28" s="230"/>
      <c r="G28" s="230"/>
      <c r="H28" s="230"/>
      <c r="I28" s="230"/>
      <c r="J28" s="230"/>
      <c r="K28" s="230"/>
      <c r="L28" s="230"/>
      <c r="M28" s="230"/>
      <c r="N28" s="231"/>
      <c r="O28" s="1829">
        <f>SUM(O27*4)</f>
        <v>0</v>
      </c>
      <c r="P28" s="1829"/>
    </row>
    <row r="29" spans="1:16" customFormat="1" ht="14.4" x14ac:dyDescent="0.3">
      <c r="A29" s="142"/>
      <c r="B29" s="142"/>
      <c r="C29" s="142"/>
      <c r="D29" s="142"/>
      <c r="E29" s="142"/>
      <c r="F29" s="142"/>
      <c r="G29" s="143"/>
      <c r="H29" s="143"/>
      <c r="I29" s="143"/>
      <c r="J29" s="143"/>
      <c r="K29" s="143"/>
      <c r="L29" s="143"/>
      <c r="M29" s="143"/>
      <c r="N29" s="143"/>
      <c r="O29" s="142"/>
      <c r="P29" s="142"/>
    </row>
  </sheetData>
  <sheetProtection algorithmName="SHA-512" hashValue="wKJOQi5qCbvBifuBo4+/vIlO8XoqaSeae+AjKNkfkS0hH31g85BTF99yMPbJBRNvjR+8snB/A4panwbYzJ+eoA==" saltValue="r2KXeTn8FyWJa092IZTeMw==" spinCount="100000" sheet="1" objects="1" scenarios="1"/>
  <mergeCells count="23">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O28:P28"/>
    <mergeCell ref="B16:B22"/>
    <mergeCell ref="C16:C22"/>
    <mergeCell ref="B23:B25"/>
    <mergeCell ref="C23:C25"/>
    <mergeCell ref="A27:N27"/>
    <mergeCell ref="O27:P27"/>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FB144-20F7-4540-AADB-DD646F77B610}">
  <sheetPr>
    <tabColor rgb="FFCAEDFB"/>
    <pageSetUpPr fitToPage="1"/>
  </sheetPr>
  <dimension ref="A1:P34"/>
  <sheetViews>
    <sheetView topLeftCell="D12" workbookViewId="0">
      <selection activeCell="O15" sqref="O15:O31"/>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1129</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1130</v>
      </c>
      <c r="B9" s="1761"/>
      <c r="C9" s="1761"/>
      <c r="D9" s="13"/>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1131</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20">
        <v>1</v>
      </c>
      <c r="B15" s="1772" t="s">
        <v>1065</v>
      </c>
      <c r="C15" s="1772" t="s">
        <v>1132</v>
      </c>
      <c r="D15" s="177" t="s">
        <v>1067</v>
      </c>
      <c r="E15" s="24">
        <v>2</v>
      </c>
      <c r="F15" s="25">
        <v>1</v>
      </c>
      <c r="G15" s="166"/>
      <c r="H15" s="167"/>
      <c r="I15" s="168"/>
      <c r="J15" s="26"/>
      <c r="K15" s="27"/>
      <c r="L15" s="27"/>
      <c r="M15" s="24" t="s">
        <v>225</v>
      </c>
      <c r="N15" s="197" t="s">
        <v>225</v>
      </c>
      <c r="O15" s="828"/>
      <c r="P15" s="209">
        <f t="shared" ref="P15:P31" si="0">ROUND(O15,2)*E15*F15</f>
        <v>0</v>
      </c>
    </row>
    <row r="16" spans="1:16" customFormat="1" ht="15" thickBot="1" x14ac:dyDescent="0.35">
      <c r="A16" s="30">
        <v>2</v>
      </c>
      <c r="B16" s="1772"/>
      <c r="C16" s="1772"/>
      <c r="D16" s="169" t="s">
        <v>1068</v>
      </c>
      <c r="E16" s="33">
        <v>2</v>
      </c>
      <c r="F16" s="34">
        <v>1</v>
      </c>
      <c r="G16" s="170"/>
      <c r="H16" s="171"/>
      <c r="I16" s="172"/>
      <c r="J16" s="35"/>
      <c r="K16" s="36"/>
      <c r="L16" s="36"/>
      <c r="M16" s="33" t="s">
        <v>225</v>
      </c>
      <c r="N16" s="194" t="s">
        <v>225</v>
      </c>
      <c r="O16" s="829"/>
      <c r="P16" s="210">
        <f t="shared" si="0"/>
        <v>0</v>
      </c>
    </row>
    <row r="17" spans="1:16" customFormat="1" ht="15" thickBot="1" x14ac:dyDescent="0.35">
      <c r="A17" s="41">
        <v>3</v>
      </c>
      <c r="B17" s="1772"/>
      <c r="C17" s="1772"/>
      <c r="D17" s="222" t="s">
        <v>1069</v>
      </c>
      <c r="E17" s="44">
        <v>2</v>
      </c>
      <c r="F17" s="45">
        <v>1</v>
      </c>
      <c r="G17" s="104"/>
      <c r="H17" s="46"/>
      <c r="I17" s="223"/>
      <c r="J17" s="104"/>
      <c r="K17" s="46"/>
      <c r="L17" s="46"/>
      <c r="M17" s="175" t="s">
        <v>225</v>
      </c>
      <c r="N17" s="176" t="s">
        <v>225</v>
      </c>
      <c r="O17" s="830"/>
      <c r="P17" s="212">
        <f t="shared" si="0"/>
        <v>0</v>
      </c>
    </row>
    <row r="18" spans="1:16" customFormat="1" ht="15" thickBot="1" x14ac:dyDescent="0.35">
      <c r="A18" s="20">
        <v>4</v>
      </c>
      <c r="B18" s="1776" t="s">
        <v>1070</v>
      </c>
      <c r="C18" s="1772" t="s">
        <v>1133</v>
      </c>
      <c r="D18" s="106" t="s">
        <v>136</v>
      </c>
      <c r="E18" s="24">
        <v>2</v>
      </c>
      <c r="F18" s="25">
        <v>1</v>
      </c>
      <c r="G18" s="26"/>
      <c r="H18" s="27" t="s">
        <v>132</v>
      </c>
      <c r="I18" s="220"/>
      <c r="J18" s="26"/>
      <c r="K18" s="27"/>
      <c r="L18" s="27"/>
      <c r="M18" s="167" t="s">
        <v>225</v>
      </c>
      <c r="N18" s="168" t="s">
        <v>225</v>
      </c>
      <c r="O18" s="828"/>
      <c r="P18" s="209">
        <f t="shared" si="0"/>
        <v>0</v>
      </c>
    </row>
    <row r="19" spans="1:16" customFormat="1" ht="15" thickBot="1" x14ac:dyDescent="0.35">
      <c r="A19" s="30">
        <v>5</v>
      </c>
      <c r="B19" s="1776"/>
      <c r="C19" s="1772"/>
      <c r="D19" s="119" t="s">
        <v>138</v>
      </c>
      <c r="E19" s="33">
        <v>2</v>
      </c>
      <c r="F19" s="34">
        <v>1</v>
      </c>
      <c r="G19" s="35"/>
      <c r="H19" s="36"/>
      <c r="I19" s="221"/>
      <c r="J19" s="35"/>
      <c r="K19" s="36"/>
      <c r="L19" s="36"/>
      <c r="M19" s="171" t="s">
        <v>225</v>
      </c>
      <c r="N19" s="172" t="s">
        <v>225</v>
      </c>
      <c r="O19" s="829"/>
      <c r="P19" s="210">
        <f t="shared" si="0"/>
        <v>0</v>
      </c>
    </row>
    <row r="20" spans="1:16" customFormat="1" ht="15" thickBot="1" x14ac:dyDescent="0.35">
      <c r="A20" s="30">
        <v>6</v>
      </c>
      <c r="B20" s="1776"/>
      <c r="C20" s="1772"/>
      <c r="D20" s="86" t="s">
        <v>139</v>
      </c>
      <c r="E20" s="33">
        <v>2</v>
      </c>
      <c r="F20" s="34">
        <v>1</v>
      </c>
      <c r="G20" s="35"/>
      <c r="H20" s="36"/>
      <c r="I20" s="221"/>
      <c r="J20" s="35"/>
      <c r="K20" s="36"/>
      <c r="L20" s="36"/>
      <c r="M20" s="171" t="s">
        <v>225</v>
      </c>
      <c r="N20" s="172" t="s">
        <v>225</v>
      </c>
      <c r="O20" s="829"/>
      <c r="P20" s="210">
        <f t="shared" si="0"/>
        <v>0</v>
      </c>
    </row>
    <row r="21" spans="1:16" customFormat="1" ht="15" thickBot="1" x14ac:dyDescent="0.35">
      <c r="A21" s="30">
        <v>7</v>
      </c>
      <c r="B21" s="1776"/>
      <c r="C21" s="1772"/>
      <c r="D21" s="86" t="s">
        <v>140</v>
      </c>
      <c r="E21" s="33">
        <v>2</v>
      </c>
      <c r="F21" s="34">
        <v>1</v>
      </c>
      <c r="G21" s="35"/>
      <c r="H21" s="36"/>
      <c r="I21" s="221"/>
      <c r="J21" s="35"/>
      <c r="K21" s="36"/>
      <c r="L21" s="36"/>
      <c r="M21" s="171" t="s">
        <v>225</v>
      </c>
      <c r="N21" s="172" t="s">
        <v>225</v>
      </c>
      <c r="O21" s="829"/>
      <c r="P21" s="210">
        <f t="shared" si="0"/>
        <v>0</v>
      </c>
    </row>
    <row r="22" spans="1:16" customFormat="1" ht="15" thickBot="1" x14ac:dyDescent="0.35">
      <c r="A22" s="41">
        <v>8</v>
      </c>
      <c r="B22" s="1776"/>
      <c r="C22" s="1772"/>
      <c r="D22" s="125" t="s">
        <v>141</v>
      </c>
      <c r="E22" s="44">
        <v>1</v>
      </c>
      <c r="F22" s="45">
        <v>1</v>
      </c>
      <c r="G22" s="174"/>
      <c r="H22" s="175"/>
      <c r="I22" s="176"/>
      <c r="J22" s="104"/>
      <c r="K22" s="46"/>
      <c r="L22" s="46"/>
      <c r="M22" s="175"/>
      <c r="N22" s="176" t="s">
        <v>225</v>
      </c>
      <c r="O22" s="830"/>
      <c r="P22" s="212">
        <f t="shared" si="0"/>
        <v>0</v>
      </c>
    </row>
    <row r="23" spans="1:16" customFormat="1" ht="15" thickBot="1" x14ac:dyDescent="0.35">
      <c r="A23" s="20">
        <v>9</v>
      </c>
      <c r="B23" s="1776" t="s">
        <v>1072</v>
      </c>
      <c r="C23" s="1772" t="s">
        <v>1133</v>
      </c>
      <c r="D23" s="106" t="s">
        <v>136</v>
      </c>
      <c r="E23" s="24">
        <v>2</v>
      </c>
      <c r="F23" s="25">
        <v>1</v>
      </c>
      <c r="G23" s="26"/>
      <c r="H23" s="27" t="s">
        <v>132</v>
      </c>
      <c r="I23" s="220"/>
      <c r="J23" s="26"/>
      <c r="K23" s="27"/>
      <c r="L23" s="27"/>
      <c r="M23" s="167" t="s">
        <v>225</v>
      </c>
      <c r="N23" s="168" t="s">
        <v>225</v>
      </c>
      <c r="O23" s="828"/>
      <c r="P23" s="209">
        <f t="shared" si="0"/>
        <v>0</v>
      </c>
    </row>
    <row r="24" spans="1:16" customFormat="1" ht="15" thickBot="1" x14ac:dyDescent="0.35">
      <c r="A24" s="30">
        <v>10</v>
      </c>
      <c r="B24" s="1776"/>
      <c r="C24" s="1772"/>
      <c r="D24" s="119" t="s">
        <v>138</v>
      </c>
      <c r="E24" s="33">
        <v>2</v>
      </c>
      <c r="F24" s="34">
        <v>1</v>
      </c>
      <c r="G24" s="35"/>
      <c r="H24" s="36"/>
      <c r="I24" s="221"/>
      <c r="J24" s="35"/>
      <c r="K24" s="36"/>
      <c r="L24" s="36"/>
      <c r="M24" s="171" t="s">
        <v>225</v>
      </c>
      <c r="N24" s="172" t="s">
        <v>225</v>
      </c>
      <c r="O24" s="829"/>
      <c r="P24" s="210">
        <f t="shared" si="0"/>
        <v>0</v>
      </c>
    </row>
    <row r="25" spans="1:16" customFormat="1" ht="15" thickBot="1" x14ac:dyDescent="0.35">
      <c r="A25" s="30">
        <v>11</v>
      </c>
      <c r="B25" s="1776"/>
      <c r="C25" s="1772"/>
      <c r="D25" s="86" t="s">
        <v>139</v>
      </c>
      <c r="E25" s="33">
        <v>2</v>
      </c>
      <c r="F25" s="34">
        <v>1</v>
      </c>
      <c r="G25" s="35"/>
      <c r="H25" s="36"/>
      <c r="I25" s="221"/>
      <c r="J25" s="35"/>
      <c r="K25" s="36"/>
      <c r="L25" s="36"/>
      <c r="M25" s="171" t="s">
        <v>225</v>
      </c>
      <c r="N25" s="172" t="s">
        <v>225</v>
      </c>
      <c r="O25" s="829"/>
      <c r="P25" s="210">
        <f t="shared" si="0"/>
        <v>0</v>
      </c>
    </row>
    <row r="26" spans="1:16" customFormat="1" ht="15" thickBot="1" x14ac:dyDescent="0.35">
      <c r="A26" s="30">
        <v>12</v>
      </c>
      <c r="B26" s="1776"/>
      <c r="C26" s="1772"/>
      <c r="D26" s="86" t="s">
        <v>140</v>
      </c>
      <c r="E26" s="33">
        <v>2</v>
      </c>
      <c r="F26" s="34">
        <v>1</v>
      </c>
      <c r="G26" s="35"/>
      <c r="H26" s="36"/>
      <c r="I26" s="221"/>
      <c r="J26" s="35"/>
      <c r="K26" s="36"/>
      <c r="L26" s="36"/>
      <c r="M26" s="171" t="s">
        <v>225</v>
      </c>
      <c r="N26" s="172" t="s">
        <v>225</v>
      </c>
      <c r="O26" s="829"/>
      <c r="P26" s="210">
        <f t="shared" si="0"/>
        <v>0</v>
      </c>
    </row>
    <row r="27" spans="1:16" customFormat="1" ht="15" thickBot="1" x14ac:dyDescent="0.35">
      <c r="A27" s="41">
        <v>13</v>
      </c>
      <c r="B27" s="1776"/>
      <c r="C27" s="1772"/>
      <c r="D27" s="125" t="s">
        <v>141</v>
      </c>
      <c r="E27" s="44">
        <v>1</v>
      </c>
      <c r="F27" s="45">
        <v>1</v>
      </c>
      <c r="G27" s="104"/>
      <c r="H27" s="46"/>
      <c r="I27" s="223"/>
      <c r="J27" s="104"/>
      <c r="K27" s="46"/>
      <c r="L27" s="46"/>
      <c r="M27" s="175"/>
      <c r="N27" s="176" t="s">
        <v>225</v>
      </c>
      <c r="O27" s="830"/>
      <c r="P27" s="212">
        <f t="shared" si="0"/>
        <v>0</v>
      </c>
    </row>
    <row r="28" spans="1:16" customFormat="1" ht="30.75" customHeight="1" thickBot="1" x14ac:dyDescent="0.35">
      <c r="A28" s="20">
        <v>14</v>
      </c>
      <c r="B28" s="1772" t="s">
        <v>382</v>
      </c>
      <c r="C28" s="1772" t="s">
        <v>1114</v>
      </c>
      <c r="D28" s="106" t="s">
        <v>717</v>
      </c>
      <c r="E28" s="24">
        <v>2</v>
      </c>
      <c r="F28" s="25">
        <v>1</v>
      </c>
      <c r="G28" s="26"/>
      <c r="H28" s="27"/>
      <c r="I28" s="220"/>
      <c r="J28" s="26"/>
      <c r="K28" s="27"/>
      <c r="L28" s="27"/>
      <c r="M28" s="167" t="s">
        <v>225</v>
      </c>
      <c r="N28" s="168" t="s">
        <v>225</v>
      </c>
      <c r="O28" s="828"/>
      <c r="P28" s="209">
        <f t="shared" si="0"/>
        <v>0</v>
      </c>
    </row>
    <row r="29" spans="1:16" customFormat="1" ht="15" thickBot="1" x14ac:dyDescent="0.35">
      <c r="A29" s="30">
        <v>15</v>
      </c>
      <c r="B29" s="1772"/>
      <c r="C29" s="1772"/>
      <c r="D29" s="86" t="s">
        <v>535</v>
      </c>
      <c r="E29" s="33">
        <v>2</v>
      </c>
      <c r="F29" s="34">
        <v>1</v>
      </c>
      <c r="G29" s="35"/>
      <c r="H29" s="36"/>
      <c r="I29" s="221"/>
      <c r="J29" s="35"/>
      <c r="K29" s="36"/>
      <c r="L29" s="36"/>
      <c r="M29" s="171" t="s">
        <v>225</v>
      </c>
      <c r="N29" s="172" t="s">
        <v>225</v>
      </c>
      <c r="O29" s="829"/>
      <c r="P29" s="210">
        <f t="shared" si="0"/>
        <v>0</v>
      </c>
    </row>
    <row r="30" spans="1:16" customFormat="1" ht="15" thickBot="1" x14ac:dyDescent="0.35">
      <c r="A30" s="41">
        <v>16</v>
      </c>
      <c r="B30" s="1772"/>
      <c r="C30" s="1772"/>
      <c r="D30" s="188" t="s">
        <v>140</v>
      </c>
      <c r="E30" s="44">
        <v>2</v>
      </c>
      <c r="F30" s="45">
        <v>1</v>
      </c>
      <c r="G30" s="104"/>
      <c r="H30" s="46"/>
      <c r="I30" s="223"/>
      <c r="J30" s="104"/>
      <c r="K30" s="46"/>
      <c r="L30" s="46"/>
      <c r="M30" s="175" t="s">
        <v>225</v>
      </c>
      <c r="N30" s="176" t="s">
        <v>225</v>
      </c>
      <c r="O30" s="830"/>
      <c r="P30" s="212">
        <f t="shared" si="0"/>
        <v>0</v>
      </c>
    </row>
    <row r="31" spans="1:16" customFormat="1" ht="15" thickBot="1" x14ac:dyDescent="0.35">
      <c r="A31" s="72">
        <v>17</v>
      </c>
      <c r="B31" s="159"/>
      <c r="C31" s="159" t="s">
        <v>161</v>
      </c>
      <c r="D31" s="189" t="s">
        <v>162</v>
      </c>
      <c r="E31" s="74">
        <v>2</v>
      </c>
      <c r="F31" s="75">
        <v>1</v>
      </c>
      <c r="G31" s="55"/>
      <c r="H31" s="56"/>
      <c r="I31" s="157"/>
      <c r="J31" s="55"/>
      <c r="K31" s="56"/>
      <c r="L31" s="56"/>
      <c r="M31" s="56" t="s">
        <v>132</v>
      </c>
      <c r="N31" s="157" t="s">
        <v>132</v>
      </c>
      <c r="O31" s="831"/>
      <c r="P31" s="165">
        <f t="shared" si="0"/>
        <v>0</v>
      </c>
    </row>
    <row r="32" spans="1:16" customFormat="1" ht="15" thickBot="1" x14ac:dyDescent="0.35">
      <c r="A32" s="1747" t="s">
        <v>163</v>
      </c>
      <c r="B32" s="1747"/>
      <c r="C32" s="1747"/>
      <c r="D32" s="1747"/>
      <c r="E32" s="1747"/>
      <c r="F32" s="1747"/>
      <c r="G32" s="1747"/>
      <c r="H32" s="1747"/>
      <c r="I32" s="1747"/>
      <c r="J32" s="1747"/>
      <c r="K32" s="1747"/>
      <c r="L32" s="1747"/>
      <c r="M32" s="1747"/>
      <c r="N32" s="1747"/>
      <c r="O32" s="1829">
        <f>SUM(P15:P31)</f>
        <v>0</v>
      </c>
      <c r="P32" s="1829"/>
    </row>
    <row r="33" spans="1:16" customFormat="1" ht="15" thickBot="1" x14ac:dyDescent="0.35">
      <c r="A33" s="229" t="s">
        <v>164</v>
      </c>
      <c r="B33" s="230"/>
      <c r="C33" s="230"/>
      <c r="D33" s="230"/>
      <c r="E33" s="230"/>
      <c r="F33" s="230"/>
      <c r="G33" s="230"/>
      <c r="H33" s="230"/>
      <c r="I33" s="230"/>
      <c r="J33" s="230"/>
      <c r="K33" s="230"/>
      <c r="L33" s="230"/>
      <c r="M33" s="230"/>
      <c r="N33" s="231"/>
      <c r="O33" s="1829">
        <f>SUM(O32*4)</f>
        <v>0</v>
      </c>
      <c r="P33" s="1829"/>
    </row>
    <row r="34" spans="1:16" customFormat="1" x14ac:dyDescent="0.3">
      <c r="A34" s="6"/>
      <c r="B34" s="6"/>
      <c r="C34" s="6"/>
      <c r="D34" s="6"/>
      <c r="E34" s="6"/>
      <c r="F34" s="6"/>
      <c r="G34" s="62"/>
      <c r="H34" s="62"/>
      <c r="I34" s="62"/>
      <c r="J34" s="62"/>
      <c r="K34" s="62"/>
      <c r="L34" s="62"/>
      <c r="M34" s="62"/>
      <c r="N34" s="62"/>
      <c r="O34" s="6"/>
      <c r="P34" s="6"/>
    </row>
  </sheetData>
  <sheetProtection algorithmName="SHA-512" hashValue="RSX9i4AKc8n/Kx/WFdP1N7+WdiXoZZdy8uhVy5sVsxV80wwkgg0BvSBuNzw0JZFEbtyuuTsquXaqmJ8YkfXV4A==" saltValue="hrK5E88fuEVkkO7lNXo08w==" spinCount="100000" sheet="1" objects="1" scenarios="1"/>
  <mergeCells count="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5:B17"/>
    <mergeCell ref="C15:C17"/>
    <mergeCell ref="B18:B22"/>
    <mergeCell ref="C18:C22"/>
    <mergeCell ref="B23:B27"/>
    <mergeCell ref="C23:C27"/>
    <mergeCell ref="B28:B30"/>
    <mergeCell ref="C28:C30"/>
    <mergeCell ref="A32:N32"/>
    <mergeCell ref="O32:P32"/>
    <mergeCell ref="O33:P3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6F10-9B74-46BA-88A5-416A70E2E4C9}">
  <sheetPr>
    <tabColor rgb="FFCAEDFB"/>
    <pageSetUpPr fitToPage="1"/>
  </sheetPr>
  <dimension ref="A1:P29"/>
  <sheetViews>
    <sheetView topLeftCell="D12" workbookViewId="0">
      <selection activeCell="O16" sqref="O16:O26"/>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1134</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1135</v>
      </c>
      <c r="B9" s="1771"/>
      <c r="C9" s="1771"/>
      <c r="D9" s="69"/>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1136</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311">
        <v>1</v>
      </c>
      <c r="B15" s="1758" t="s">
        <v>1137</v>
      </c>
      <c r="C15" s="1750" t="s">
        <v>1138</v>
      </c>
      <c r="D15" s="80" t="s">
        <v>1079</v>
      </c>
      <c r="E15" s="22"/>
      <c r="F15" s="81"/>
      <c r="G15" s="82"/>
      <c r="H15" s="83" t="s">
        <v>132</v>
      </c>
      <c r="I15" s="84"/>
      <c r="J15" s="312"/>
      <c r="K15" s="313"/>
      <c r="L15" s="313"/>
      <c r="M15" s="22"/>
      <c r="N15" s="85"/>
      <c r="O15" s="1793" t="s">
        <v>137</v>
      </c>
      <c r="P15" s="1793"/>
    </row>
    <row r="16" spans="1:16" s="71" customFormat="1" ht="14.4" thickBot="1" x14ac:dyDescent="0.35">
      <c r="A16" s="88">
        <v>2</v>
      </c>
      <c r="B16" s="1758"/>
      <c r="C16" s="1750"/>
      <c r="D16" s="113" t="s">
        <v>1080</v>
      </c>
      <c r="E16" s="39">
        <v>2</v>
      </c>
      <c r="F16" s="87">
        <v>1</v>
      </c>
      <c r="G16" s="93"/>
      <c r="H16" s="94"/>
      <c r="I16" s="95"/>
      <c r="J16" s="314"/>
      <c r="K16" s="31"/>
      <c r="L16" s="31"/>
      <c r="M16" s="94" t="s">
        <v>225</v>
      </c>
      <c r="N16" s="95" t="s">
        <v>225</v>
      </c>
      <c r="O16" s="829"/>
      <c r="P16" s="210">
        <f t="shared" ref="P16:P26" si="0">ROUND(O16,2)*E16*F16</f>
        <v>0</v>
      </c>
    </row>
    <row r="17" spans="1:16" s="71" customFormat="1" ht="14.4" thickBot="1" x14ac:dyDescent="0.35">
      <c r="A17" s="88">
        <v>3</v>
      </c>
      <c r="B17" s="1758"/>
      <c r="C17" s="1750"/>
      <c r="D17" s="113" t="s">
        <v>1081</v>
      </c>
      <c r="E17" s="39">
        <v>2</v>
      </c>
      <c r="F17" s="87">
        <v>1</v>
      </c>
      <c r="G17" s="314"/>
      <c r="H17" s="31"/>
      <c r="I17" s="315"/>
      <c r="J17" s="314"/>
      <c r="K17" s="31"/>
      <c r="L17" s="31"/>
      <c r="M17" s="39" t="s">
        <v>225</v>
      </c>
      <c r="N17" s="90" t="s">
        <v>225</v>
      </c>
      <c r="O17" s="829"/>
      <c r="P17" s="210">
        <f t="shared" si="0"/>
        <v>0</v>
      </c>
    </row>
    <row r="18" spans="1:16" s="71" customFormat="1" ht="14.4" thickBot="1" x14ac:dyDescent="0.35">
      <c r="A18" s="316">
        <v>4</v>
      </c>
      <c r="B18" s="1758"/>
      <c r="C18" s="1750"/>
      <c r="D18" s="114" t="s">
        <v>1082</v>
      </c>
      <c r="E18" s="99">
        <v>1</v>
      </c>
      <c r="F18" s="100">
        <v>1</v>
      </c>
      <c r="G18" s="317"/>
      <c r="H18" s="318"/>
      <c r="I18" s="319"/>
      <c r="J18" s="317"/>
      <c r="K18" s="318"/>
      <c r="L18" s="318"/>
      <c r="M18" s="99"/>
      <c r="N18" s="320" t="s">
        <v>225</v>
      </c>
      <c r="O18" s="830"/>
      <c r="P18" s="212">
        <f t="shared" si="0"/>
        <v>0</v>
      </c>
    </row>
    <row r="19" spans="1:16" s="71" customFormat="1" ht="15" customHeight="1" thickBot="1" x14ac:dyDescent="0.35">
      <c r="A19" s="311">
        <v>5</v>
      </c>
      <c r="B19" s="1758" t="s">
        <v>1139</v>
      </c>
      <c r="C19" s="1750" t="s">
        <v>1140</v>
      </c>
      <c r="D19" s="80" t="s">
        <v>535</v>
      </c>
      <c r="E19" s="22">
        <v>2</v>
      </c>
      <c r="F19" s="81">
        <v>5</v>
      </c>
      <c r="G19" s="312"/>
      <c r="H19" s="313" t="s">
        <v>132</v>
      </c>
      <c r="I19" s="321"/>
      <c r="J19" s="312"/>
      <c r="K19" s="313"/>
      <c r="L19" s="313"/>
      <c r="M19" s="22" t="s">
        <v>225</v>
      </c>
      <c r="N19" s="85" t="s">
        <v>225</v>
      </c>
      <c r="O19" s="828"/>
      <c r="P19" s="209">
        <f t="shared" si="0"/>
        <v>0</v>
      </c>
    </row>
    <row r="20" spans="1:16" s="71" customFormat="1" ht="14.4" thickBot="1" x14ac:dyDescent="0.35">
      <c r="A20" s="316">
        <v>6</v>
      </c>
      <c r="B20" s="1758"/>
      <c r="C20" s="1750"/>
      <c r="D20" s="114" t="s">
        <v>1085</v>
      </c>
      <c r="E20" s="99">
        <v>2</v>
      </c>
      <c r="F20" s="100">
        <v>5</v>
      </c>
      <c r="G20" s="317"/>
      <c r="H20" s="318"/>
      <c r="I20" s="319"/>
      <c r="J20" s="317"/>
      <c r="K20" s="318"/>
      <c r="L20" s="318"/>
      <c r="M20" s="99" t="s">
        <v>225</v>
      </c>
      <c r="N20" s="320" t="s">
        <v>225</v>
      </c>
      <c r="O20" s="830"/>
      <c r="P20" s="212">
        <f t="shared" si="0"/>
        <v>0</v>
      </c>
    </row>
    <row r="21" spans="1:16" s="71" customFormat="1" ht="28.2" thickBot="1" x14ac:dyDescent="0.35">
      <c r="A21" s="322">
        <v>7</v>
      </c>
      <c r="B21" s="118" t="s">
        <v>1086</v>
      </c>
      <c r="C21" s="21" t="s">
        <v>1141</v>
      </c>
      <c r="D21" s="323" t="s">
        <v>712</v>
      </c>
      <c r="E21" s="227">
        <v>2</v>
      </c>
      <c r="F21" s="324">
        <v>7</v>
      </c>
      <c r="G21" s="325"/>
      <c r="H21" s="326"/>
      <c r="I21" s="327"/>
      <c r="J21" s="325"/>
      <c r="K21" s="326"/>
      <c r="L21" s="326"/>
      <c r="M21" s="328" t="s">
        <v>225</v>
      </c>
      <c r="N21" s="329" t="s">
        <v>225</v>
      </c>
      <c r="O21" s="831"/>
      <c r="P21" s="165">
        <f t="shared" si="0"/>
        <v>0</v>
      </c>
    </row>
    <row r="22" spans="1:16" s="71" customFormat="1" ht="42" thickBot="1" x14ac:dyDescent="0.35">
      <c r="A22" s="322">
        <v>8</v>
      </c>
      <c r="B22" s="118" t="s">
        <v>1088</v>
      </c>
      <c r="C22" s="21" t="s">
        <v>1142</v>
      </c>
      <c r="D22" s="323" t="s">
        <v>715</v>
      </c>
      <c r="E22" s="227">
        <v>2</v>
      </c>
      <c r="F22" s="324">
        <v>18</v>
      </c>
      <c r="G22" s="330"/>
      <c r="H22" s="328"/>
      <c r="I22" s="329"/>
      <c r="J22" s="325"/>
      <c r="K22" s="326"/>
      <c r="L22" s="326"/>
      <c r="M22" s="328" t="s">
        <v>225</v>
      </c>
      <c r="N22" s="329" t="s">
        <v>225</v>
      </c>
      <c r="O22" s="831"/>
      <c r="P22" s="165">
        <f t="shared" si="0"/>
        <v>0</v>
      </c>
    </row>
    <row r="23" spans="1:16" s="71" customFormat="1" ht="14.4" thickBot="1" x14ac:dyDescent="0.35">
      <c r="A23" s="311">
        <v>9</v>
      </c>
      <c r="B23" s="1758" t="s">
        <v>1090</v>
      </c>
      <c r="C23" s="1750" t="s">
        <v>1143</v>
      </c>
      <c r="D23" s="80" t="s">
        <v>1092</v>
      </c>
      <c r="E23" s="22">
        <v>2</v>
      </c>
      <c r="F23" s="81">
        <v>1</v>
      </c>
      <c r="G23" s="312"/>
      <c r="H23" s="313"/>
      <c r="I23" s="321"/>
      <c r="J23" s="312"/>
      <c r="K23" s="313"/>
      <c r="L23" s="313"/>
      <c r="M23" s="83" t="s">
        <v>225</v>
      </c>
      <c r="N23" s="84" t="s">
        <v>225</v>
      </c>
      <c r="O23" s="828"/>
      <c r="P23" s="209">
        <f t="shared" si="0"/>
        <v>0</v>
      </c>
    </row>
    <row r="24" spans="1:16" s="71" customFormat="1" ht="14.4" thickBot="1" x14ac:dyDescent="0.35">
      <c r="A24" s="88">
        <v>10</v>
      </c>
      <c r="B24" s="1758"/>
      <c r="C24" s="1750"/>
      <c r="D24" s="113" t="s">
        <v>1093</v>
      </c>
      <c r="E24" s="39">
        <v>2</v>
      </c>
      <c r="F24" s="87">
        <v>1</v>
      </c>
      <c r="G24" s="314"/>
      <c r="H24" s="31"/>
      <c r="I24" s="315"/>
      <c r="J24" s="314"/>
      <c r="K24" s="31"/>
      <c r="L24" s="31"/>
      <c r="M24" s="94" t="s">
        <v>225</v>
      </c>
      <c r="N24" s="95" t="s">
        <v>225</v>
      </c>
      <c r="O24" s="829"/>
      <c r="P24" s="210">
        <f t="shared" si="0"/>
        <v>0</v>
      </c>
    </row>
    <row r="25" spans="1:16" s="71" customFormat="1" ht="14.4" thickBot="1" x14ac:dyDescent="0.35">
      <c r="A25" s="316">
        <v>11</v>
      </c>
      <c r="B25" s="1758"/>
      <c r="C25" s="1750"/>
      <c r="D25" s="114" t="s">
        <v>1094</v>
      </c>
      <c r="E25" s="99">
        <v>1</v>
      </c>
      <c r="F25" s="100">
        <v>1</v>
      </c>
      <c r="G25" s="317"/>
      <c r="H25" s="318"/>
      <c r="I25" s="319"/>
      <c r="J25" s="317"/>
      <c r="K25" s="318"/>
      <c r="L25" s="318"/>
      <c r="M25" s="102"/>
      <c r="N25" s="103" t="s">
        <v>225</v>
      </c>
      <c r="O25" s="830"/>
      <c r="P25" s="212">
        <f t="shared" si="0"/>
        <v>0</v>
      </c>
    </row>
    <row r="26" spans="1:16" s="71" customFormat="1" ht="14.4" thickBot="1" x14ac:dyDescent="0.35">
      <c r="A26" s="322">
        <v>12</v>
      </c>
      <c r="B26" s="21"/>
      <c r="C26" s="21" t="s">
        <v>161</v>
      </c>
      <c r="D26" s="140" t="s">
        <v>162</v>
      </c>
      <c r="E26" s="227">
        <v>2</v>
      </c>
      <c r="F26" s="324">
        <v>1</v>
      </c>
      <c r="G26" s="325"/>
      <c r="H26" s="326"/>
      <c r="I26" s="327"/>
      <c r="J26" s="325"/>
      <c r="K26" s="326"/>
      <c r="L26" s="326"/>
      <c r="M26" s="326" t="s">
        <v>132</v>
      </c>
      <c r="N26" s="327" t="s">
        <v>132</v>
      </c>
      <c r="O26" s="831"/>
      <c r="P26" s="165">
        <f t="shared" si="0"/>
        <v>0</v>
      </c>
    </row>
    <row r="27" spans="1:16" s="71" customFormat="1" ht="14.4" thickBot="1" x14ac:dyDescent="0.35">
      <c r="A27" s="1747" t="s">
        <v>163</v>
      </c>
      <c r="B27" s="1747"/>
      <c r="C27" s="1747"/>
      <c r="D27" s="1747"/>
      <c r="E27" s="1747"/>
      <c r="F27" s="1747"/>
      <c r="G27" s="1747"/>
      <c r="H27" s="1747"/>
      <c r="I27" s="1747"/>
      <c r="J27" s="1747"/>
      <c r="K27" s="1747"/>
      <c r="L27" s="1747"/>
      <c r="M27" s="1747"/>
      <c r="N27" s="1747"/>
      <c r="O27" s="1829">
        <f>SUM(P15:P26)</f>
        <v>0</v>
      </c>
      <c r="P27" s="1829"/>
    </row>
    <row r="28" spans="1:16" s="71" customFormat="1" ht="14.4" thickBot="1" x14ac:dyDescent="0.35">
      <c r="A28" s="229" t="s">
        <v>164</v>
      </c>
      <c r="B28" s="230"/>
      <c r="C28" s="230"/>
      <c r="D28" s="230"/>
      <c r="E28" s="230"/>
      <c r="F28" s="230"/>
      <c r="G28" s="230"/>
      <c r="H28" s="230"/>
      <c r="I28" s="230"/>
      <c r="J28" s="230"/>
      <c r="K28" s="230"/>
      <c r="L28" s="230"/>
      <c r="M28" s="230"/>
      <c r="N28" s="231"/>
      <c r="O28" s="1829">
        <f>SUM(O27*4)</f>
        <v>0</v>
      </c>
      <c r="P28" s="1829"/>
    </row>
    <row r="29" spans="1:16" customFormat="1" ht="14.4" x14ac:dyDescent="0.3">
      <c r="A29" s="142"/>
      <c r="B29" s="142"/>
      <c r="C29" s="142"/>
      <c r="D29" s="142"/>
      <c r="E29" s="142"/>
      <c r="F29" s="142"/>
      <c r="G29" s="143"/>
      <c r="H29" s="143"/>
      <c r="I29" s="143"/>
      <c r="J29" s="143"/>
      <c r="K29" s="143"/>
      <c r="L29" s="143"/>
      <c r="M29" s="143"/>
      <c r="N29" s="143"/>
      <c r="O29" s="142"/>
      <c r="P29" s="142"/>
    </row>
  </sheetData>
  <sheetProtection algorithmName="SHA-512" hashValue="sPwmG3iZUvzA895qhp/qVqkGYnispLvulE3+c98motjMgzZB2lzmAK6ZVkJFVdqJ4lnpJx8pO8mKwOHjO16DJQ==" saltValue="UtDyeulN0P/rFndrfNQ/pA==" spinCount="100000" sheet="1" objects="1" scenarios="1"/>
  <mergeCells count="2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A27:N27"/>
    <mergeCell ref="O27:P27"/>
    <mergeCell ref="O28:P28"/>
    <mergeCell ref="B15:B18"/>
    <mergeCell ref="C15:C18"/>
    <mergeCell ref="O15:P15"/>
    <mergeCell ref="B19:B20"/>
    <mergeCell ref="C19:C20"/>
    <mergeCell ref="B23:B25"/>
    <mergeCell ref="C23:C2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7E9C5-5500-400D-8071-98C72E4C2AF1}">
  <sheetPr>
    <tabColor rgb="FFCAEDFB"/>
    <pageSetUpPr fitToPage="1"/>
  </sheetPr>
  <dimension ref="A1:P37"/>
  <sheetViews>
    <sheetView topLeftCell="D13" workbookViewId="0">
      <selection activeCell="O24" sqref="O24"/>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1144</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1145</v>
      </c>
      <c r="B9" s="1771"/>
      <c r="C9" s="1771"/>
      <c r="D9" s="69"/>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1146</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311">
        <v>1</v>
      </c>
      <c r="B15" s="1755" t="s">
        <v>564</v>
      </c>
      <c r="C15" s="1750" t="s">
        <v>1114</v>
      </c>
      <c r="D15" s="331" t="s">
        <v>1099</v>
      </c>
      <c r="E15" s="22">
        <v>2</v>
      </c>
      <c r="F15" s="81">
        <v>1</v>
      </c>
      <c r="G15" s="82"/>
      <c r="H15" s="83"/>
      <c r="I15" s="84" t="s">
        <v>225</v>
      </c>
      <c r="J15" s="312"/>
      <c r="K15" s="313"/>
      <c r="L15" s="313"/>
      <c r="M15" s="83" t="s">
        <v>225</v>
      </c>
      <c r="N15" s="84" t="s">
        <v>225</v>
      </c>
      <c r="O15" s="820"/>
      <c r="P15" s="29">
        <f>ROUND(O15,2)*E15*F15</f>
        <v>0</v>
      </c>
    </row>
    <row r="16" spans="1:16" s="71" customFormat="1" ht="14.4" thickBot="1" x14ac:dyDescent="0.35">
      <c r="A16" s="88">
        <v>2</v>
      </c>
      <c r="B16" s="1755"/>
      <c r="C16" s="1750"/>
      <c r="D16" s="332" t="s">
        <v>1100</v>
      </c>
      <c r="E16" s="39">
        <v>2</v>
      </c>
      <c r="F16" s="87">
        <v>1</v>
      </c>
      <c r="G16" s="93"/>
      <c r="H16" s="94" t="s">
        <v>225</v>
      </c>
      <c r="I16" s="95"/>
      <c r="J16" s="314"/>
      <c r="K16" s="31"/>
      <c r="L16" s="31"/>
      <c r="M16" s="39" t="s">
        <v>225</v>
      </c>
      <c r="N16" s="90" t="s">
        <v>225</v>
      </c>
      <c r="O16" s="818"/>
      <c r="P16" s="91">
        <f>ROUND(O16,2)*E16*F16</f>
        <v>0</v>
      </c>
    </row>
    <row r="17" spans="1:16" s="71" customFormat="1" ht="28.2" thickBot="1" x14ac:dyDescent="0.35">
      <c r="A17" s="88">
        <v>3</v>
      </c>
      <c r="B17" s="1755"/>
      <c r="C17" s="1750"/>
      <c r="D17" s="113" t="s">
        <v>1147</v>
      </c>
      <c r="E17" s="39">
        <v>365</v>
      </c>
      <c r="F17" s="87">
        <v>1</v>
      </c>
      <c r="G17" s="93" t="s">
        <v>225</v>
      </c>
      <c r="H17" s="94"/>
      <c r="I17" s="95"/>
      <c r="J17" s="314"/>
      <c r="K17" s="31"/>
      <c r="L17" s="31"/>
      <c r="M17" s="39"/>
      <c r="N17" s="90"/>
      <c r="O17" s="1802" t="s">
        <v>137</v>
      </c>
      <c r="P17" s="1802"/>
    </row>
    <row r="18" spans="1:16" s="71" customFormat="1" ht="25.5" customHeight="1" thickBot="1" x14ac:dyDescent="0.35">
      <c r="A18" s="88">
        <v>4</v>
      </c>
      <c r="B18" s="1755"/>
      <c r="C18" s="1750"/>
      <c r="D18" s="281" t="s">
        <v>1102</v>
      </c>
      <c r="E18" s="39">
        <v>12</v>
      </c>
      <c r="F18" s="87">
        <v>1</v>
      </c>
      <c r="G18" s="93"/>
      <c r="H18" s="94"/>
      <c r="I18" s="95" t="s">
        <v>225</v>
      </c>
      <c r="J18" s="314"/>
      <c r="K18" s="31"/>
      <c r="L18" s="31"/>
      <c r="M18" s="94"/>
      <c r="N18" s="95"/>
      <c r="O18" s="1802" t="s">
        <v>137</v>
      </c>
      <c r="P18" s="1802"/>
    </row>
    <row r="19" spans="1:16" s="71" customFormat="1" ht="28.2" thickBot="1" x14ac:dyDescent="0.35">
      <c r="A19" s="88">
        <v>5</v>
      </c>
      <c r="B19" s="1755"/>
      <c r="C19" s="1750"/>
      <c r="D19" s="281" t="s">
        <v>1103</v>
      </c>
      <c r="E19" s="39">
        <v>2</v>
      </c>
      <c r="F19" s="87">
        <v>1</v>
      </c>
      <c r="G19" s="314"/>
      <c r="H19" s="31"/>
      <c r="I19" s="315"/>
      <c r="J19" s="314"/>
      <c r="K19" s="31"/>
      <c r="L19" s="31"/>
      <c r="M19" s="94" t="s">
        <v>225</v>
      </c>
      <c r="N19" s="95" t="s">
        <v>225</v>
      </c>
      <c r="O19" s="829"/>
      <c r="P19" s="210">
        <f t="shared" ref="P19:P31" si="0">ROUND(O19,2)*E19*F19</f>
        <v>0</v>
      </c>
    </row>
    <row r="20" spans="1:16" s="71" customFormat="1" ht="14.4" thickBot="1" x14ac:dyDescent="0.35">
      <c r="A20" s="88">
        <v>6</v>
      </c>
      <c r="B20" s="1755"/>
      <c r="C20" s="1750"/>
      <c r="D20" s="281" t="s">
        <v>1104</v>
      </c>
      <c r="E20" s="39">
        <v>2</v>
      </c>
      <c r="F20" s="87">
        <v>1</v>
      </c>
      <c r="G20" s="314"/>
      <c r="H20" s="31"/>
      <c r="I20" s="315"/>
      <c r="J20" s="314"/>
      <c r="K20" s="31"/>
      <c r="L20" s="31"/>
      <c r="M20" s="94" t="s">
        <v>225</v>
      </c>
      <c r="N20" s="95" t="s">
        <v>225</v>
      </c>
      <c r="O20" s="829"/>
      <c r="P20" s="210">
        <f t="shared" si="0"/>
        <v>0</v>
      </c>
    </row>
    <row r="21" spans="1:16" s="71" customFormat="1" ht="28.2" thickBot="1" x14ac:dyDescent="0.35">
      <c r="A21" s="88">
        <v>7</v>
      </c>
      <c r="B21" s="1755"/>
      <c r="C21" s="1750"/>
      <c r="D21" s="281" t="s">
        <v>1105</v>
      </c>
      <c r="E21" s="39">
        <v>2</v>
      </c>
      <c r="F21" s="87">
        <v>1</v>
      </c>
      <c r="G21" s="314"/>
      <c r="H21" s="31"/>
      <c r="I21" s="315"/>
      <c r="J21" s="314"/>
      <c r="K21" s="31"/>
      <c r="L21" s="31"/>
      <c r="M21" s="94" t="s">
        <v>225</v>
      </c>
      <c r="N21" s="95" t="s">
        <v>225</v>
      </c>
      <c r="O21" s="829"/>
      <c r="P21" s="210">
        <f t="shared" si="0"/>
        <v>0</v>
      </c>
    </row>
    <row r="22" spans="1:16" s="71" customFormat="1" ht="14.4" thickBot="1" x14ac:dyDescent="0.35">
      <c r="A22" s="88">
        <v>8</v>
      </c>
      <c r="B22" s="1755"/>
      <c r="C22" s="1750"/>
      <c r="D22" s="92" t="s">
        <v>1106</v>
      </c>
      <c r="E22" s="39">
        <v>2</v>
      </c>
      <c r="F22" s="87">
        <v>1</v>
      </c>
      <c r="G22" s="314"/>
      <c r="H22" s="31"/>
      <c r="I22" s="315"/>
      <c r="J22" s="314"/>
      <c r="K22" s="31"/>
      <c r="L22" s="31"/>
      <c r="M22" s="94" t="s">
        <v>225</v>
      </c>
      <c r="N22" s="95" t="s">
        <v>225</v>
      </c>
      <c r="O22" s="829"/>
      <c r="P22" s="210">
        <f t="shared" si="0"/>
        <v>0</v>
      </c>
    </row>
    <row r="23" spans="1:16" s="71" customFormat="1" ht="45" customHeight="1" thickBot="1" x14ac:dyDescent="0.35">
      <c r="A23" s="88">
        <v>9</v>
      </c>
      <c r="B23" s="1755"/>
      <c r="C23" s="1750"/>
      <c r="D23" s="281" t="s">
        <v>1107</v>
      </c>
      <c r="E23" s="39">
        <v>2</v>
      </c>
      <c r="F23" s="87">
        <v>1</v>
      </c>
      <c r="G23" s="314"/>
      <c r="H23" s="31"/>
      <c r="I23" s="315"/>
      <c r="J23" s="314"/>
      <c r="K23" s="31"/>
      <c r="L23" s="31"/>
      <c r="M23" s="94" t="s">
        <v>225</v>
      </c>
      <c r="N23" s="95" t="s">
        <v>225</v>
      </c>
      <c r="O23" s="829"/>
      <c r="P23" s="210">
        <f t="shared" si="0"/>
        <v>0</v>
      </c>
    </row>
    <row r="24" spans="1:16" s="71" customFormat="1" ht="28.2" thickBot="1" x14ac:dyDescent="0.35">
      <c r="A24" s="88">
        <v>10</v>
      </c>
      <c r="B24" s="1755"/>
      <c r="C24" s="1750"/>
      <c r="D24" s="217" t="s">
        <v>1108</v>
      </c>
      <c r="E24" s="39">
        <v>2</v>
      </c>
      <c r="F24" s="87">
        <v>1</v>
      </c>
      <c r="G24" s="314"/>
      <c r="H24" s="31"/>
      <c r="I24" s="315"/>
      <c r="J24" s="314"/>
      <c r="K24" s="31"/>
      <c r="L24" s="31"/>
      <c r="M24" s="94" t="s">
        <v>225</v>
      </c>
      <c r="N24" s="95" t="s">
        <v>225</v>
      </c>
      <c r="O24" s="829"/>
      <c r="P24" s="210">
        <f t="shared" si="0"/>
        <v>0</v>
      </c>
    </row>
    <row r="25" spans="1:16" s="71" customFormat="1" ht="14.4" thickBot="1" x14ac:dyDescent="0.35">
      <c r="A25" s="88">
        <v>11</v>
      </c>
      <c r="B25" s="1755"/>
      <c r="C25" s="1750"/>
      <c r="D25" s="92" t="s">
        <v>1109</v>
      </c>
      <c r="E25" s="39">
        <v>2</v>
      </c>
      <c r="F25" s="87">
        <v>1</v>
      </c>
      <c r="G25" s="314"/>
      <c r="H25" s="31"/>
      <c r="I25" s="315"/>
      <c r="J25" s="314"/>
      <c r="K25" s="31"/>
      <c r="L25" s="31"/>
      <c r="M25" s="94" t="s">
        <v>225</v>
      </c>
      <c r="N25" s="95" t="s">
        <v>225</v>
      </c>
      <c r="O25" s="829"/>
      <c r="P25" s="210">
        <f t="shared" si="0"/>
        <v>0</v>
      </c>
    </row>
    <row r="26" spans="1:16" s="71" customFormat="1" ht="15" customHeight="1" thickBot="1" x14ac:dyDescent="0.35">
      <c r="A26" s="88">
        <v>12</v>
      </c>
      <c r="B26" s="1755"/>
      <c r="C26" s="1750"/>
      <c r="D26" s="92" t="s">
        <v>1110</v>
      </c>
      <c r="E26" s="39">
        <v>2</v>
      </c>
      <c r="F26" s="87">
        <v>1</v>
      </c>
      <c r="G26" s="314"/>
      <c r="H26" s="39"/>
      <c r="I26" s="90"/>
      <c r="J26" s="314"/>
      <c r="K26" s="31"/>
      <c r="L26" s="31"/>
      <c r="M26" s="94" t="s">
        <v>225</v>
      </c>
      <c r="N26" s="95" t="s">
        <v>225</v>
      </c>
      <c r="O26" s="829"/>
      <c r="P26" s="210">
        <f t="shared" si="0"/>
        <v>0</v>
      </c>
    </row>
    <row r="27" spans="1:16" s="71" customFormat="1" ht="28.2" thickBot="1" x14ac:dyDescent="0.35">
      <c r="A27" s="88">
        <v>13</v>
      </c>
      <c r="B27" s="1755"/>
      <c r="C27" s="1750"/>
      <c r="D27" s="217" t="s">
        <v>1111</v>
      </c>
      <c r="E27" s="39">
        <v>2</v>
      </c>
      <c r="F27" s="87">
        <v>1</v>
      </c>
      <c r="G27" s="314"/>
      <c r="H27" s="31"/>
      <c r="I27" s="315"/>
      <c r="J27" s="314"/>
      <c r="K27" s="31"/>
      <c r="L27" s="31"/>
      <c r="M27" s="94" t="s">
        <v>225</v>
      </c>
      <c r="N27" s="95" t="s">
        <v>225</v>
      </c>
      <c r="O27" s="829"/>
      <c r="P27" s="210">
        <f t="shared" si="0"/>
        <v>0</v>
      </c>
    </row>
    <row r="28" spans="1:16" s="71" customFormat="1" ht="28.2" thickBot="1" x14ac:dyDescent="0.35">
      <c r="A28" s="88">
        <v>14</v>
      </c>
      <c r="B28" s="1755"/>
      <c r="C28" s="1750"/>
      <c r="D28" s="217" t="s">
        <v>1148</v>
      </c>
      <c r="E28" s="39">
        <v>2</v>
      </c>
      <c r="F28" s="87">
        <v>1</v>
      </c>
      <c r="G28" s="314"/>
      <c r="H28" s="31"/>
      <c r="I28" s="315"/>
      <c r="J28" s="314"/>
      <c r="K28" s="31"/>
      <c r="L28" s="31"/>
      <c r="M28" s="94" t="s">
        <v>225</v>
      </c>
      <c r="N28" s="95" t="s">
        <v>225</v>
      </c>
      <c r="O28" s="829"/>
      <c r="P28" s="210">
        <f t="shared" si="0"/>
        <v>0</v>
      </c>
    </row>
    <row r="29" spans="1:16" s="71" customFormat="1" ht="14.4" thickBot="1" x14ac:dyDescent="0.35">
      <c r="A29" s="88">
        <v>15</v>
      </c>
      <c r="B29" s="1755"/>
      <c r="C29" s="1750"/>
      <c r="D29" s="92" t="s">
        <v>1112</v>
      </c>
      <c r="E29" s="39">
        <v>2</v>
      </c>
      <c r="F29" s="87">
        <v>1</v>
      </c>
      <c r="G29" s="314"/>
      <c r="H29" s="31"/>
      <c r="I29" s="315"/>
      <c r="J29" s="314"/>
      <c r="K29" s="31"/>
      <c r="L29" s="31"/>
      <c r="M29" s="94" t="s">
        <v>225</v>
      </c>
      <c r="N29" s="95" t="s">
        <v>225</v>
      </c>
      <c r="O29" s="829"/>
      <c r="P29" s="210">
        <f t="shared" si="0"/>
        <v>0</v>
      </c>
    </row>
    <row r="30" spans="1:16" s="71" customFormat="1" ht="14.4" thickBot="1" x14ac:dyDescent="0.35">
      <c r="A30" s="316">
        <v>16</v>
      </c>
      <c r="B30" s="1755"/>
      <c r="C30" s="1750"/>
      <c r="D30" s="98" t="s">
        <v>1113</v>
      </c>
      <c r="E30" s="99">
        <v>2</v>
      </c>
      <c r="F30" s="100">
        <v>1</v>
      </c>
      <c r="G30" s="317"/>
      <c r="H30" s="318"/>
      <c r="I30" s="319"/>
      <c r="J30" s="317"/>
      <c r="K30" s="318"/>
      <c r="L30" s="318"/>
      <c r="M30" s="102" t="s">
        <v>225</v>
      </c>
      <c r="N30" s="103" t="s">
        <v>225</v>
      </c>
      <c r="O30" s="830"/>
      <c r="P30" s="212">
        <f t="shared" si="0"/>
        <v>0</v>
      </c>
    </row>
    <row r="31" spans="1:16" s="71" customFormat="1" ht="30" customHeight="1" thickBot="1" x14ac:dyDescent="0.35">
      <c r="A31" s="311">
        <v>17</v>
      </c>
      <c r="B31" s="1750" t="s">
        <v>382</v>
      </c>
      <c r="C31" s="1750" t="s">
        <v>1114</v>
      </c>
      <c r="D31" s="80" t="s">
        <v>717</v>
      </c>
      <c r="E31" s="22">
        <v>2</v>
      </c>
      <c r="F31" s="81">
        <v>1</v>
      </c>
      <c r="G31" s="312"/>
      <c r="H31" s="313"/>
      <c r="I31" s="321"/>
      <c r="J31" s="312"/>
      <c r="K31" s="313"/>
      <c r="L31" s="313"/>
      <c r="M31" s="83" t="s">
        <v>225</v>
      </c>
      <c r="N31" s="84" t="s">
        <v>225</v>
      </c>
      <c r="O31" s="828"/>
      <c r="P31" s="209">
        <f t="shared" si="0"/>
        <v>0</v>
      </c>
    </row>
    <row r="32" spans="1:16" s="71" customFormat="1" ht="15" customHeight="1" thickBot="1" x14ac:dyDescent="0.35">
      <c r="A32" s="88">
        <v>18</v>
      </c>
      <c r="B32" s="1750"/>
      <c r="C32" s="1750"/>
      <c r="D32" s="92" t="s">
        <v>535</v>
      </c>
      <c r="E32" s="39">
        <v>2</v>
      </c>
      <c r="F32" s="87">
        <v>1</v>
      </c>
      <c r="G32" s="314"/>
      <c r="H32" s="31"/>
      <c r="I32" s="315"/>
      <c r="J32" s="314"/>
      <c r="K32" s="31"/>
      <c r="L32" s="31"/>
      <c r="M32" s="94" t="s">
        <v>225</v>
      </c>
      <c r="N32" s="95" t="s">
        <v>225</v>
      </c>
      <c r="O32" s="829"/>
      <c r="P32" s="210">
        <f>ROUND(O32,2)*F32*E32</f>
        <v>0</v>
      </c>
    </row>
    <row r="33" spans="1:16" s="71" customFormat="1" ht="14.4" thickBot="1" x14ac:dyDescent="0.35">
      <c r="A33" s="316">
        <v>19</v>
      </c>
      <c r="B33" s="1750"/>
      <c r="C33" s="1750"/>
      <c r="D33" s="147" t="s">
        <v>140</v>
      </c>
      <c r="E33" s="99">
        <v>2</v>
      </c>
      <c r="F33" s="100">
        <v>1</v>
      </c>
      <c r="G33" s="317"/>
      <c r="H33" s="318"/>
      <c r="I33" s="319"/>
      <c r="J33" s="317"/>
      <c r="K33" s="318"/>
      <c r="L33" s="318"/>
      <c r="M33" s="102" t="s">
        <v>225</v>
      </c>
      <c r="N33" s="103" t="s">
        <v>225</v>
      </c>
      <c r="O33" s="830"/>
      <c r="P33" s="212">
        <f>ROUND(O33,2)*E33*F33</f>
        <v>0</v>
      </c>
    </row>
    <row r="34" spans="1:16" s="71" customFormat="1" ht="14.4" thickBot="1" x14ac:dyDescent="0.35">
      <c r="A34" s="322">
        <v>20</v>
      </c>
      <c r="B34" s="226"/>
      <c r="C34" s="159" t="s">
        <v>161</v>
      </c>
      <c r="D34" s="189" t="s">
        <v>162</v>
      </c>
      <c r="E34" s="74">
        <v>2</v>
      </c>
      <c r="F34" s="75">
        <v>1</v>
      </c>
      <c r="G34" s="55"/>
      <c r="H34" s="56"/>
      <c r="I34" s="157"/>
      <c r="J34" s="55"/>
      <c r="K34" s="56"/>
      <c r="L34" s="56"/>
      <c r="M34" s="56" t="s">
        <v>225</v>
      </c>
      <c r="N34" s="157" t="s">
        <v>225</v>
      </c>
      <c r="O34" s="831"/>
      <c r="P34" s="165">
        <f>ROUND(O34,2)*E34*F34</f>
        <v>0</v>
      </c>
    </row>
    <row r="35" spans="1:16" s="71" customFormat="1" ht="14.4" thickBot="1" x14ac:dyDescent="0.35">
      <c r="A35" s="1747" t="s">
        <v>163</v>
      </c>
      <c r="B35" s="1747"/>
      <c r="C35" s="1747"/>
      <c r="D35" s="1747"/>
      <c r="E35" s="1747"/>
      <c r="F35" s="1747"/>
      <c r="G35" s="1747"/>
      <c r="H35" s="1747"/>
      <c r="I35" s="1747"/>
      <c r="J35" s="1747"/>
      <c r="K35" s="1747"/>
      <c r="L35" s="1747"/>
      <c r="M35" s="1747"/>
      <c r="N35" s="1747"/>
      <c r="O35" s="1829">
        <f>SUM(P15:P34)</f>
        <v>0</v>
      </c>
      <c r="P35" s="1829"/>
    </row>
    <row r="36" spans="1:16" s="71" customFormat="1" ht="14.4" thickBot="1" x14ac:dyDescent="0.35">
      <c r="A36" s="229" t="s">
        <v>164</v>
      </c>
      <c r="B36" s="230"/>
      <c r="C36" s="230"/>
      <c r="D36" s="230"/>
      <c r="E36" s="230"/>
      <c r="F36" s="230"/>
      <c r="G36" s="230"/>
      <c r="H36" s="230"/>
      <c r="I36" s="230"/>
      <c r="J36" s="230"/>
      <c r="K36" s="230"/>
      <c r="L36" s="230"/>
      <c r="M36" s="230"/>
      <c r="N36" s="231"/>
      <c r="O36" s="1829">
        <f>SUM(O35*4)</f>
        <v>0</v>
      </c>
      <c r="P36" s="1829"/>
    </row>
    <row r="37" spans="1:16" customFormat="1" ht="14.4" x14ac:dyDescent="0.3">
      <c r="A37" s="142"/>
      <c r="B37" s="142"/>
      <c r="C37" s="142"/>
      <c r="D37" s="142"/>
      <c r="E37" s="142"/>
      <c r="F37" s="142"/>
      <c r="G37" s="143"/>
      <c r="H37" s="143"/>
      <c r="I37" s="143"/>
      <c r="J37" s="143"/>
      <c r="K37" s="143"/>
      <c r="L37" s="143"/>
      <c r="M37" s="143"/>
      <c r="N37" s="143"/>
      <c r="O37" s="142"/>
      <c r="P37" s="142"/>
    </row>
  </sheetData>
  <sheetProtection algorithmName="SHA-512" hashValue="PHHGZlsPj/XpSUHu+mSaoKQg8His5oDVIERkb4/NYrBkOLS0YYLM9S1Dn54z5/eSDj45a9YUoyV8HMpuoLjJ8g==" saltValue="ffTo4p/5szN2a++aHbHdZA==" spinCount="100000" sheet="1" objects="1" scenarios="1"/>
  <mergeCells count="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A35:N35"/>
    <mergeCell ref="O35:P35"/>
    <mergeCell ref="O36:P36"/>
    <mergeCell ref="B15:B30"/>
    <mergeCell ref="C15:C30"/>
    <mergeCell ref="O17:P17"/>
    <mergeCell ref="O18:P18"/>
    <mergeCell ref="B31:B33"/>
    <mergeCell ref="C31:C3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D937-CDBE-4673-8EC0-B1F16E9B5DF5}">
  <sheetPr>
    <tabColor rgb="FFCAEDFB"/>
    <pageSetUpPr fitToPage="1"/>
  </sheetPr>
  <dimension ref="A1:P29"/>
  <sheetViews>
    <sheetView topLeftCell="C12" workbookViewId="0">
      <selection activeCell="O15" sqref="O15:O26"/>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1149</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1150</v>
      </c>
      <c r="B9" s="1761"/>
      <c r="C9" s="1761"/>
      <c r="D9" s="1761"/>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1151</v>
      </c>
      <c r="B14" s="1759"/>
      <c r="C14" s="1759"/>
      <c r="D14" s="1759"/>
      <c r="E14" s="1759"/>
      <c r="F14" s="1759"/>
      <c r="G14" s="1759"/>
      <c r="H14" s="1759"/>
      <c r="I14" s="1759"/>
      <c r="J14" s="1759"/>
      <c r="K14" s="1759"/>
      <c r="L14" s="1759"/>
      <c r="M14" s="1759"/>
      <c r="N14" s="1759"/>
      <c r="O14" s="1759"/>
      <c r="P14" s="1759"/>
    </row>
    <row r="15" spans="1:16" customFormat="1" ht="30" customHeight="1" thickBot="1" x14ac:dyDescent="0.35">
      <c r="A15" s="72">
        <v>1</v>
      </c>
      <c r="B15" s="333" t="s">
        <v>1152</v>
      </c>
      <c r="C15" s="334" t="s">
        <v>1153</v>
      </c>
      <c r="D15" s="335" t="s">
        <v>1154</v>
      </c>
      <c r="E15" s="74">
        <v>2</v>
      </c>
      <c r="F15" s="75">
        <v>1</v>
      </c>
      <c r="G15" s="162" t="s">
        <v>225</v>
      </c>
      <c r="H15" s="163"/>
      <c r="I15" s="164"/>
      <c r="J15" s="55"/>
      <c r="K15" s="56"/>
      <c r="L15" s="56"/>
      <c r="M15" s="163" t="s">
        <v>132</v>
      </c>
      <c r="N15" s="164" t="s">
        <v>132</v>
      </c>
      <c r="O15" s="831"/>
      <c r="P15" s="165">
        <f t="shared" ref="P15:P26" si="0">ROUND(O15,2)*E15*F15</f>
        <v>0</v>
      </c>
    </row>
    <row r="16" spans="1:16" customFormat="1" ht="15" thickBot="1" x14ac:dyDescent="0.35">
      <c r="A16" s="20">
        <v>2</v>
      </c>
      <c r="B16" s="1832" t="s">
        <v>1152</v>
      </c>
      <c r="C16" s="1750" t="s">
        <v>1155</v>
      </c>
      <c r="D16" s="336" t="s">
        <v>1122</v>
      </c>
      <c r="E16" s="24">
        <v>2</v>
      </c>
      <c r="F16" s="25">
        <v>1</v>
      </c>
      <c r="G16" s="166"/>
      <c r="H16" s="167"/>
      <c r="I16" s="168" t="s">
        <v>225</v>
      </c>
      <c r="J16" s="26"/>
      <c r="K16" s="27"/>
      <c r="L16" s="27"/>
      <c r="M16" s="24" t="s">
        <v>132</v>
      </c>
      <c r="N16" s="197" t="s">
        <v>132</v>
      </c>
      <c r="O16" s="828"/>
      <c r="P16" s="209">
        <f t="shared" si="0"/>
        <v>0</v>
      </c>
    </row>
    <row r="17" spans="1:16" customFormat="1" ht="15" thickBot="1" x14ac:dyDescent="0.35">
      <c r="A17" s="30">
        <v>3</v>
      </c>
      <c r="B17" s="1832"/>
      <c r="C17" s="1750"/>
      <c r="D17" s="337" t="s">
        <v>1123</v>
      </c>
      <c r="E17" s="33">
        <v>2</v>
      </c>
      <c r="F17" s="34">
        <v>1</v>
      </c>
      <c r="G17" s="35"/>
      <c r="H17" s="36"/>
      <c r="I17" s="221"/>
      <c r="J17" s="35"/>
      <c r="K17" s="36"/>
      <c r="L17" s="36"/>
      <c r="M17" s="171" t="s">
        <v>132</v>
      </c>
      <c r="N17" s="172" t="s">
        <v>132</v>
      </c>
      <c r="O17" s="829"/>
      <c r="P17" s="210">
        <f t="shared" si="0"/>
        <v>0</v>
      </c>
    </row>
    <row r="18" spans="1:16" customFormat="1" ht="15" thickBot="1" x14ac:dyDescent="0.35">
      <c r="A18" s="30">
        <v>4</v>
      </c>
      <c r="B18" s="1832"/>
      <c r="C18" s="1750"/>
      <c r="D18" s="338" t="s">
        <v>1124</v>
      </c>
      <c r="E18" s="33">
        <v>2</v>
      </c>
      <c r="F18" s="34">
        <v>1</v>
      </c>
      <c r="G18" s="35"/>
      <c r="H18" s="36"/>
      <c r="I18" s="221"/>
      <c r="J18" s="35"/>
      <c r="K18" s="36"/>
      <c r="L18" s="36"/>
      <c r="M18" s="171" t="s">
        <v>132</v>
      </c>
      <c r="N18" s="172" t="s">
        <v>132</v>
      </c>
      <c r="O18" s="829"/>
      <c r="P18" s="210">
        <f t="shared" si="0"/>
        <v>0</v>
      </c>
    </row>
    <row r="19" spans="1:16" customFormat="1" ht="15" thickBot="1" x14ac:dyDescent="0.35">
      <c r="A19" s="30">
        <v>5</v>
      </c>
      <c r="B19" s="1832"/>
      <c r="C19" s="1750"/>
      <c r="D19" s="338" t="s">
        <v>1125</v>
      </c>
      <c r="E19" s="33">
        <v>2</v>
      </c>
      <c r="F19" s="34">
        <v>1</v>
      </c>
      <c r="G19" s="35"/>
      <c r="H19" s="36"/>
      <c r="I19" s="221"/>
      <c r="J19" s="35"/>
      <c r="K19" s="36"/>
      <c r="L19" s="36"/>
      <c r="M19" s="171" t="s">
        <v>132</v>
      </c>
      <c r="N19" s="172" t="s">
        <v>132</v>
      </c>
      <c r="O19" s="829"/>
      <c r="P19" s="210">
        <f t="shared" si="0"/>
        <v>0</v>
      </c>
    </row>
    <row r="20" spans="1:16" customFormat="1" ht="15" thickBot="1" x14ac:dyDescent="0.35">
      <c r="A20" s="30">
        <v>6</v>
      </c>
      <c r="B20" s="1832"/>
      <c r="C20" s="1750"/>
      <c r="D20" s="338" t="s">
        <v>1126</v>
      </c>
      <c r="E20" s="33">
        <v>2</v>
      </c>
      <c r="F20" s="34">
        <v>1</v>
      </c>
      <c r="G20" s="35"/>
      <c r="H20" s="36"/>
      <c r="I20" s="221"/>
      <c r="J20" s="35"/>
      <c r="K20" s="36"/>
      <c r="L20" s="36"/>
      <c r="M20" s="171" t="s">
        <v>132</v>
      </c>
      <c r="N20" s="172" t="s">
        <v>132</v>
      </c>
      <c r="O20" s="829"/>
      <c r="P20" s="210">
        <f t="shared" si="0"/>
        <v>0</v>
      </c>
    </row>
    <row r="21" spans="1:16" customFormat="1" ht="15" thickBot="1" x14ac:dyDescent="0.35">
      <c r="A21" s="30">
        <v>7</v>
      </c>
      <c r="B21" s="1832"/>
      <c r="C21" s="1750"/>
      <c r="D21" s="339" t="s">
        <v>1127</v>
      </c>
      <c r="E21" s="33">
        <v>2</v>
      </c>
      <c r="F21" s="34">
        <v>1</v>
      </c>
      <c r="G21" s="35"/>
      <c r="H21" s="36"/>
      <c r="I21" s="221"/>
      <c r="J21" s="35"/>
      <c r="K21" s="36"/>
      <c r="L21" s="36"/>
      <c r="M21" s="171" t="s">
        <v>132</v>
      </c>
      <c r="N21" s="172" t="s">
        <v>132</v>
      </c>
      <c r="O21" s="829"/>
      <c r="P21" s="210">
        <f t="shared" si="0"/>
        <v>0</v>
      </c>
    </row>
    <row r="22" spans="1:16" customFormat="1" ht="15" thickBot="1" x14ac:dyDescent="0.35">
      <c r="A22" s="41">
        <v>8</v>
      </c>
      <c r="B22" s="1832"/>
      <c r="C22" s="1750"/>
      <c r="D22" s="340" t="s">
        <v>1156</v>
      </c>
      <c r="E22" s="44">
        <v>2</v>
      </c>
      <c r="F22" s="45">
        <v>1</v>
      </c>
      <c r="G22" s="104"/>
      <c r="H22" s="46"/>
      <c r="I22" s="223"/>
      <c r="J22" s="104"/>
      <c r="K22" s="46"/>
      <c r="L22" s="46"/>
      <c r="M22" s="175" t="s">
        <v>132</v>
      </c>
      <c r="N22" s="176" t="s">
        <v>132</v>
      </c>
      <c r="O22" s="830"/>
      <c r="P22" s="212">
        <f t="shared" si="0"/>
        <v>0</v>
      </c>
    </row>
    <row r="23" spans="1:16" customFormat="1" ht="30" customHeight="1" thickBot="1" x14ac:dyDescent="0.35">
      <c r="A23" s="20">
        <v>9</v>
      </c>
      <c r="B23" s="1750" t="s">
        <v>382</v>
      </c>
      <c r="C23" s="1750" t="s">
        <v>1155</v>
      </c>
      <c r="D23" s="80" t="s">
        <v>717</v>
      </c>
      <c r="E23" s="24">
        <v>2</v>
      </c>
      <c r="F23" s="25">
        <v>1</v>
      </c>
      <c r="G23" s="26"/>
      <c r="H23" s="27"/>
      <c r="I23" s="220"/>
      <c r="J23" s="26"/>
      <c r="K23" s="27"/>
      <c r="L23" s="27"/>
      <c r="M23" s="167" t="s">
        <v>132</v>
      </c>
      <c r="N23" s="168" t="s">
        <v>132</v>
      </c>
      <c r="O23" s="828"/>
      <c r="P23" s="209">
        <f t="shared" si="0"/>
        <v>0</v>
      </c>
    </row>
    <row r="24" spans="1:16" customFormat="1" ht="15" thickBot="1" x14ac:dyDescent="0.35">
      <c r="A24" s="30">
        <v>10</v>
      </c>
      <c r="B24" s="1750"/>
      <c r="C24" s="1750"/>
      <c r="D24" s="92" t="s">
        <v>535</v>
      </c>
      <c r="E24" s="33">
        <v>2</v>
      </c>
      <c r="F24" s="34">
        <v>1</v>
      </c>
      <c r="G24" s="35"/>
      <c r="H24" s="36"/>
      <c r="I24" s="221"/>
      <c r="J24" s="35"/>
      <c r="K24" s="36"/>
      <c r="L24" s="36"/>
      <c r="M24" s="171" t="s">
        <v>132</v>
      </c>
      <c r="N24" s="172" t="s">
        <v>132</v>
      </c>
      <c r="O24" s="829"/>
      <c r="P24" s="210">
        <f t="shared" si="0"/>
        <v>0</v>
      </c>
    </row>
    <row r="25" spans="1:16" customFormat="1" ht="15" thickBot="1" x14ac:dyDescent="0.35">
      <c r="A25" s="41">
        <v>11</v>
      </c>
      <c r="B25" s="1750"/>
      <c r="C25" s="1750"/>
      <c r="D25" s="147" t="s">
        <v>140</v>
      </c>
      <c r="E25" s="44">
        <v>2</v>
      </c>
      <c r="F25" s="45">
        <v>1</v>
      </c>
      <c r="G25" s="104"/>
      <c r="H25" s="46"/>
      <c r="I25" s="223"/>
      <c r="J25" s="104"/>
      <c r="K25" s="46"/>
      <c r="L25" s="46"/>
      <c r="M25" s="175" t="s">
        <v>132</v>
      </c>
      <c r="N25" s="176" t="s">
        <v>132</v>
      </c>
      <c r="O25" s="830"/>
      <c r="P25" s="212">
        <f t="shared" si="0"/>
        <v>0</v>
      </c>
    </row>
    <row r="26" spans="1:16" customFormat="1" ht="15" thickBot="1" x14ac:dyDescent="0.35">
      <c r="A26" s="72">
        <v>12</v>
      </c>
      <c r="B26" s="159"/>
      <c r="C26" s="159" t="s">
        <v>161</v>
      </c>
      <c r="D26" s="189" t="s">
        <v>162</v>
      </c>
      <c r="E26" s="74">
        <v>2</v>
      </c>
      <c r="F26" s="75">
        <v>1</v>
      </c>
      <c r="G26" s="55"/>
      <c r="H26" s="56"/>
      <c r="I26" s="157"/>
      <c r="J26" s="55"/>
      <c r="K26" s="56"/>
      <c r="L26" s="56"/>
      <c r="M26" s="56" t="s">
        <v>132</v>
      </c>
      <c r="N26" s="157" t="s">
        <v>132</v>
      </c>
      <c r="O26" s="831"/>
      <c r="P26" s="165">
        <f t="shared" si="0"/>
        <v>0</v>
      </c>
    </row>
    <row r="27" spans="1:16" customFormat="1" ht="15" thickBot="1" x14ac:dyDescent="0.35">
      <c r="A27" s="1747" t="s">
        <v>163</v>
      </c>
      <c r="B27" s="1747"/>
      <c r="C27" s="1747"/>
      <c r="D27" s="1747"/>
      <c r="E27" s="1747"/>
      <c r="F27" s="1747"/>
      <c r="G27" s="1747"/>
      <c r="H27" s="1747"/>
      <c r="I27" s="1747"/>
      <c r="J27" s="1747"/>
      <c r="K27" s="1747"/>
      <c r="L27" s="1747"/>
      <c r="M27" s="1747"/>
      <c r="N27" s="1747"/>
      <c r="O27" s="1829">
        <f>SUM(P15:P26)</f>
        <v>0</v>
      </c>
      <c r="P27" s="1829"/>
    </row>
    <row r="28" spans="1:16" customFormat="1" ht="15" thickBot="1" x14ac:dyDescent="0.35">
      <c r="A28" s="229" t="s">
        <v>164</v>
      </c>
      <c r="B28" s="230"/>
      <c r="C28" s="230"/>
      <c r="D28" s="230"/>
      <c r="E28" s="230"/>
      <c r="F28" s="230"/>
      <c r="G28" s="230"/>
      <c r="H28" s="230"/>
      <c r="I28" s="230"/>
      <c r="J28" s="230"/>
      <c r="K28" s="230"/>
      <c r="L28" s="230"/>
      <c r="M28" s="230"/>
      <c r="N28" s="231"/>
      <c r="O28" s="1829">
        <f>SUM(O27*4)</f>
        <v>0</v>
      </c>
      <c r="P28" s="1829"/>
    </row>
    <row r="29" spans="1:16" customFormat="1" x14ac:dyDescent="0.3">
      <c r="A29" s="6"/>
      <c r="B29" s="6"/>
      <c r="C29" s="6"/>
      <c r="D29" s="6"/>
      <c r="E29" s="6"/>
      <c r="F29" s="6"/>
      <c r="G29" s="62"/>
      <c r="H29" s="62"/>
      <c r="I29" s="62"/>
      <c r="J29" s="62"/>
      <c r="K29" s="62"/>
      <c r="L29" s="62"/>
      <c r="M29" s="62"/>
      <c r="N29" s="62"/>
      <c r="O29" s="6"/>
      <c r="P29" s="6"/>
    </row>
  </sheetData>
  <sheetProtection algorithmName="SHA-512" hashValue="VnuEsb/vUmnlMPXiBALqtQvKZaeUn99PtGYI3YTa/6PBaxIAH0PbkN+PQlVr0l1vB5Pi0/zwooxBFHhWANZwXA==" saltValue="Oh827EyB5qPQF+YWqhwo9g==" spinCount="100000" sheet="1" objects="1" scenarios="1"/>
  <mergeCells count="2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O28:P28"/>
    <mergeCell ref="B16:B22"/>
    <mergeCell ref="C16:C22"/>
    <mergeCell ref="B23:B25"/>
    <mergeCell ref="C23:C25"/>
    <mergeCell ref="A27:N27"/>
    <mergeCell ref="O27:P27"/>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502D-7604-45C6-9578-8FFCF1CAF021}">
  <sheetPr>
    <tabColor theme="4" tint="0.79998168889431442"/>
    <pageSetUpPr fitToPage="1"/>
  </sheetPr>
  <dimension ref="A1:P27"/>
  <sheetViews>
    <sheetView topLeftCell="D21" workbookViewId="0">
      <selection activeCell="O16" sqref="O16:P16"/>
    </sheetView>
  </sheetViews>
  <sheetFormatPr defaultColWidth="8.88671875" defaultRowHeight="13.8" x14ac:dyDescent="0.3"/>
  <cols>
    <col min="1" max="1" width="8.88671875" style="142" bestFit="1" customWidth="1"/>
    <col min="2" max="2" width="13.109375" style="142" customWidth="1"/>
    <col min="3" max="3" width="43.88671875" style="142" customWidth="1"/>
    <col min="4" max="4" width="64.1093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1157</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1158</v>
      </c>
      <c r="B9" s="1771"/>
      <c r="C9" s="1771"/>
      <c r="D9" s="1771"/>
      <c r="E9" s="69"/>
      <c r="F9" s="69"/>
      <c r="G9" s="69"/>
      <c r="H9" s="69"/>
      <c r="I9" s="846"/>
      <c r="J9" s="846"/>
      <c r="K9" s="846"/>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6" t="s">
        <v>116</v>
      </c>
      <c r="P11" s="1766" t="s">
        <v>117</v>
      </c>
    </row>
    <row r="12" spans="1:16" s="69" customFormat="1" ht="88.5" customHeight="1" thickBot="1" x14ac:dyDescent="0.35">
      <c r="A12" s="1763"/>
      <c r="B12" s="1763"/>
      <c r="C12" s="1764"/>
      <c r="D12" s="1765"/>
      <c r="E12" s="1765"/>
      <c r="F12" s="1765"/>
      <c r="G12" s="1763" t="s">
        <v>118</v>
      </c>
      <c r="H12" s="1763"/>
      <c r="I12" s="1763"/>
      <c r="J12" s="1763" t="s">
        <v>119</v>
      </c>
      <c r="K12" s="1763"/>
      <c r="L12" s="1763"/>
      <c r="M12" s="1763"/>
      <c r="N12" s="1763"/>
      <c r="O12" s="1766"/>
      <c r="P12" s="1766"/>
    </row>
    <row r="13" spans="1:16" s="69" customFormat="1" ht="77.25" customHeight="1" thickBot="1" x14ac:dyDescent="0.35">
      <c r="A13" s="1763"/>
      <c r="B13" s="1763"/>
      <c r="C13" s="1764"/>
      <c r="D13" s="1765"/>
      <c r="E13" s="1765"/>
      <c r="F13" s="1765"/>
      <c r="G13" s="16" t="s">
        <v>120</v>
      </c>
      <c r="H13" s="17" t="s">
        <v>121</v>
      </c>
      <c r="I13" s="18" t="s">
        <v>122</v>
      </c>
      <c r="J13" s="19" t="s">
        <v>123</v>
      </c>
      <c r="K13" s="17" t="s">
        <v>124</v>
      </c>
      <c r="L13" s="17" t="s">
        <v>125</v>
      </c>
      <c r="M13" s="17" t="s">
        <v>126</v>
      </c>
      <c r="N13" s="18" t="s">
        <v>127</v>
      </c>
      <c r="O13" s="1766"/>
      <c r="P13" s="1766"/>
    </row>
    <row r="14" spans="1:16" s="71" customFormat="1" ht="14.4" thickBot="1" x14ac:dyDescent="0.35">
      <c r="A14" s="1759" t="s">
        <v>1159</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20">
        <v>1</v>
      </c>
      <c r="B15" s="1776" t="s">
        <v>1160</v>
      </c>
      <c r="C15" s="1772" t="s">
        <v>1161</v>
      </c>
      <c r="D15" s="106" t="s">
        <v>714</v>
      </c>
      <c r="E15" s="24">
        <v>365</v>
      </c>
      <c r="F15" s="25">
        <v>2</v>
      </c>
      <c r="G15" s="857" t="s">
        <v>225</v>
      </c>
      <c r="H15" s="860"/>
      <c r="I15" s="859"/>
      <c r="J15" s="26"/>
      <c r="K15" s="27"/>
      <c r="L15" s="24"/>
      <c r="M15" s="24"/>
      <c r="N15" s="197"/>
      <c r="O15" s="1800" t="s">
        <v>137</v>
      </c>
      <c r="P15" s="1800"/>
    </row>
    <row r="16" spans="1:16" s="71" customFormat="1" ht="15" customHeight="1" thickBot="1" x14ac:dyDescent="0.35">
      <c r="A16" s="41">
        <v>2</v>
      </c>
      <c r="B16" s="1776"/>
      <c r="C16" s="1772"/>
      <c r="D16" s="125" t="s">
        <v>1162</v>
      </c>
      <c r="E16" s="44">
        <v>365</v>
      </c>
      <c r="F16" s="45">
        <v>2</v>
      </c>
      <c r="G16" s="867" t="s">
        <v>225</v>
      </c>
      <c r="H16" s="870"/>
      <c r="I16" s="869"/>
      <c r="J16" s="104"/>
      <c r="K16" s="46"/>
      <c r="L16" s="44"/>
      <c r="M16" s="44"/>
      <c r="N16" s="196"/>
      <c r="O16" s="1817" t="s">
        <v>137</v>
      </c>
      <c r="P16" s="1817"/>
    </row>
    <row r="17" spans="1:16" s="71" customFormat="1" ht="234" customHeight="1" thickBot="1" x14ac:dyDescent="0.35">
      <c r="A17" s="20">
        <v>3</v>
      </c>
      <c r="B17" s="1776" t="s">
        <v>1160</v>
      </c>
      <c r="C17" s="1831" t="s">
        <v>1163</v>
      </c>
      <c r="D17" s="106" t="s">
        <v>1164</v>
      </c>
      <c r="E17" s="24">
        <v>1</v>
      </c>
      <c r="F17" s="25">
        <v>1</v>
      </c>
      <c r="G17" s="20"/>
      <c r="H17" s="24"/>
      <c r="I17" s="220"/>
      <c r="J17" s="26"/>
      <c r="K17" s="27"/>
      <c r="L17" s="24" t="s">
        <v>225</v>
      </c>
      <c r="M17" s="24"/>
      <c r="N17" s="197"/>
      <c r="O17" s="828"/>
      <c r="P17" s="341">
        <f t="shared" ref="P17:P24" si="0">ROUND(O17,2)*E17*F17</f>
        <v>0</v>
      </c>
    </row>
    <row r="18" spans="1:16" s="71" customFormat="1" ht="68.25" customHeight="1" thickBot="1" x14ac:dyDescent="0.35">
      <c r="A18" s="30">
        <v>4</v>
      </c>
      <c r="B18" s="1776"/>
      <c r="C18" s="1831"/>
      <c r="D18" s="119" t="s">
        <v>1165</v>
      </c>
      <c r="E18" s="33">
        <v>1</v>
      </c>
      <c r="F18" s="34">
        <v>1</v>
      </c>
      <c r="G18" s="30"/>
      <c r="H18" s="33"/>
      <c r="I18" s="221"/>
      <c r="J18" s="35"/>
      <c r="K18" s="36"/>
      <c r="L18" s="33" t="s">
        <v>225</v>
      </c>
      <c r="M18" s="33"/>
      <c r="N18" s="194"/>
      <c r="O18" s="829"/>
      <c r="P18" s="342">
        <f t="shared" si="0"/>
        <v>0</v>
      </c>
    </row>
    <row r="19" spans="1:16" s="1248" customFormat="1" ht="28.2" thickBot="1" x14ac:dyDescent="0.35">
      <c r="A19" s="1243">
        <v>5</v>
      </c>
      <c r="B19" s="1776"/>
      <c r="C19" s="273" t="s">
        <v>1166</v>
      </c>
      <c r="D19" s="1244" t="s">
        <v>1167</v>
      </c>
      <c r="E19" s="1245">
        <v>1</v>
      </c>
      <c r="F19" s="1246">
        <v>1</v>
      </c>
      <c r="G19" s="1243"/>
      <c r="H19" s="1245"/>
      <c r="I19" s="1247"/>
      <c r="J19" s="1243"/>
      <c r="K19" s="1245"/>
      <c r="L19" s="1245"/>
      <c r="M19" s="1245"/>
      <c r="N19" s="1247"/>
      <c r="O19" s="841"/>
      <c r="P19" s="342">
        <f t="shared" si="0"/>
        <v>0</v>
      </c>
    </row>
    <row r="20" spans="1:16" s="1248" customFormat="1" ht="28.2" thickBot="1" x14ac:dyDescent="0.35">
      <c r="A20" s="1249">
        <v>6</v>
      </c>
      <c r="B20" s="1776"/>
      <c r="C20" s="345" t="s">
        <v>1168</v>
      </c>
      <c r="D20" s="1250" t="s">
        <v>1169</v>
      </c>
      <c r="E20" s="1251">
        <v>1</v>
      </c>
      <c r="F20" s="1252">
        <v>1</v>
      </c>
      <c r="G20" s="1249"/>
      <c r="H20" s="1251"/>
      <c r="I20" s="1253"/>
      <c r="J20" s="1249"/>
      <c r="K20" s="1251"/>
      <c r="L20" s="1251"/>
      <c r="M20" s="1251"/>
      <c r="N20" s="1253"/>
      <c r="O20" s="842"/>
      <c r="P20" s="1254">
        <f t="shared" si="0"/>
        <v>0</v>
      </c>
    </row>
    <row r="21" spans="1:16" s="71" customFormat="1" ht="192.75" customHeight="1" thickBot="1" x14ac:dyDescent="0.35">
      <c r="A21" s="20">
        <v>7</v>
      </c>
      <c r="B21" s="1816" t="s">
        <v>1170</v>
      </c>
      <c r="C21" s="1816" t="s">
        <v>1171</v>
      </c>
      <c r="D21" s="1255" t="s">
        <v>1172</v>
      </c>
      <c r="E21" s="24">
        <v>1</v>
      </c>
      <c r="F21" s="25">
        <v>1</v>
      </c>
      <c r="G21" s="857"/>
      <c r="H21" s="860"/>
      <c r="I21" s="220"/>
      <c r="J21" s="26"/>
      <c r="K21" s="27"/>
      <c r="L21" s="860"/>
      <c r="M21" s="860" t="s">
        <v>225</v>
      </c>
      <c r="N21" s="859"/>
      <c r="O21" s="828"/>
      <c r="P21" s="341">
        <f t="shared" si="0"/>
        <v>0</v>
      </c>
    </row>
    <row r="22" spans="1:16" s="71" customFormat="1" ht="49.5" customHeight="1" thickBot="1" x14ac:dyDescent="0.35">
      <c r="A22" s="41">
        <v>8</v>
      </c>
      <c r="B22" s="1816"/>
      <c r="C22" s="1816"/>
      <c r="D22" s="1256" t="s">
        <v>1173</v>
      </c>
      <c r="E22" s="44">
        <v>1</v>
      </c>
      <c r="F22" s="45">
        <v>1</v>
      </c>
      <c r="G22" s="867"/>
      <c r="H22" s="870"/>
      <c r="I22" s="223"/>
      <c r="J22" s="104"/>
      <c r="K22" s="46"/>
      <c r="L22" s="870"/>
      <c r="M22" s="870" t="s">
        <v>225</v>
      </c>
      <c r="N22" s="869"/>
      <c r="O22" s="830"/>
      <c r="P22" s="346">
        <f t="shared" si="0"/>
        <v>0</v>
      </c>
    </row>
    <row r="23" spans="1:16" s="71" customFormat="1" ht="105.75" customHeight="1" thickBot="1" x14ac:dyDescent="0.35">
      <c r="A23" s="266">
        <v>9</v>
      </c>
      <c r="B23" s="1257" t="s">
        <v>1170</v>
      </c>
      <c r="C23" s="1257" t="s">
        <v>1174</v>
      </c>
      <c r="D23" s="1258" t="s">
        <v>1175</v>
      </c>
      <c r="E23" s="264">
        <v>1</v>
      </c>
      <c r="F23" s="265">
        <v>1</v>
      </c>
      <c r="G23" s="1231"/>
      <c r="H23" s="1259"/>
      <c r="I23" s="78"/>
      <c r="J23" s="76"/>
      <c r="K23" s="77"/>
      <c r="L23" s="1259"/>
      <c r="M23" s="1259"/>
      <c r="N23" s="1260"/>
      <c r="O23" s="843"/>
      <c r="P23" s="1261">
        <f t="shared" si="0"/>
        <v>0</v>
      </c>
    </row>
    <row r="24" spans="1:16" s="71" customFormat="1" ht="105.75" customHeight="1" thickBot="1" x14ac:dyDescent="0.35">
      <c r="A24" s="1262">
        <v>10</v>
      </c>
      <c r="B24" s="1263" t="s">
        <v>6731</v>
      </c>
      <c r="C24" s="1263" t="s">
        <v>6732</v>
      </c>
      <c r="D24" s="1264" t="s">
        <v>6798</v>
      </c>
      <c r="E24" s="1265">
        <v>365</v>
      </c>
      <c r="F24" s="1266">
        <v>1</v>
      </c>
      <c r="G24" s="1267" t="s">
        <v>132</v>
      </c>
      <c r="H24" s="1268"/>
      <c r="I24" s="1269"/>
      <c r="J24" s="1270"/>
      <c r="K24" s="1271"/>
      <c r="L24" s="1268"/>
      <c r="M24" s="1268"/>
      <c r="N24" s="1272"/>
      <c r="O24" s="1179"/>
      <c r="P24" s="1273">
        <f t="shared" si="0"/>
        <v>0</v>
      </c>
    </row>
    <row r="25" spans="1:16" s="71" customFormat="1" ht="14.4" thickBot="1" x14ac:dyDescent="0.35">
      <c r="A25" s="1790" t="s">
        <v>163</v>
      </c>
      <c r="B25" s="1790"/>
      <c r="C25" s="1790"/>
      <c r="D25" s="1790"/>
      <c r="E25" s="1790"/>
      <c r="F25" s="1790"/>
      <c r="G25" s="1790"/>
      <c r="H25" s="1790"/>
      <c r="I25" s="1790"/>
      <c r="J25" s="1790"/>
      <c r="K25" s="1790"/>
      <c r="L25" s="1790"/>
      <c r="M25" s="1790"/>
      <c r="N25" s="1790"/>
      <c r="O25" s="1833">
        <f>SUM(P17:P24)</f>
        <v>0</v>
      </c>
      <c r="P25" s="1833"/>
    </row>
    <row r="26" spans="1:16" s="71" customFormat="1" ht="14.4" thickBot="1" x14ac:dyDescent="0.35">
      <c r="A26" s="229" t="s">
        <v>164</v>
      </c>
      <c r="B26" s="230"/>
      <c r="C26" s="230"/>
      <c r="D26" s="230"/>
      <c r="E26" s="230"/>
      <c r="F26" s="230"/>
      <c r="G26" s="230"/>
      <c r="H26" s="230"/>
      <c r="I26" s="230"/>
      <c r="J26" s="230"/>
      <c r="K26" s="230"/>
      <c r="L26" s="230"/>
      <c r="M26" s="230"/>
      <c r="N26" s="231"/>
      <c r="O26" s="1829">
        <f>SUM(O25*4)</f>
        <v>0</v>
      </c>
      <c r="P26" s="1829"/>
    </row>
    <row r="27" spans="1:16" customFormat="1" ht="14.4" x14ac:dyDescent="0.3">
      <c r="A27" s="142"/>
      <c r="B27" s="142"/>
      <c r="C27" s="142"/>
      <c r="D27" s="142"/>
      <c r="E27" s="142"/>
      <c r="F27" s="142"/>
      <c r="G27" s="143"/>
      <c r="H27" s="143"/>
      <c r="I27" s="143"/>
      <c r="J27" s="143"/>
      <c r="K27" s="143"/>
      <c r="L27" s="143"/>
      <c r="M27" s="143"/>
      <c r="N27" s="143"/>
      <c r="O27" s="142"/>
      <c r="P27" s="142"/>
    </row>
  </sheetData>
  <sheetProtection algorithmName="SHA-512" hashValue="mpSkckiXoIQdpO1/2sYPSoFRaCvBkjysbzTDJ8yn+qoZDMR0I5cz9FxO15dp/SFnkjGmGQpAW62kxKHRj4DxtA==" saltValue="c5ApIvIq1tWLewCuoyS3Pg==" spinCount="100000" sheet="1" objects="1" scenarios="1"/>
  <mergeCells count="27">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5:B16"/>
    <mergeCell ref="C15:C16"/>
    <mergeCell ref="O15:P15"/>
    <mergeCell ref="O16:P16"/>
    <mergeCell ref="B17:B20"/>
    <mergeCell ref="C17:C18"/>
    <mergeCell ref="B21:B22"/>
    <mergeCell ref="C21:C22"/>
    <mergeCell ref="A25:N25"/>
    <mergeCell ref="O25:P25"/>
    <mergeCell ref="O26:P26"/>
  </mergeCells>
  <printOptions horizontalCentered="1"/>
  <pageMargins left="0.70000000000000007" right="0.70000000000000007" top="0.75" bottom="0.75" header="0.30000000000000004" footer="0.30000000000000004"/>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80EB-AB94-45D6-971D-BF773661F71A}">
  <sheetPr>
    <tabColor rgb="FFCAEDFB"/>
    <pageSetUpPr fitToPage="1"/>
  </sheetPr>
  <dimension ref="A1:P59"/>
  <sheetViews>
    <sheetView topLeftCell="A38" workbookViewId="0">
      <selection activeCell="O51" sqref="O51"/>
    </sheetView>
  </sheetViews>
  <sheetFormatPr defaultColWidth="8.88671875" defaultRowHeight="13.8" x14ac:dyDescent="0.3"/>
  <cols>
    <col min="1" max="1" width="8.88671875" style="142" bestFit="1" customWidth="1"/>
    <col min="2" max="2" width="13.109375" style="142" customWidth="1"/>
    <col min="3" max="3" width="26.33203125" style="142" customWidth="1"/>
    <col min="4" max="4" width="60"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1176</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1177</v>
      </c>
      <c r="B9" s="1771"/>
      <c r="C9" s="1771"/>
      <c r="D9" s="1771"/>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1178</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20">
        <v>1</v>
      </c>
      <c r="B15" s="1750" t="s">
        <v>1179</v>
      </c>
      <c r="C15" s="1750" t="s">
        <v>1180</v>
      </c>
      <c r="D15" s="80" t="s">
        <v>1181</v>
      </c>
      <c r="E15" s="24">
        <v>2</v>
      </c>
      <c r="F15" s="25">
        <v>12</v>
      </c>
      <c r="G15" s="166" t="s">
        <v>225</v>
      </c>
      <c r="H15" s="167"/>
      <c r="I15" s="168"/>
      <c r="J15" s="26"/>
      <c r="K15" s="27"/>
      <c r="L15" s="24"/>
      <c r="M15" s="167" t="s">
        <v>225</v>
      </c>
      <c r="N15" s="168" t="s">
        <v>225</v>
      </c>
      <c r="O15" s="828"/>
      <c r="P15" s="209">
        <f t="shared" ref="P15:P56" si="0">ROUND(O15,2)*E15*F15</f>
        <v>0</v>
      </c>
    </row>
    <row r="16" spans="1:16" s="71" customFormat="1" ht="15" customHeight="1" thickBot="1" x14ac:dyDescent="0.35">
      <c r="A16" s="30">
        <v>2</v>
      </c>
      <c r="B16" s="1750"/>
      <c r="C16" s="1750"/>
      <c r="D16" s="281" t="s">
        <v>1182</v>
      </c>
      <c r="E16" s="33">
        <v>2</v>
      </c>
      <c r="F16" s="34">
        <v>12</v>
      </c>
      <c r="G16" s="170"/>
      <c r="H16" s="171"/>
      <c r="I16" s="172" t="s">
        <v>225</v>
      </c>
      <c r="J16" s="35"/>
      <c r="K16" s="36"/>
      <c r="L16" s="171"/>
      <c r="M16" s="171" t="s">
        <v>225</v>
      </c>
      <c r="N16" s="172" t="s">
        <v>225</v>
      </c>
      <c r="O16" s="829"/>
      <c r="P16" s="210">
        <f t="shared" si="0"/>
        <v>0</v>
      </c>
    </row>
    <row r="17" spans="1:16" s="71" customFormat="1" ht="15" customHeight="1" thickBot="1" x14ac:dyDescent="0.35">
      <c r="A17" s="30">
        <v>3</v>
      </c>
      <c r="B17" s="1750"/>
      <c r="C17" s="1750"/>
      <c r="D17" s="113" t="s">
        <v>1183</v>
      </c>
      <c r="E17" s="33">
        <v>2</v>
      </c>
      <c r="F17" s="34">
        <v>12</v>
      </c>
      <c r="G17" s="170"/>
      <c r="H17" s="171"/>
      <c r="I17" s="172"/>
      <c r="J17" s="35"/>
      <c r="K17" s="36"/>
      <c r="L17" s="171"/>
      <c r="M17" s="171" t="s">
        <v>225</v>
      </c>
      <c r="N17" s="172" t="s">
        <v>225</v>
      </c>
      <c r="O17" s="829"/>
      <c r="P17" s="210">
        <f t="shared" si="0"/>
        <v>0</v>
      </c>
    </row>
    <row r="18" spans="1:16" s="71" customFormat="1" ht="15" customHeight="1" thickBot="1" x14ac:dyDescent="0.35">
      <c r="A18" s="30">
        <v>4</v>
      </c>
      <c r="B18" s="1750"/>
      <c r="C18" s="1750"/>
      <c r="D18" s="113" t="s">
        <v>1184</v>
      </c>
      <c r="E18" s="33">
        <v>2</v>
      </c>
      <c r="F18" s="34">
        <v>12</v>
      </c>
      <c r="G18" s="170"/>
      <c r="H18" s="171"/>
      <c r="I18" s="172"/>
      <c r="J18" s="35"/>
      <c r="K18" s="36"/>
      <c r="L18" s="171"/>
      <c r="M18" s="171" t="s">
        <v>225</v>
      </c>
      <c r="N18" s="172" t="s">
        <v>225</v>
      </c>
      <c r="O18" s="829"/>
      <c r="P18" s="210">
        <f t="shared" si="0"/>
        <v>0</v>
      </c>
    </row>
    <row r="19" spans="1:16" s="71" customFormat="1" ht="15" customHeight="1" thickBot="1" x14ac:dyDescent="0.35">
      <c r="A19" s="30">
        <v>5</v>
      </c>
      <c r="B19" s="1750"/>
      <c r="C19" s="1750"/>
      <c r="D19" s="281" t="s">
        <v>1185</v>
      </c>
      <c r="E19" s="33">
        <v>2</v>
      </c>
      <c r="F19" s="34">
        <v>12</v>
      </c>
      <c r="G19" s="170"/>
      <c r="H19" s="171"/>
      <c r="I19" s="172"/>
      <c r="J19" s="35"/>
      <c r="K19" s="36"/>
      <c r="L19" s="171"/>
      <c r="M19" s="171" t="s">
        <v>225</v>
      </c>
      <c r="N19" s="172" t="s">
        <v>225</v>
      </c>
      <c r="O19" s="829"/>
      <c r="P19" s="210">
        <f t="shared" si="0"/>
        <v>0</v>
      </c>
    </row>
    <row r="20" spans="1:16" s="71" customFormat="1" ht="15" customHeight="1" thickBot="1" x14ac:dyDescent="0.35">
      <c r="A20" s="30">
        <v>6</v>
      </c>
      <c r="B20" s="1750"/>
      <c r="C20" s="1750"/>
      <c r="D20" s="113" t="s">
        <v>1186</v>
      </c>
      <c r="E20" s="33">
        <v>2</v>
      </c>
      <c r="F20" s="34">
        <v>12</v>
      </c>
      <c r="G20" s="170"/>
      <c r="H20" s="171"/>
      <c r="I20" s="172"/>
      <c r="J20" s="35"/>
      <c r="K20" s="36"/>
      <c r="L20" s="171"/>
      <c r="M20" s="171" t="s">
        <v>225</v>
      </c>
      <c r="N20" s="172" t="s">
        <v>225</v>
      </c>
      <c r="O20" s="829"/>
      <c r="P20" s="210">
        <f t="shared" si="0"/>
        <v>0</v>
      </c>
    </row>
    <row r="21" spans="1:16" s="71" customFormat="1" ht="30" customHeight="1" thickBot="1" x14ac:dyDescent="0.35">
      <c r="A21" s="41">
        <v>7</v>
      </c>
      <c r="B21" s="1750"/>
      <c r="C21" s="1750"/>
      <c r="D21" s="150" t="s">
        <v>1187</v>
      </c>
      <c r="E21" s="44">
        <v>2</v>
      </c>
      <c r="F21" s="45">
        <v>12</v>
      </c>
      <c r="G21" s="174"/>
      <c r="H21" s="175"/>
      <c r="I21" s="176"/>
      <c r="J21" s="104"/>
      <c r="K21" s="46"/>
      <c r="L21" s="175"/>
      <c r="M21" s="175" t="s">
        <v>225</v>
      </c>
      <c r="N21" s="176" t="s">
        <v>225</v>
      </c>
      <c r="O21" s="830"/>
      <c r="P21" s="212">
        <f t="shared" si="0"/>
        <v>0</v>
      </c>
    </row>
    <row r="22" spans="1:16" s="71" customFormat="1" ht="15" customHeight="1" thickBot="1" x14ac:dyDescent="0.35">
      <c r="A22" s="20">
        <v>8</v>
      </c>
      <c r="B22" s="1750" t="s">
        <v>1188</v>
      </c>
      <c r="C22" s="1750" t="s">
        <v>1180</v>
      </c>
      <c r="D22" s="80" t="s">
        <v>1181</v>
      </c>
      <c r="E22" s="24">
        <v>2</v>
      </c>
      <c r="F22" s="25">
        <v>12</v>
      </c>
      <c r="G22" s="166" t="s">
        <v>225</v>
      </c>
      <c r="H22" s="167"/>
      <c r="I22" s="168"/>
      <c r="J22" s="26"/>
      <c r="K22" s="27"/>
      <c r="L22" s="167"/>
      <c r="M22" s="167" t="s">
        <v>225</v>
      </c>
      <c r="N22" s="168" t="s">
        <v>225</v>
      </c>
      <c r="O22" s="828"/>
      <c r="P22" s="209">
        <f t="shared" si="0"/>
        <v>0</v>
      </c>
    </row>
    <row r="23" spans="1:16" s="71" customFormat="1" ht="15" customHeight="1" thickBot="1" x14ac:dyDescent="0.35">
      <c r="A23" s="30">
        <v>9</v>
      </c>
      <c r="B23" s="1750"/>
      <c r="C23" s="1750"/>
      <c r="D23" s="281" t="s">
        <v>1182</v>
      </c>
      <c r="E23" s="33">
        <v>2</v>
      </c>
      <c r="F23" s="34">
        <v>12</v>
      </c>
      <c r="G23" s="170"/>
      <c r="H23" s="171"/>
      <c r="I23" s="172" t="s">
        <v>225</v>
      </c>
      <c r="J23" s="35"/>
      <c r="K23" s="36"/>
      <c r="L23" s="171"/>
      <c r="M23" s="171" t="s">
        <v>225</v>
      </c>
      <c r="N23" s="172" t="s">
        <v>225</v>
      </c>
      <c r="O23" s="829"/>
      <c r="P23" s="210">
        <f t="shared" si="0"/>
        <v>0</v>
      </c>
    </row>
    <row r="24" spans="1:16" s="71" customFormat="1" ht="15" customHeight="1" thickBot="1" x14ac:dyDescent="0.35">
      <c r="A24" s="30">
        <v>10</v>
      </c>
      <c r="B24" s="1750"/>
      <c r="C24" s="1750"/>
      <c r="D24" s="113" t="s">
        <v>1183</v>
      </c>
      <c r="E24" s="33">
        <v>2</v>
      </c>
      <c r="F24" s="34">
        <v>12</v>
      </c>
      <c r="G24" s="170"/>
      <c r="H24" s="171"/>
      <c r="I24" s="172"/>
      <c r="J24" s="35"/>
      <c r="K24" s="36"/>
      <c r="L24" s="171"/>
      <c r="M24" s="171" t="s">
        <v>225</v>
      </c>
      <c r="N24" s="172" t="s">
        <v>225</v>
      </c>
      <c r="O24" s="829"/>
      <c r="P24" s="210">
        <f t="shared" si="0"/>
        <v>0</v>
      </c>
    </row>
    <row r="25" spans="1:16" s="71" customFormat="1" ht="15" customHeight="1" thickBot="1" x14ac:dyDescent="0.35">
      <c r="A25" s="30">
        <v>11</v>
      </c>
      <c r="B25" s="1750"/>
      <c r="C25" s="1750"/>
      <c r="D25" s="113" t="s">
        <v>1184</v>
      </c>
      <c r="E25" s="33">
        <v>2</v>
      </c>
      <c r="F25" s="34">
        <v>12</v>
      </c>
      <c r="G25" s="170"/>
      <c r="H25" s="171"/>
      <c r="I25" s="172"/>
      <c r="J25" s="35"/>
      <c r="K25" s="36"/>
      <c r="L25" s="171"/>
      <c r="M25" s="171" t="s">
        <v>225</v>
      </c>
      <c r="N25" s="172" t="s">
        <v>225</v>
      </c>
      <c r="O25" s="829"/>
      <c r="P25" s="210">
        <f t="shared" si="0"/>
        <v>0</v>
      </c>
    </row>
    <row r="26" spans="1:16" s="71" customFormat="1" ht="15" customHeight="1" thickBot="1" x14ac:dyDescent="0.35">
      <c r="A26" s="30">
        <v>12</v>
      </c>
      <c r="B26" s="1750"/>
      <c r="C26" s="1750"/>
      <c r="D26" s="281" t="s">
        <v>1185</v>
      </c>
      <c r="E26" s="33">
        <v>2</v>
      </c>
      <c r="F26" s="34">
        <v>12</v>
      </c>
      <c r="G26" s="170"/>
      <c r="H26" s="171"/>
      <c r="I26" s="172"/>
      <c r="J26" s="35"/>
      <c r="K26" s="36"/>
      <c r="L26" s="171"/>
      <c r="M26" s="171" t="s">
        <v>225</v>
      </c>
      <c r="N26" s="172" t="s">
        <v>225</v>
      </c>
      <c r="O26" s="829"/>
      <c r="P26" s="210">
        <f t="shared" si="0"/>
        <v>0</v>
      </c>
    </row>
    <row r="27" spans="1:16" s="71" customFormat="1" ht="15" customHeight="1" thickBot="1" x14ac:dyDescent="0.35">
      <c r="A27" s="30">
        <v>13</v>
      </c>
      <c r="B27" s="1750"/>
      <c r="C27" s="1750"/>
      <c r="D27" s="113" t="s">
        <v>1186</v>
      </c>
      <c r="E27" s="33">
        <v>2</v>
      </c>
      <c r="F27" s="34">
        <v>12</v>
      </c>
      <c r="G27" s="170"/>
      <c r="H27" s="171"/>
      <c r="I27" s="172"/>
      <c r="J27" s="35"/>
      <c r="K27" s="36"/>
      <c r="L27" s="171"/>
      <c r="M27" s="171" t="s">
        <v>225</v>
      </c>
      <c r="N27" s="172" t="s">
        <v>225</v>
      </c>
      <c r="O27" s="829"/>
      <c r="P27" s="210">
        <f t="shared" si="0"/>
        <v>0</v>
      </c>
    </row>
    <row r="28" spans="1:16" s="71" customFormat="1" ht="30" customHeight="1" thickBot="1" x14ac:dyDescent="0.35">
      <c r="A28" s="41">
        <v>14</v>
      </c>
      <c r="B28" s="1750"/>
      <c r="C28" s="1750"/>
      <c r="D28" s="150" t="s">
        <v>1187</v>
      </c>
      <c r="E28" s="44">
        <v>2</v>
      </c>
      <c r="F28" s="45">
        <v>12</v>
      </c>
      <c r="G28" s="174"/>
      <c r="H28" s="175"/>
      <c r="I28" s="176"/>
      <c r="J28" s="104"/>
      <c r="K28" s="46"/>
      <c r="L28" s="175"/>
      <c r="M28" s="175" t="s">
        <v>225</v>
      </c>
      <c r="N28" s="176" t="s">
        <v>225</v>
      </c>
      <c r="O28" s="830"/>
      <c r="P28" s="212">
        <f t="shared" si="0"/>
        <v>0</v>
      </c>
    </row>
    <row r="29" spans="1:16" s="71" customFormat="1" ht="15" customHeight="1" thickBot="1" x14ac:dyDescent="0.35">
      <c r="A29" s="20">
        <v>15</v>
      </c>
      <c r="B29" s="1750" t="s">
        <v>1189</v>
      </c>
      <c r="C29" s="1750" t="s">
        <v>1190</v>
      </c>
      <c r="D29" s="80" t="s">
        <v>714</v>
      </c>
      <c r="E29" s="24">
        <v>2</v>
      </c>
      <c r="F29" s="25">
        <v>6</v>
      </c>
      <c r="G29" s="166" t="s">
        <v>225</v>
      </c>
      <c r="H29" s="182"/>
      <c r="I29" s="183"/>
      <c r="J29" s="26"/>
      <c r="K29" s="27"/>
      <c r="L29" s="167"/>
      <c r="M29" s="167" t="s">
        <v>225</v>
      </c>
      <c r="N29" s="168" t="s">
        <v>225</v>
      </c>
      <c r="O29" s="828"/>
      <c r="P29" s="209">
        <f t="shared" si="0"/>
        <v>0</v>
      </c>
    </row>
    <row r="30" spans="1:16" s="71" customFormat="1" ht="15" customHeight="1" thickBot="1" x14ac:dyDescent="0.35">
      <c r="A30" s="30">
        <v>16</v>
      </c>
      <c r="B30" s="1750"/>
      <c r="C30" s="1750"/>
      <c r="D30" s="281" t="s">
        <v>1191</v>
      </c>
      <c r="E30" s="33">
        <v>2</v>
      </c>
      <c r="F30" s="34">
        <v>6</v>
      </c>
      <c r="G30" s="170"/>
      <c r="H30" s="178"/>
      <c r="I30" s="172"/>
      <c r="J30" s="35"/>
      <c r="K30" s="36"/>
      <c r="L30" s="171"/>
      <c r="M30" s="171" t="s">
        <v>225</v>
      </c>
      <c r="N30" s="172" t="s">
        <v>225</v>
      </c>
      <c r="O30" s="829"/>
      <c r="P30" s="210">
        <f t="shared" si="0"/>
        <v>0</v>
      </c>
    </row>
    <row r="31" spans="1:16" s="71" customFormat="1" ht="15" customHeight="1" thickBot="1" x14ac:dyDescent="0.35">
      <c r="A31" s="30">
        <v>17</v>
      </c>
      <c r="B31" s="1750"/>
      <c r="C31" s="1750"/>
      <c r="D31" s="281" t="s">
        <v>1192</v>
      </c>
      <c r="E31" s="33">
        <v>2</v>
      </c>
      <c r="F31" s="34">
        <v>6</v>
      </c>
      <c r="G31" s="170"/>
      <c r="H31" s="178"/>
      <c r="I31" s="179"/>
      <c r="J31" s="35"/>
      <c r="K31" s="36"/>
      <c r="L31" s="171"/>
      <c r="M31" s="171" t="s">
        <v>225</v>
      </c>
      <c r="N31" s="172" t="s">
        <v>225</v>
      </c>
      <c r="O31" s="829"/>
      <c r="P31" s="210">
        <f t="shared" si="0"/>
        <v>0</v>
      </c>
    </row>
    <row r="32" spans="1:16" s="71" customFormat="1" ht="15" customHeight="1" thickBot="1" x14ac:dyDescent="0.35">
      <c r="A32" s="30">
        <v>18</v>
      </c>
      <c r="B32" s="1750"/>
      <c r="C32" s="1750"/>
      <c r="D32" s="113" t="s">
        <v>1193</v>
      </c>
      <c r="E32" s="33">
        <v>2</v>
      </c>
      <c r="F32" s="34">
        <v>6</v>
      </c>
      <c r="G32" s="170"/>
      <c r="H32" s="178"/>
      <c r="I32" s="179"/>
      <c r="J32" s="35"/>
      <c r="K32" s="36"/>
      <c r="L32" s="171"/>
      <c r="M32" s="171" t="s">
        <v>225</v>
      </c>
      <c r="N32" s="172" t="s">
        <v>225</v>
      </c>
      <c r="O32" s="829"/>
      <c r="P32" s="210">
        <f t="shared" si="0"/>
        <v>0</v>
      </c>
    </row>
    <row r="33" spans="1:16" s="71" customFormat="1" ht="30" customHeight="1" thickBot="1" x14ac:dyDescent="0.35">
      <c r="A33" s="41">
        <v>19</v>
      </c>
      <c r="B33" s="1750"/>
      <c r="C33" s="1750"/>
      <c r="D33" s="150" t="s">
        <v>1187</v>
      </c>
      <c r="E33" s="44">
        <v>2</v>
      </c>
      <c r="F33" s="45">
        <v>6</v>
      </c>
      <c r="G33" s="174"/>
      <c r="H33" s="180"/>
      <c r="I33" s="181"/>
      <c r="J33" s="104"/>
      <c r="K33" s="46"/>
      <c r="L33" s="175"/>
      <c r="M33" s="175" t="s">
        <v>225</v>
      </c>
      <c r="N33" s="176" t="s">
        <v>225</v>
      </c>
      <c r="O33" s="830"/>
      <c r="P33" s="212">
        <f t="shared" si="0"/>
        <v>0</v>
      </c>
    </row>
    <row r="34" spans="1:16" s="71" customFormat="1" ht="15" customHeight="1" thickBot="1" x14ac:dyDescent="0.35">
      <c r="A34" s="20">
        <v>20</v>
      </c>
      <c r="B34" s="1750" t="s">
        <v>1189</v>
      </c>
      <c r="C34" s="1750" t="s">
        <v>1194</v>
      </c>
      <c r="D34" s="80" t="s">
        <v>535</v>
      </c>
      <c r="E34" s="24">
        <v>2</v>
      </c>
      <c r="F34" s="25">
        <v>6</v>
      </c>
      <c r="G34" s="166" t="s">
        <v>225</v>
      </c>
      <c r="H34" s="182"/>
      <c r="I34" s="183"/>
      <c r="J34" s="26"/>
      <c r="K34" s="27"/>
      <c r="L34" s="167"/>
      <c r="M34" s="167" t="s">
        <v>225</v>
      </c>
      <c r="N34" s="168" t="s">
        <v>225</v>
      </c>
      <c r="O34" s="828"/>
      <c r="P34" s="209">
        <f t="shared" si="0"/>
        <v>0</v>
      </c>
    </row>
    <row r="35" spans="1:16" s="71" customFormat="1" ht="15" customHeight="1" thickBot="1" x14ac:dyDescent="0.35">
      <c r="A35" s="30">
        <v>21</v>
      </c>
      <c r="B35" s="1750"/>
      <c r="C35" s="1750"/>
      <c r="D35" s="281" t="s">
        <v>1191</v>
      </c>
      <c r="E35" s="33">
        <v>2</v>
      </c>
      <c r="F35" s="34">
        <v>6</v>
      </c>
      <c r="G35" s="170"/>
      <c r="H35" s="178"/>
      <c r="I35" s="179"/>
      <c r="J35" s="35"/>
      <c r="K35" s="36"/>
      <c r="L35" s="171"/>
      <c r="M35" s="171" t="s">
        <v>225</v>
      </c>
      <c r="N35" s="172" t="s">
        <v>225</v>
      </c>
      <c r="O35" s="829"/>
      <c r="P35" s="210">
        <f t="shared" si="0"/>
        <v>0</v>
      </c>
    </row>
    <row r="36" spans="1:16" s="71" customFormat="1" ht="15" customHeight="1" thickBot="1" x14ac:dyDescent="0.35">
      <c r="A36" s="30">
        <v>22</v>
      </c>
      <c r="B36" s="1750"/>
      <c r="C36" s="1750"/>
      <c r="D36" s="281" t="s">
        <v>1192</v>
      </c>
      <c r="E36" s="33">
        <v>2</v>
      </c>
      <c r="F36" s="34">
        <v>6</v>
      </c>
      <c r="G36" s="170"/>
      <c r="H36" s="178"/>
      <c r="I36" s="179"/>
      <c r="J36" s="35"/>
      <c r="K36" s="36"/>
      <c r="L36" s="171"/>
      <c r="M36" s="171" t="s">
        <v>225</v>
      </c>
      <c r="N36" s="172" t="s">
        <v>225</v>
      </c>
      <c r="O36" s="829"/>
      <c r="P36" s="210">
        <f t="shared" si="0"/>
        <v>0</v>
      </c>
    </row>
    <row r="37" spans="1:16" s="71" customFormat="1" ht="15" customHeight="1" thickBot="1" x14ac:dyDescent="0.35">
      <c r="A37" s="30">
        <v>23</v>
      </c>
      <c r="B37" s="1750"/>
      <c r="C37" s="1750"/>
      <c r="D37" s="113" t="s">
        <v>1193</v>
      </c>
      <c r="E37" s="33">
        <v>2</v>
      </c>
      <c r="F37" s="34">
        <v>6</v>
      </c>
      <c r="G37" s="170"/>
      <c r="H37" s="178"/>
      <c r="I37" s="179"/>
      <c r="J37" s="35"/>
      <c r="K37" s="36"/>
      <c r="L37" s="171"/>
      <c r="M37" s="171" t="s">
        <v>225</v>
      </c>
      <c r="N37" s="172" t="s">
        <v>225</v>
      </c>
      <c r="O37" s="829"/>
      <c r="P37" s="210">
        <f t="shared" si="0"/>
        <v>0</v>
      </c>
    </row>
    <row r="38" spans="1:16" s="71" customFormat="1" ht="30" customHeight="1" thickBot="1" x14ac:dyDescent="0.35">
      <c r="A38" s="41">
        <v>24</v>
      </c>
      <c r="B38" s="1750"/>
      <c r="C38" s="1750"/>
      <c r="D38" s="150" t="s">
        <v>1187</v>
      </c>
      <c r="E38" s="44">
        <v>2</v>
      </c>
      <c r="F38" s="45">
        <v>6</v>
      </c>
      <c r="G38" s="174"/>
      <c r="H38" s="180"/>
      <c r="I38" s="181"/>
      <c r="J38" s="104"/>
      <c r="K38" s="46"/>
      <c r="L38" s="175"/>
      <c r="M38" s="175" t="s">
        <v>225</v>
      </c>
      <c r="N38" s="176" t="s">
        <v>225</v>
      </c>
      <c r="O38" s="830"/>
      <c r="P38" s="212">
        <f t="shared" si="0"/>
        <v>0</v>
      </c>
    </row>
    <row r="39" spans="1:16" s="71" customFormat="1" ht="15" customHeight="1" thickBot="1" x14ac:dyDescent="0.35">
      <c r="A39" s="20">
        <v>25</v>
      </c>
      <c r="B39" s="1750" t="s">
        <v>1195</v>
      </c>
      <c r="C39" s="1750" t="s">
        <v>1196</v>
      </c>
      <c r="D39" s="80" t="s">
        <v>1197</v>
      </c>
      <c r="E39" s="24">
        <v>2</v>
      </c>
      <c r="F39" s="25">
        <v>64</v>
      </c>
      <c r="G39" s="166" t="s">
        <v>225</v>
      </c>
      <c r="H39" s="182"/>
      <c r="I39" s="183"/>
      <c r="J39" s="26"/>
      <c r="K39" s="27"/>
      <c r="L39" s="167"/>
      <c r="M39" s="167" t="s">
        <v>225</v>
      </c>
      <c r="N39" s="168" t="s">
        <v>225</v>
      </c>
      <c r="O39" s="828"/>
      <c r="P39" s="209">
        <f t="shared" si="0"/>
        <v>0</v>
      </c>
    </row>
    <row r="40" spans="1:16" s="71" customFormat="1" ht="15" customHeight="1" thickBot="1" x14ac:dyDescent="0.35">
      <c r="A40" s="30">
        <v>26</v>
      </c>
      <c r="B40" s="1750"/>
      <c r="C40" s="1750"/>
      <c r="D40" s="113" t="s">
        <v>1198</v>
      </c>
      <c r="E40" s="33">
        <v>2</v>
      </c>
      <c r="F40" s="34">
        <v>64</v>
      </c>
      <c r="G40" s="170"/>
      <c r="H40" s="178"/>
      <c r="I40" s="179"/>
      <c r="J40" s="35"/>
      <c r="K40" s="36"/>
      <c r="L40" s="171"/>
      <c r="M40" s="171" t="s">
        <v>225</v>
      </c>
      <c r="N40" s="172" t="s">
        <v>225</v>
      </c>
      <c r="O40" s="829"/>
      <c r="P40" s="210">
        <f t="shared" si="0"/>
        <v>0</v>
      </c>
    </row>
    <row r="41" spans="1:16" s="71" customFormat="1" ht="15" customHeight="1" thickBot="1" x14ac:dyDescent="0.35">
      <c r="A41" s="30">
        <v>27</v>
      </c>
      <c r="B41" s="1750"/>
      <c r="C41" s="1750"/>
      <c r="D41" s="113" t="s">
        <v>1199</v>
      </c>
      <c r="E41" s="33">
        <v>2</v>
      </c>
      <c r="F41" s="34">
        <v>64</v>
      </c>
      <c r="G41" s="170"/>
      <c r="H41" s="178"/>
      <c r="I41" s="179"/>
      <c r="J41" s="35"/>
      <c r="K41" s="36"/>
      <c r="L41" s="171"/>
      <c r="M41" s="171" t="s">
        <v>225</v>
      </c>
      <c r="N41" s="172" t="s">
        <v>225</v>
      </c>
      <c r="O41" s="829"/>
      <c r="P41" s="210">
        <f t="shared" si="0"/>
        <v>0</v>
      </c>
    </row>
    <row r="42" spans="1:16" s="71" customFormat="1" ht="15" customHeight="1" thickBot="1" x14ac:dyDescent="0.35">
      <c r="A42" s="30">
        <v>28</v>
      </c>
      <c r="B42" s="1750"/>
      <c r="C42" s="1750"/>
      <c r="D42" s="113" t="s">
        <v>1200</v>
      </c>
      <c r="E42" s="33">
        <v>2</v>
      </c>
      <c r="F42" s="34">
        <v>64</v>
      </c>
      <c r="G42" s="170"/>
      <c r="H42" s="178"/>
      <c r="I42" s="179"/>
      <c r="J42" s="35"/>
      <c r="K42" s="36"/>
      <c r="L42" s="187"/>
      <c r="M42" s="171" t="s">
        <v>225</v>
      </c>
      <c r="N42" s="172" t="s">
        <v>225</v>
      </c>
      <c r="O42" s="829"/>
      <c r="P42" s="210">
        <f t="shared" si="0"/>
        <v>0</v>
      </c>
    </row>
    <row r="43" spans="1:16" s="71" customFormat="1" ht="15" customHeight="1" thickBot="1" x14ac:dyDescent="0.35">
      <c r="A43" s="30">
        <v>29</v>
      </c>
      <c r="B43" s="1750"/>
      <c r="C43" s="1750"/>
      <c r="D43" s="113" t="s">
        <v>1201</v>
      </c>
      <c r="E43" s="33">
        <v>2</v>
      </c>
      <c r="F43" s="34">
        <v>64</v>
      </c>
      <c r="G43" s="170"/>
      <c r="H43" s="178"/>
      <c r="I43" s="179"/>
      <c r="J43" s="35"/>
      <c r="K43" s="36"/>
      <c r="L43" s="33"/>
      <c r="M43" s="171" t="s">
        <v>225</v>
      </c>
      <c r="N43" s="172" t="s">
        <v>225</v>
      </c>
      <c r="O43" s="829"/>
      <c r="P43" s="210">
        <f t="shared" si="0"/>
        <v>0</v>
      </c>
    </row>
    <row r="44" spans="1:16" s="71" customFormat="1" ht="15" customHeight="1" thickBot="1" x14ac:dyDescent="0.35">
      <c r="A44" s="30">
        <v>30</v>
      </c>
      <c r="B44" s="1750"/>
      <c r="C44" s="1750"/>
      <c r="D44" s="113" t="s">
        <v>1202</v>
      </c>
      <c r="E44" s="33">
        <v>2</v>
      </c>
      <c r="F44" s="34">
        <v>34</v>
      </c>
      <c r="G44" s="170"/>
      <c r="H44" s="178"/>
      <c r="I44" s="179" t="s">
        <v>225</v>
      </c>
      <c r="J44" s="35"/>
      <c r="K44" s="36"/>
      <c r="L44" s="171"/>
      <c r="M44" s="171" t="s">
        <v>225</v>
      </c>
      <c r="N44" s="172" t="s">
        <v>225</v>
      </c>
      <c r="O44" s="829"/>
      <c r="P44" s="210">
        <f t="shared" si="0"/>
        <v>0</v>
      </c>
    </row>
    <row r="45" spans="1:16" s="71" customFormat="1" ht="15" customHeight="1" thickBot="1" x14ac:dyDescent="0.35">
      <c r="A45" s="41">
        <v>31</v>
      </c>
      <c r="B45" s="1750"/>
      <c r="C45" s="1750"/>
      <c r="D45" s="114" t="s">
        <v>1203</v>
      </c>
      <c r="E45" s="44">
        <v>2</v>
      </c>
      <c r="F45" s="195">
        <v>1</v>
      </c>
      <c r="G45" s="174"/>
      <c r="H45" s="180"/>
      <c r="I45" s="181"/>
      <c r="J45" s="104"/>
      <c r="K45" s="46"/>
      <c r="L45" s="175"/>
      <c r="M45" s="175" t="s">
        <v>225</v>
      </c>
      <c r="N45" s="176" t="s">
        <v>225</v>
      </c>
      <c r="O45" s="830"/>
      <c r="P45" s="212">
        <f t="shared" si="0"/>
        <v>0</v>
      </c>
    </row>
    <row r="46" spans="1:16" s="71" customFormat="1" ht="42.75" customHeight="1" thickBot="1" x14ac:dyDescent="0.35">
      <c r="A46" s="72">
        <v>32</v>
      </c>
      <c r="B46" s="224" t="s">
        <v>1204</v>
      </c>
      <c r="C46" s="224" t="s">
        <v>1205</v>
      </c>
      <c r="D46" s="284" t="s">
        <v>1206</v>
      </c>
      <c r="E46" s="74">
        <v>2</v>
      </c>
      <c r="F46" s="75">
        <v>1</v>
      </c>
      <c r="G46" s="162" t="s">
        <v>225</v>
      </c>
      <c r="H46" s="347"/>
      <c r="I46" s="348"/>
      <c r="J46" s="55"/>
      <c r="K46" s="56"/>
      <c r="L46" s="163"/>
      <c r="M46" s="163" t="s">
        <v>225</v>
      </c>
      <c r="N46" s="164" t="s">
        <v>225</v>
      </c>
      <c r="O46" s="831"/>
      <c r="P46" s="165">
        <f t="shared" si="0"/>
        <v>0</v>
      </c>
    </row>
    <row r="47" spans="1:16" s="71" customFormat="1" ht="30" customHeight="1" thickBot="1" x14ac:dyDescent="0.35">
      <c r="A47" s="20">
        <v>33</v>
      </c>
      <c r="B47" s="1750" t="s">
        <v>333</v>
      </c>
      <c r="C47" s="1750" t="s">
        <v>1207</v>
      </c>
      <c r="D47" s="80" t="s">
        <v>581</v>
      </c>
      <c r="E47" s="24">
        <v>2</v>
      </c>
      <c r="F47" s="25">
        <v>1</v>
      </c>
      <c r="G47" s="166"/>
      <c r="H47" s="182"/>
      <c r="I47" s="183"/>
      <c r="J47" s="26"/>
      <c r="K47" s="27"/>
      <c r="L47" s="167"/>
      <c r="M47" s="167" t="s">
        <v>225</v>
      </c>
      <c r="N47" s="168" t="s">
        <v>225</v>
      </c>
      <c r="O47" s="828"/>
      <c r="P47" s="209">
        <f t="shared" si="0"/>
        <v>0</v>
      </c>
    </row>
    <row r="48" spans="1:16" s="71" customFormat="1" ht="15" customHeight="1" thickBot="1" x14ac:dyDescent="0.35">
      <c r="A48" s="30">
        <v>34</v>
      </c>
      <c r="B48" s="1750"/>
      <c r="C48" s="1750"/>
      <c r="D48" s="113" t="s">
        <v>336</v>
      </c>
      <c r="E48" s="33">
        <v>2</v>
      </c>
      <c r="F48" s="34">
        <v>1</v>
      </c>
      <c r="G48" s="170"/>
      <c r="H48" s="171"/>
      <c r="I48" s="179"/>
      <c r="J48" s="35"/>
      <c r="K48" s="36"/>
      <c r="L48" s="33"/>
      <c r="M48" s="171" t="s">
        <v>225</v>
      </c>
      <c r="N48" s="172" t="s">
        <v>225</v>
      </c>
      <c r="O48" s="829"/>
      <c r="P48" s="210">
        <f t="shared" si="0"/>
        <v>0</v>
      </c>
    </row>
    <row r="49" spans="1:16" s="71" customFormat="1" ht="30" customHeight="1" thickBot="1" x14ac:dyDescent="0.35">
      <c r="A49" s="41">
        <v>35</v>
      </c>
      <c r="B49" s="1750"/>
      <c r="C49" s="1750"/>
      <c r="D49" s="114" t="s">
        <v>1208</v>
      </c>
      <c r="E49" s="44">
        <v>2</v>
      </c>
      <c r="F49" s="45">
        <v>1</v>
      </c>
      <c r="G49" s="174"/>
      <c r="H49" s="180"/>
      <c r="I49" s="181"/>
      <c r="J49" s="104"/>
      <c r="K49" s="46"/>
      <c r="L49" s="175"/>
      <c r="M49" s="175" t="s">
        <v>225</v>
      </c>
      <c r="N49" s="176" t="s">
        <v>225</v>
      </c>
      <c r="O49" s="830"/>
      <c r="P49" s="212">
        <f t="shared" si="0"/>
        <v>0</v>
      </c>
    </row>
    <row r="50" spans="1:16" s="71" customFormat="1" ht="15" customHeight="1" thickBot="1" x14ac:dyDescent="0.35">
      <c r="A50" s="20">
        <v>36</v>
      </c>
      <c r="B50" s="1750" t="s">
        <v>1209</v>
      </c>
      <c r="C50" s="1750" t="s">
        <v>1210</v>
      </c>
      <c r="D50" s="80" t="s">
        <v>1211</v>
      </c>
      <c r="E50" s="24">
        <v>2</v>
      </c>
      <c r="F50" s="25">
        <v>460</v>
      </c>
      <c r="G50" s="166" t="s">
        <v>225</v>
      </c>
      <c r="H50" s="182"/>
      <c r="I50" s="183"/>
      <c r="J50" s="26"/>
      <c r="K50" s="27"/>
      <c r="L50" s="167"/>
      <c r="M50" s="167" t="s">
        <v>225</v>
      </c>
      <c r="N50" s="168" t="s">
        <v>225</v>
      </c>
      <c r="O50" s="828"/>
      <c r="P50" s="209">
        <f t="shared" si="0"/>
        <v>0</v>
      </c>
    </row>
    <row r="51" spans="1:16" s="71" customFormat="1" ht="15" customHeight="1" thickBot="1" x14ac:dyDescent="0.35">
      <c r="A51" s="30">
        <v>37</v>
      </c>
      <c r="B51" s="1750"/>
      <c r="C51" s="1750"/>
      <c r="D51" s="113" t="s">
        <v>1212</v>
      </c>
      <c r="E51" s="33">
        <v>2</v>
      </c>
      <c r="F51" s="34">
        <v>460</v>
      </c>
      <c r="G51" s="170"/>
      <c r="H51" s="178"/>
      <c r="I51" s="179"/>
      <c r="J51" s="35"/>
      <c r="K51" s="36"/>
      <c r="L51" s="171"/>
      <c r="M51" s="171" t="s">
        <v>225</v>
      </c>
      <c r="N51" s="172" t="s">
        <v>225</v>
      </c>
      <c r="O51" s="829"/>
      <c r="P51" s="210">
        <f t="shared" si="0"/>
        <v>0</v>
      </c>
    </row>
    <row r="52" spans="1:16" s="71" customFormat="1" ht="15" customHeight="1" thickBot="1" x14ac:dyDescent="0.35">
      <c r="A52" s="30">
        <v>38</v>
      </c>
      <c r="B52" s="1750"/>
      <c r="C52" s="1750"/>
      <c r="D52" s="113" t="s">
        <v>1213</v>
      </c>
      <c r="E52" s="33">
        <v>2</v>
      </c>
      <c r="F52" s="34">
        <v>460</v>
      </c>
      <c r="G52" s="170"/>
      <c r="H52" s="178"/>
      <c r="I52" s="172" t="s">
        <v>225</v>
      </c>
      <c r="J52" s="35"/>
      <c r="K52" s="36"/>
      <c r="L52" s="171"/>
      <c r="M52" s="171" t="s">
        <v>225</v>
      </c>
      <c r="N52" s="172" t="s">
        <v>225</v>
      </c>
      <c r="O52" s="829"/>
      <c r="P52" s="210">
        <f t="shared" si="0"/>
        <v>0</v>
      </c>
    </row>
    <row r="53" spans="1:16" s="71" customFormat="1" ht="15" customHeight="1" thickBot="1" x14ac:dyDescent="0.35">
      <c r="A53" s="30">
        <v>39</v>
      </c>
      <c r="B53" s="1750"/>
      <c r="C53" s="1750"/>
      <c r="D53" s="113" t="s">
        <v>1214</v>
      </c>
      <c r="E53" s="33">
        <v>2</v>
      </c>
      <c r="F53" s="34">
        <v>460</v>
      </c>
      <c r="G53" s="170"/>
      <c r="H53" s="178"/>
      <c r="I53" s="179"/>
      <c r="J53" s="35"/>
      <c r="K53" s="36"/>
      <c r="L53" s="171"/>
      <c r="M53" s="171" t="s">
        <v>225</v>
      </c>
      <c r="N53" s="172" t="s">
        <v>225</v>
      </c>
      <c r="O53" s="829"/>
      <c r="P53" s="210">
        <f t="shared" si="0"/>
        <v>0</v>
      </c>
    </row>
    <row r="54" spans="1:16" s="71" customFormat="1" ht="15" customHeight="1" thickBot="1" x14ac:dyDescent="0.35">
      <c r="A54" s="30">
        <v>40</v>
      </c>
      <c r="B54" s="1750"/>
      <c r="C54" s="1750"/>
      <c r="D54" s="113" t="s">
        <v>1215</v>
      </c>
      <c r="E54" s="33">
        <v>2</v>
      </c>
      <c r="F54" s="34">
        <v>460</v>
      </c>
      <c r="G54" s="170"/>
      <c r="H54" s="178"/>
      <c r="I54" s="179"/>
      <c r="J54" s="35"/>
      <c r="K54" s="36"/>
      <c r="L54" s="171"/>
      <c r="M54" s="171" t="s">
        <v>225</v>
      </c>
      <c r="N54" s="172" t="s">
        <v>225</v>
      </c>
      <c r="O54" s="829"/>
      <c r="P54" s="210">
        <f t="shared" si="0"/>
        <v>0</v>
      </c>
    </row>
    <row r="55" spans="1:16" s="71" customFormat="1" ht="15" customHeight="1" thickBot="1" x14ac:dyDescent="0.35">
      <c r="A55" s="41">
        <v>41</v>
      </c>
      <c r="B55" s="1750"/>
      <c r="C55" s="1750"/>
      <c r="D55" s="114" t="s">
        <v>1216</v>
      </c>
      <c r="E55" s="44">
        <v>2</v>
      </c>
      <c r="F55" s="45">
        <v>1</v>
      </c>
      <c r="G55" s="174"/>
      <c r="H55" s="180"/>
      <c r="I55" s="181"/>
      <c r="J55" s="104"/>
      <c r="K55" s="46"/>
      <c r="L55" s="175"/>
      <c r="M55" s="175" t="s">
        <v>225</v>
      </c>
      <c r="N55" s="176" t="s">
        <v>225</v>
      </c>
      <c r="O55" s="830"/>
      <c r="P55" s="212">
        <f t="shared" si="0"/>
        <v>0</v>
      </c>
    </row>
    <row r="56" spans="1:16" s="71" customFormat="1" ht="15" customHeight="1" thickBot="1" x14ac:dyDescent="0.35">
      <c r="A56" s="72">
        <v>42</v>
      </c>
      <c r="B56" s="159"/>
      <c r="C56" s="159" t="s">
        <v>161</v>
      </c>
      <c r="D56" s="189" t="s">
        <v>162</v>
      </c>
      <c r="E56" s="74">
        <v>2</v>
      </c>
      <c r="F56" s="75">
        <v>1</v>
      </c>
      <c r="G56" s="55"/>
      <c r="H56" s="56"/>
      <c r="I56" s="157"/>
      <c r="J56" s="55"/>
      <c r="K56" s="56"/>
      <c r="L56" s="56"/>
      <c r="M56" s="56" t="s">
        <v>132</v>
      </c>
      <c r="N56" s="157" t="s">
        <v>132</v>
      </c>
      <c r="O56" s="831"/>
      <c r="P56" s="165">
        <f t="shared" si="0"/>
        <v>0</v>
      </c>
    </row>
    <row r="57" spans="1:16" s="71" customFormat="1" ht="14.4" thickBot="1" x14ac:dyDescent="0.35">
      <c r="A57" s="1747" t="s">
        <v>163</v>
      </c>
      <c r="B57" s="1747"/>
      <c r="C57" s="1747"/>
      <c r="D57" s="1747"/>
      <c r="E57" s="1747"/>
      <c r="F57" s="1747"/>
      <c r="G57" s="1747"/>
      <c r="H57" s="1747"/>
      <c r="I57" s="1747"/>
      <c r="J57" s="1747"/>
      <c r="K57" s="1747"/>
      <c r="L57" s="1747"/>
      <c r="M57" s="1747"/>
      <c r="N57" s="1747"/>
      <c r="O57" s="1829">
        <f>SUM(P15:P56)</f>
        <v>0</v>
      </c>
      <c r="P57" s="1829"/>
    </row>
    <row r="58" spans="1:16" s="71" customFormat="1" ht="14.4" thickBot="1" x14ac:dyDescent="0.35">
      <c r="A58" s="229" t="s">
        <v>164</v>
      </c>
      <c r="B58" s="230"/>
      <c r="C58" s="230"/>
      <c r="D58" s="230"/>
      <c r="E58" s="230"/>
      <c r="F58" s="230"/>
      <c r="G58" s="230"/>
      <c r="H58" s="230"/>
      <c r="I58" s="230"/>
      <c r="J58" s="230"/>
      <c r="K58" s="230"/>
      <c r="L58" s="230"/>
      <c r="M58" s="230"/>
      <c r="N58" s="231"/>
      <c r="O58" s="1829">
        <f>SUM(O57*4)</f>
        <v>0</v>
      </c>
      <c r="P58" s="1829"/>
    </row>
    <row r="59" spans="1:16" customFormat="1" ht="14.4" x14ac:dyDescent="0.3">
      <c r="A59" s="142"/>
      <c r="B59" s="142"/>
      <c r="C59" s="142"/>
      <c r="D59" s="142"/>
      <c r="E59" s="142"/>
      <c r="F59" s="142"/>
      <c r="G59" s="143"/>
      <c r="H59" s="143"/>
      <c r="I59" s="143"/>
      <c r="J59" s="143"/>
      <c r="K59" s="143"/>
      <c r="L59" s="143"/>
      <c r="M59" s="143"/>
      <c r="N59" s="143"/>
      <c r="O59" s="142"/>
      <c r="P59" s="142"/>
    </row>
  </sheetData>
  <sheetProtection algorithmName="SHA-512" hashValue="uTsj1cbyKzrPSbm3r+VSSHG7+kMS9N2sReR/LSkK1E0MnR7XiaLyYxAxIuzEfrYWz6HI9FACgldtUYKEQTgCHg==" saltValue="A8F03iO/zFSscMTLn8Wd5g==" spinCount="100000" sheet="1" objects="1" scenarios="1"/>
  <mergeCells count="3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5:B21"/>
    <mergeCell ref="C15:C21"/>
    <mergeCell ref="B22:B28"/>
    <mergeCell ref="C22:C28"/>
    <mergeCell ref="B29:B33"/>
    <mergeCell ref="C29:C33"/>
    <mergeCell ref="B34:B38"/>
    <mergeCell ref="C34:C38"/>
    <mergeCell ref="B39:B45"/>
    <mergeCell ref="C39:C45"/>
    <mergeCell ref="B47:B49"/>
    <mergeCell ref="C47:C49"/>
    <mergeCell ref="B50:B55"/>
    <mergeCell ref="C50:C55"/>
    <mergeCell ref="A57:N57"/>
    <mergeCell ref="O57:P57"/>
    <mergeCell ref="O58:P58"/>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81CF1-B51E-450E-8EA4-E4A5F88718B4}">
  <sheetPr>
    <tabColor rgb="FFCAEDFB"/>
    <pageSetUpPr fitToPage="1"/>
  </sheetPr>
  <dimension ref="A1:Q149"/>
  <sheetViews>
    <sheetView topLeftCell="D124" zoomScaleNormal="100" workbookViewId="0">
      <selection activeCell="P145" sqref="P145"/>
    </sheetView>
  </sheetViews>
  <sheetFormatPr defaultColWidth="8.88671875" defaultRowHeight="13.8" x14ac:dyDescent="0.3"/>
  <cols>
    <col min="1" max="1" width="8.88671875" style="142" bestFit="1" customWidth="1"/>
    <col min="2" max="2" width="13.109375" style="142" customWidth="1"/>
    <col min="3" max="3" width="26.33203125" style="142" customWidth="1"/>
    <col min="4" max="4" width="60" style="142" customWidth="1"/>
    <col min="5" max="5" width="8.109375" style="142" customWidth="1"/>
    <col min="6" max="6" width="8.88671875" style="142" bestFit="1" customWidth="1"/>
    <col min="7" max="8" width="3.109375" style="143" customWidth="1"/>
    <col min="9" max="9" width="4.88671875" style="143" customWidth="1"/>
    <col min="10" max="15" width="3.109375" style="143" customWidth="1"/>
    <col min="16" max="17" width="12.109375" style="142" customWidth="1"/>
    <col min="18" max="18" width="8.88671875" style="142" customWidth="1"/>
    <col min="19" max="16384" width="8.88671875" style="142"/>
  </cols>
  <sheetData>
    <row r="1" spans="1:17" s="65" customFormat="1" x14ac:dyDescent="0.3">
      <c r="A1" s="64"/>
      <c r="B1" s="64"/>
      <c r="C1" s="64"/>
      <c r="E1" s="1770" t="s">
        <v>1217</v>
      </c>
      <c r="F1" s="1770"/>
      <c r="G1" s="1770"/>
      <c r="H1" s="1770"/>
      <c r="I1" s="1770"/>
      <c r="J1" s="1770"/>
      <c r="K1" s="1770"/>
      <c r="L1" s="1770"/>
      <c r="M1" s="1770"/>
      <c r="N1" s="1770"/>
      <c r="O1" s="1770"/>
      <c r="P1" s="1770"/>
      <c r="Q1" s="1770"/>
    </row>
    <row r="2" spans="1:17" s="65" customFormat="1" x14ac:dyDescent="0.3">
      <c r="A2" s="64"/>
      <c r="B2" s="64"/>
      <c r="C2" s="64"/>
      <c r="P2" s="66"/>
      <c r="Q2" s="66"/>
    </row>
    <row r="3" spans="1:17" s="65" customFormat="1" x14ac:dyDescent="0.3">
      <c r="A3" s="64"/>
      <c r="B3" s="64"/>
      <c r="C3" s="64"/>
      <c r="P3" s="67"/>
      <c r="Q3" s="67"/>
    </row>
    <row r="4" spans="1:17" s="65" customFormat="1" x14ac:dyDescent="0.3">
      <c r="A4" s="64"/>
      <c r="B4" s="64"/>
      <c r="C4" s="64"/>
      <c r="P4" s="67"/>
      <c r="Q4" s="67"/>
    </row>
    <row r="5" spans="1:17" s="65" customFormat="1" x14ac:dyDescent="0.3">
      <c r="A5" s="64"/>
      <c r="B5" s="64"/>
      <c r="C5" s="64"/>
      <c r="P5" s="67"/>
      <c r="Q5" s="67"/>
    </row>
    <row r="6" spans="1:17" s="65" customFormat="1" x14ac:dyDescent="0.3">
      <c r="A6" s="64"/>
      <c r="B6" s="64"/>
      <c r="C6" s="64"/>
      <c r="P6" s="67"/>
      <c r="Q6" s="67"/>
    </row>
    <row r="7" spans="1:17" s="65" customFormat="1" x14ac:dyDescent="0.3">
      <c r="A7" s="64"/>
      <c r="B7" s="64"/>
      <c r="C7" s="64"/>
      <c r="P7" s="67"/>
      <c r="Q7" s="67"/>
    </row>
    <row r="8" spans="1:17" s="65" customFormat="1" x14ac:dyDescent="0.3">
      <c r="A8" s="1771" t="s">
        <v>1</v>
      </c>
      <c r="B8" s="1771"/>
      <c r="C8" s="1771"/>
      <c r="D8" s="69"/>
      <c r="E8" s="69"/>
      <c r="F8" s="69"/>
      <c r="G8" s="69"/>
      <c r="H8" s="69"/>
      <c r="I8" s="69"/>
      <c r="J8" s="69"/>
      <c r="K8" s="69"/>
      <c r="L8" s="69"/>
      <c r="P8" s="67"/>
      <c r="Q8" s="67"/>
    </row>
    <row r="9" spans="1:17" s="65" customFormat="1" x14ac:dyDescent="0.3">
      <c r="A9" s="1771" t="s">
        <v>1218</v>
      </c>
      <c r="B9" s="1771"/>
      <c r="C9" s="1771"/>
      <c r="D9" s="1771"/>
      <c r="E9" s="69"/>
      <c r="F9" s="69"/>
      <c r="G9" s="69"/>
      <c r="H9" s="69"/>
      <c r="I9" s="846"/>
      <c r="J9" s="846"/>
      <c r="K9" s="846"/>
      <c r="L9" s="846"/>
      <c r="P9" s="67"/>
      <c r="Q9" s="67"/>
    </row>
    <row r="10" spans="1:17" s="65"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69"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3"/>
      <c r="P11" s="1766" t="s">
        <v>116</v>
      </c>
      <c r="Q11" s="1766" t="s">
        <v>117</v>
      </c>
    </row>
    <row r="12" spans="1:17" s="69" customFormat="1" ht="88.5" customHeight="1" thickBot="1" x14ac:dyDescent="0.35">
      <c r="A12" s="1763"/>
      <c r="B12" s="1763"/>
      <c r="C12" s="1764"/>
      <c r="D12" s="1765"/>
      <c r="E12" s="1765"/>
      <c r="F12" s="1765"/>
      <c r="G12" s="1763" t="s">
        <v>118</v>
      </c>
      <c r="H12" s="1763"/>
      <c r="I12" s="1763"/>
      <c r="J12" s="1763" t="s">
        <v>119</v>
      </c>
      <c r="K12" s="1763"/>
      <c r="L12" s="1763"/>
      <c r="M12" s="1763"/>
      <c r="N12" s="1763"/>
      <c r="O12" s="1763"/>
      <c r="P12" s="1766"/>
      <c r="Q12" s="1766"/>
    </row>
    <row r="13" spans="1:17" s="69" customFormat="1" ht="77.25" customHeight="1" thickBot="1" x14ac:dyDescent="0.35">
      <c r="A13" s="1763"/>
      <c r="B13" s="1763"/>
      <c r="C13" s="1764"/>
      <c r="D13" s="1765"/>
      <c r="E13" s="1765"/>
      <c r="F13" s="1765"/>
      <c r="G13" s="16" t="s">
        <v>120</v>
      </c>
      <c r="H13" s="17" t="s">
        <v>121</v>
      </c>
      <c r="I13" s="18" t="s">
        <v>122</v>
      </c>
      <c r="J13" s="19" t="s">
        <v>603</v>
      </c>
      <c r="K13" s="1608" t="s">
        <v>123</v>
      </c>
      <c r="L13" s="17" t="s">
        <v>124</v>
      </c>
      <c r="M13" s="17" t="s">
        <v>125</v>
      </c>
      <c r="N13" s="17" t="s">
        <v>126</v>
      </c>
      <c r="O13" s="18" t="s">
        <v>127</v>
      </c>
      <c r="P13" s="1766"/>
      <c r="Q13" s="1766"/>
    </row>
    <row r="14" spans="1:17" s="71" customFormat="1" ht="14.4" thickBot="1" x14ac:dyDescent="0.35">
      <c r="A14" s="1759" t="s">
        <v>1219</v>
      </c>
      <c r="B14" s="1759"/>
      <c r="C14" s="1759"/>
      <c r="D14" s="1759"/>
      <c r="E14" s="1759"/>
      <c r="F14" s="1759"/>
      <c r="G14" s="1759"/>
      <c r="H14" s="1759"/>
      <c r="I14" s="1759"/>
      <c r="J14" s="1759"/>
      <c r="K14" s="1759"/>
      <c r="L14" s="1759"/>
      <c r="M14" s="1759"/>
      <c r="N14" s="1759"/>
      <c r="O14" s="1759"/>
      <c r="P14" s="1759"/>
      <c r="Q14" s="1759"/>
    </row>
    <row r="15" spans="1:17" s="71" customFormat="1" ht="15" customHeight="1" thickBot="1" x14ac:dyDescent="0.35">
      <c r="A15" s="20">
        <v>1</v>
      </c>
      <c r="B15" s="1774" t="s">
        <v>1220</v>
      </c>
      <c r="C15" s="1772" t="s">
        <v>1221</v>
      </c>
      <c r="D15" s="218" t="s">
        <v>424</v>
      </c>
      <c r="E15" s="24">
        <v>52</v>
      </c>
      <c r="F15" s="25">
        <v>2</v>
      </c>
      <c r="G15" s="20"/>
      <c r="H15" s="24" t="s">
        <v>225</v>
      </c>
      <c r="I15" s="197"/>
      <c r="J15" s="1185"/>
      <c r="K15" s="1186"/>
      <c r="L15" s="27"/>
      <c r="M15" s="24"/>
      <c r="N15" s="1186"/>
      <c r="O15" s="1187"/>
      <c r="P15" s="1793" t="s">
        <v>137</v>
      </c>
      <c r="Q15" s="1793"/>
    </row>
    <row r="16" spans="1:17" s="71" customFormat="1" ht="15" customHeight="1" thickBot="1" x14ac:dyDescent="0.35">
      <c r="A16" s="30">
        <v>2</v>
      </c>
      <c r="B16" s="1774"/>
      <c r="C16" s="1772"/>
      <c r="D16" s="235" t="s">
        <v>607</v>
      </c>
      <c r="E16" s="33">
        <v>52</v>
      </c>
      <c r="F16" s="34">
        <v>2</v>
      </c>
      <c r="G16" s="30"/>
      <c r="H16" s="33" t="s">
        <v>225</v>
      </c>
      <c r="I16" s="194"/>
      <c r="J16" s="1189"/>
      <c r="K16" s="1190"/>
      <c r="L16" s="36"/>
      <c r="M16" s="865"/>
      <c r="N16" s="1190"/>
      <c r="O16" s="1191"/>
      <c r="P16" s="1802" t="s">
        <v>137</v>
      </c>
      <c r="Q16" s="1802"/>
    </row>
    <row r="17" spans="1:17" s="71" customFormat="1" ht="30" customHeight="1" thickBot="1" x14ac:dyDescent="0.35">
      <c r="A17" s="30">
        <v>3</v>
      </c>
      <c r="B17" s="1774"/>
      <c r="C17" s="1772"/>
      <c r="D17" s="235" t="s">
        <v>608</v>
      </c>
      <c r="E17" s="33">
        <v>52</v>
      </c>
      <c r="F17" s="34">
        <v>2</v>
      </c>
      <c r="G17" s="30"/>
      <c r="H17" s="33" t="s">
        <v>225</v>
      </c>
      <c r="I17" s="194"/>
      <c r="J17" s="1189"/>
      <c r="K17" s="1190"/>
      <c r="L17" s="36"/>
      <c r="M17" s="865"/>
      <c r="N17" s="1190"/>
      <c r="O17" s="1191"/>
      <c r="P17" s="1802" t="s">
        <v>137</v>
      </c>
      <c r="Q17" s="1802"/>
    </row>
    <row r="18" spans="1:17" s="71" customFormat="1" ht="15" customHeight="1" thickBot="1" x14ac:dyDescent="0.35">
      <c r="A18" s="30">
        <v>4</v>
      </c>
      <c r="B18" s="1774"/>
      <c r="C18" s="1772"/>
      <c r="D18" s="235" t="s">
        <v>609</v>
      </c>
      <c r="E18" s="33">
        <v>2</v>
      </c>
      <c r="F18" s="34">
        <v>2</v>
      </c>
      <c r="G18" s="30"/>
      <c r="H18" s="33" t="s">
        <v>225</v>
      </c>
      <c r="I18" s="194"/>
      <c r="J18" s="1189"/>
      <c r="K18" s="1190"/>
      <c r="L18" s="36"/>
      <c r="M18" s="865"/>
      <c r="N18" s="1190" t="s">
        <v>225</v>
      </c>
      <c r="O18" s="1191" t="s">
        <v>225</v>
      </c>
      <c r="P18" s="829"/>
      <c r="Q18" s="210">
        <f t="shared" ref="Q18:Q23" si="0">ROUND(P18,2)*E18*F18</f>
        <v>0</v>
      </c>
    </row>
    <row r="19" spans="1:17" s="71" customFormat="1" ht="15" customHeight="1" thickBot="1" x14ac:dyDescent="0.35">
      <c r="A19" s="30">
        <v>5</v>
      </c>
      <c r="B19" s="1774"/>
      <c r="C19" s="1772"/>
      <c r="D19" s="235" t="s">
        <v>425</v>
      </c>
      <c r="E19" s="33">
        <v>2</v>
      </c>
      <c r="F19" s="34">
        <v>2</v>
      </c>
      <c r="G19" s="30"/>
      <c r="H19" s="33"/>
      <c r="I19" s="194" t="s">
        <v>225</v>
      </c>
      <c r="J19" s="1189"/>
      <c r="K19" s="1190"/>
      <c r="L19" s="36"/>
      <c r="M19" s="865"/>
      <c r="N19" s="1190" t="s">
        <v>225</v>
      </c>
      <c r="O19" s="1191" t="s">
        <v>225</v>
      </c>
      <c r="P19" s="829"/>
      <c r="Q19" s="210">
        <f t="shared" si="0"/>
        <v>0</v>
      </c>
    </row>
    <row r="20" spans="1:17" s="71" customFormat="1" ht="15" customHeight="1" thickBot="1" x14ac:dyDescent="0.35">
      <c r="A20" s="30">
        <v>6</v>
      </c>
      <c r="B20" s="1774"/>
      <c r="C20" s="1772"/>
      <c r="D20" s="235" t="s">
        <v>610</v>
      </c>
      <c r="E20" s="33">
        <v>2</v>
      </c>
      <c r="F20" s="34">
        <v>2</v>
      </c>
      <c r="G20" s="30"/>
      <c r="H20" s="33"/>
      <c r="I20" s="194"/>
      <c r="J20" s="1189"/>
      <c r="K20" s="1190"/>
      <c r="L20" s="36"/>
      <c r="M20" s="865"/>
      <c r="N20" s="1190" t="s">
        <v>225</v>
      </c>
      <c r="O20" s="1191" t="s">
        <v>225</v>
      </c>
      <c r="P20" s="829"/>
      <c r="Q20" s="210">
        <f t="shared" si="0"/>
        <v>0</v>
      </c>
    </row>
    <row r="21" spans="1:17" s="71" customFormat="1" ht="15" customHeight="1" thickBot="1" x14ac:dyDescent="0.35">
      <c r="A21" s="30">
        <v>7</v>
      </c>
      <c r="B21" s="1774"/>
      <c r="C21" s="1772"/>
      <c r="D21" s="235" t="s">
        <v>527</v>
      </c>
      <c r="E21" s="33">
        <v>2</v>
      </c>
      <c r="F21" s="34">
        <v>2</v>
      </c>
      <c r="G21" s="30"/>
      <c r="H21" s="33"/>
      <c r="I21" s="194"/>
      <c r="J21" s="1189"/>
      <c r="K21" s="1190"/>
      <c r="L21" s="36"/>
      <c r="M21" s="865"/>
      <c r="N21" s="1190" t="s">
        <v>225</v>
      </c>
      <c r="O21" s="1191" t="s">
        <v>225</v>
      </c>
      <c r="P21" s="829"/>
      <c r="Q21" s="210">
        <f t="shared" si="0"/>
        <v>0</v>
      </c>
    </row>
    <row r="22" spans="1:17" s="71" customFormat="1" ht="30" customHeight="1" thickBot="1" x14ac:dyDescent="0.35">
      <c r="A22" s="30">
        <v>8</v>
      </c>
      <c r="B22" s="1774"/>
      <c r="C22" s="1772"/>
      <c r="D22" s="235" t="s">
        <v>611</v>
      </c>
      <c r="E22" s="33">
        <v>2</v>
      </c>
      <c r="F22" s="34">
        <v>2</v>
      </c>
      <c r="G22" s="30"/>
      <c r="H22" s="33"/>
      <c r="I22" s="194"/>
      <c r="J22" s="1189"/>
      <c r="K22" s="1190"/>
      <c r="L22" s="36"/>
      <c r="M22" s="865"/>
      <c r="N22" s="1190" t="s">
        <v>225</v>
      </c>
      <c r="O22" s="1191" t="s">
        <v>225</v>
      </c>
      <c r="P22" s="829"/>
      <c r="Q22" s="210">
        <f t="shared" si="0"/>
        <v>0</v>
      </c>
    </row>
    <row r="23" spans="1:17" s="71" customFormat="1" ht="15" customHeight="1" thickBot="1" x14ac:dyDescent="0.35">
      <c r="A23" s="41">
        <v>9</v>
      </c>
      <c r="B23" s="1774"/>
      <c r="C23" s="1772"/>
      <c r="D23" s="188" t="s">
        <v>612</v>
      </c>
      <c r="E23" s="44">
        <v>2</v>
      </c>
      <c r="F23" s="45">
        <v>2</v>
      </c>
      <c r="G23" s="41"/>
      <c r="H23" s="44"/>
      <c r="I23" s="196"/>
      <c r="J23" s="1199"/>
      <c r="K23" s="1197"/>
      <c r="L23" s="46"/>
      <c r="M23" s="870"/>
      <c r="N23" s="1197" t="s">
        <v>225</v>
      </c>
      <c r="O23" s="1198" t="s">
        <v>225</v>
      </c>
      <c r="P23" s="829"/>
      <c r="Q23" s="212">
        <f t="shared" si="0"/>
        <v>0</v>
      </c>
    </row>
    <row r="24" spans="1:17" s="71" customFormat="1" ht="15" customHeight="1" thickBot="1" x14ac:dyDescent="0.35">
      <c r="A24" s="20">
        <v>10</v>
      </c>
      <c r="B24" s="1816" t="s">
        <v>1222</v>
      </c>
      <c r="C24" s="1816" t="s">
        <v>1223</v>
      </c>
      <c r="D24" s="106" t="s">
        <v>535</v>
      </c>
      <c r="E24" s="24">
        <v>365</v>
      </c>
      <c r="F24" s="25">
        <v>2</v>
      </c>
      <c r="G24" s="20" t="s">
        <v>225</v>
      </c>
      <c r="H24" s="24"/>
      <c r="I24" s="197"/>
      <c r="J24" s="857"/>
      <c r="K24" s="860"/>
      <c r="L24" s="27"/>
      <c r="M24" s="860"/>
      <c r="N24" s="1186"/>
      <c r="O24" s="1187"/>
      <c r="P24" s="1800" t="s">
        <v>137</v>
      </c>
      <c r="Q24" s="1800"/>
    </row>
    <row r="25" spans="1:17" s="71" customFormat="1" ht="15" customHeight="1" thickBot="1" x14ac:dyDescent="0.35">
      <c r="A25" s="30">
        <v>11</v>
      </c>
      <c r="B25" s="1816"/>
      <c r="C25" s="1816"/>
      <c r="D25" s="119" t="s">
        <v>896</v>
      </c>
      <c r="E25" s="33">
        <v>2</v>
      </c>
      <c r="F25" s="34">
        <v>2</v>
      </c>
      <c r="G25" s="30"/>
      <c r="H25" s="33"/>
      <c r="I25" s="194" t="s">
        <v>225</v>
      </c>
      <c r="J25" s="862"/>
      <c r="K25" s="865"/>
      <c r="L25" s="36"/>
      <c r="M25" s="865"/>
      <c r="N25" s="1190" t="s">
        <v>225</v>
      </c>
      <c r="O25" s="1191" t="s">
        <v>225</v>
      </c>
      <c r="P25" s="829"/>
      <c r="Q25" s="210">
        <f t="shared" ref="Q25:Q50" si="1">ROUND(P25,2)*E25*F25</f>
        <v>0</v>
      </c>
    </row>
    <row r="26" spans="1:17" s="71" customFormat="1" ht="45" customHeight="1" thickBot="1" x14ac:dyDescent="0.35">
      <c r="A26" s="41">
        <v>12</v>
      </c>
      <c r="B26" s="1816"/>
      <c r="C26" s="1816"/>
      <c r="D26" s="125" t="s">
        <v>897</v>
      </c>
      <c r="E26" s="44">
        <v>2</v>
      </c>
      <c r="F26" s="45">
        <v>2</v>
      </c>
      <c r="G26" s="867"/>
      <c r="H26" s="870"/>
      <c r="I26" s="869" t="s">
        <v>225</v>
      </c>
      <c r="J26" s="867"/>
      <c r="K26" s="870"/>
      <c r="L26" s="46"/>
      <c r="M26" s="870"/>
      <c r="N26" s="870" t="s">
        <v>225</v>
      </c>
      <c r="O26" s="869" t="s">
        <v>225</v>
      </c>
      <c r="P26" s="830"/>
      <c r="Q26" s="212">
        <f t="shared" si="1"/>
        <v>0</v>
      </c>
    </row>
    <row r="27" spans="1:17" s="71" customFormat="1" ht="15" customHeight="1" thickBot="1" x14ac:dyDescent="0.35">
      <c r="A27" s="20">
        <v>13</v>
      </c>
      <c r="B27" s="1816" t="s">
        <v>1224</v>
      </c>
      <c r="C27" s="1816" t="s">
        <v>1225</v>
      </c>
      <c r="D27" s="106" t="s">
        <v>1226</v>
      </c>
      <c r="E27" s="24">
        <v>2</v>
      </c>
      <c r="F27" s="25">
        <v>2</v>
      </c>
      <c r="G27" s="857"/>
      <c r="H27" s="860"/>
      <c r="I27" s="859"/>
      <c r="J27" s="857"/>
      <c r="K27" s="860"/>
      <c r="L27" s="27"/>
      <c r="M27" s="860"/>
      <c r="N27" s="860" t="s">
        <v>225</v>
      </c>
      <c r="O27" s="859" t="s">
        <v>225</v>
      </c>
      <c r="P27" s="828"/>
      <c r="Q27" s="209">
        <f t="shared" si="1"/>
        <v>0</v>
      </c>
    </row>
    <row r="28" spans="1:17" s="71" customFormat="1" ht="15" customHeight="1" thickBot="1" x14ac:dyDescent="0.35">
      <c r="A28" s="30">
        <v>14</v>
      </c>
      <c r="B28" s="1816"/>
      <c r="C28" s="1816"/>
      <c r="D28" s="119" t="s">
        <v>1227</v>
      </c>
      <c r="E28" s="33">
        <v>2</v>
      </c>
      <c r="F28" s="34">
        <v>2</v>
      </c>
      <c r="G28" s="862" t="s">
        <v>225</v>
      </c>
      <c r="H28" s="865"/>
      <c r="I28" s="864"/>
      <c r="J28" s="862"/>
      <c r="K28" s="865"/>
      <c r="L28" s="36"/>
      <c r="M28" s="865"/>
      <c r="N28" s="865" t="s">
        <v>225</v>
      </c>
      <c r="O28" s="864" t="s">
        <v>225</v>
      </c>
      <c r="P28" s="829"/>
      <c r="Q28" s="210">
        <f t="shared" si="1"/>
        <v>0</v>
      </c>
    </row>
    <row r="29" spans="1:17" s="71" customFormat="1" ht="30" customHeight="1" thickBot="1" x14ac:dyDescent="0.35">
      <c r="A29" s="30">
        <v>15</v>
      </c>
      <c r="B29" s="1816"/>
      <c r="C29" s="1816"/>
      <c r="D29" s="119" t="s">
        <v>1228</v>
      </c>
      <c r="E29" s="33">
        <v>2</v>
      </c>
      <c r="F29" s="34">
        <v>2</v>
      </c>
      <c r="G29" s="862"/>
      <c r="H29" s="865" t="s">
        <v>225</v>
      </c>
      <c r="I29" s="864"/>
      <c r="J29" s="862"/>
      <c r="K29" s="865"/>
      <c r="L29" s="36"/>
      <c r="M29" s="865"/>
      <c r="N29" s="865" t="s">
        <v>225</v>
      </c>
      <c r="O29" s="864" t="s">
        <v>225</v>
      </c>
      <c r="P29" s="829"/>
      <c r="Q29" s="210">
        <f t="shared" si="1"/>
        <v>0</v>
      </c>
    </row>
    <row r="30" spans="1:17" s="71" customFormat="1" ht="15" customHeight="1" thickBot="1" x14ac:dyDescent="0.35">
      <c r="A30" s="30">
        <v>16</v>
      </c>
      <c r="B30" s="1816"/>
      <c r="C30" s="1816"/>
      <c r="D30" s="119" t="s">
        <v>1229</v>
      </c>
      <c r="E30" s="33">
        <v>2</v>
      </c>
      <c r="F30" s="34">
        <v>2</v>
      </c>
      <c r="G30" s="862"/>
      <c r="H30" s="865" t="s">
        <v>225</v>
      </c>
      <c r="I30" s="864"/>
      <c r="J30" s="862"/>
      <c r="K30" s="865"/>
      <c r="L30" s="36"/>
      <c r="M30" s="865"/>
      <c r="N30" s="865" t="s">
        <v>225</v>
      </c>
      <c r="O30" s="864" t="s">
        <v>225</v>
      </c>
      <c r="P30" s="829"/>
      <c r="Q30" s="210">
        <f t="shared" si="1"/>
        <v>0</v>
      </c>
    </row>
    <row r="31" spans="1:17" s="71" customFormat="1" ht="15" customHeight="1" thickBot="1" x14ac:dyDescent="0.35">
      <c r="A31" s="30">
        <v>17</v>
      </c>
      <c r="B31" s="1816"/>
      <c r="C31" s="1816"/>
      <c r="D31" s="119" t="s">
        <v>1230</v>
      </c>
      <c r="E31" s="33">
        <v>2</v>
      </c>
      <c r="F31" s="34">
        <v>2</v>
      </c>
      <c r="G31" s="862"/>
      <c r="H31" s="865"/>
      <c r="I31" s="864"/>
      <c r="J31" s="862"/>
      <c r="K31" s="865"/>
      <c r="L31" s="36"/>
      <c r="M31" s="865"/>
      <c r="N31" s="865" t="s">
        <v>225</v>
      </c>
      <c r="O31" s="864" t="s">
        <v>225</v>
      </c>
      <c r="P31" s="829"/>
      <c r="Q31" s="210">
        <f t="shared" si="1"/>
        <v>0</v>
      </c>
    </row>
    <row r="32" spans="1:17" s="71" customFormat="1" ht="15" customHeight="1" thickBot="1" x14ac:dyDescent="0.35">
      <c r="A32" s="30">
        <v>18</v>
      </c>
      <c r="B32" s="1816"/>
      <c r="C32" s="1816"/>
      <c r="D32" s="119" t="s">
        <v>1231</v>
      </c>
      <c r="E32" s="33">
        <v>2</v>
      </c>
      <c r="F32" s="34">
        <v>2</v>
      </c>
      <c r="G32" s="862"/>
      <c r="H32" s="865"/>
      <c r="I32" s="864"/>
      <c r="J32" s="862"/>
      <c r="K32" s="865"/>
      <c r="L32" s="36"/>
      <c r="M32" s="865"/>
      <c r="N32" s="865" t="s">
        <v>225</v>
      </c>
      <c r="O32" s="864" t="s">
        <v>225</v>
      </c>
      <c r="P32" s="829"/>
      <c r="Q32" s="210">
        <f t="shared" si="1"/>
        <v>0</v>
      </c>
    </row>
    <row r="33" spans="1:17" s="71" customFormat="1" ht="15" customHeight="1" thickBot="1" x14ac:dyDescent="0.35">
      <c r="A33" s="30">
        <v>19</v>
      </c>
      <c r="B33" s="1816"/>
      <c r="C33" s="1816"/>
      <c r="D33" s="119" t="s">
        <v>830</v>
      </c>
      <c r="E33" s="33">
        <v>2</v>
      </c>
      <c r="F33" s="34">
        <v>2</v>
      </c>
      <c r="G33" s="862"/>
      <c r="H33" s="865"/>
      <c r="I33" s="864"/>
      <c r="J33" s="862"/>
      <c r="K33" s="865"/>
      <c r="L33" s="36"/>
      <c r="M33" s="865"/>
      <c r="N33" s="865" t="s">
        <v>225</v>
      </c>
      <c r="O33" s="864" t="s">
        <v>225</v>
      </c>
      <c r="P33" s="829"/>
      <c r="Q33" s="210">
        <f t="shared" si="1"/>
        <v>0</v>
      </c>
    </row>
    <row r="34" spans="1:17" s="71" customFormat="1" ht="15" customHeight="1" thickBot="1" x14ac:dyDescent="0.35">
      <c r="A34" s="30">
        <v>20</v>
      </c>
      <c r="B34" s="1816"/>
      <c r="C34" s="1816"/>
      <c r="D34" s="119" t="s">
        <v>1232</v>
      </c>
      <c r="E34" s="33">
        <v>2</v>
      </c>
      <c r="F34" s="34">
        <v>2</v>
      </c>
      <c r="G34" s="862"/>
      <c r="H34" s="865"/>
      <c r="I34" s="864"/>
      <c r="J34" s="862"/>
      <c r="K34" s="865"/>
      <c r="L34" s="36"/>
      <c r="M34" s="865"/>
      <c r="N34" s="865" t="s">
        <v>225</v>
      </c>
      <c r="O34" s="864" t="s">
        <v>225</v>
      </c>
      <c r="P34" s="829"/>
      <c r="Q34" s="210">
        <f t="shared" si="1"/>
        <v>0</v>
      </c>
    </row>
    <row r="35" spans="1:17" s="71" customFormat="1" ht="15" customHeight="1" thickBot="1" x14ac:dyDescent="0.35">
      <c r="A35" s="30">
        <v>21</v>
      </c>
      <c r="B35" s="1816"/>
      <c r="C35" s="1816"/>
      <c r="D35" s="119" t="s">
        <v>1233</v>
      </c>
      <c r="E35" s="33">
        <v>2</v>
      </c>
      <c r="F35" s="34">
        <v>2</v>
      </c>
      <c r="G35" s="862"/>
      <c r="H35" s="865"/>
      <c r="I35" s="864"/>
      <c r="J35" s="862"/>
      <c r="K35" s="865"/>
      <c r="L35" s="36"/>
      <c r="M35" s="865"/>
      <c r="N35" s="865" t="s">
        <v>225</v>
      </c>
      <c r="O35" s="864" t="s">
        <v>225</v>
      </c>
      <c r="P35" s="829"/>
      <c r="Q35" s="210">
        <f t="shared" si="1"/>
        <v>0</v>
      </c>
    </row>
    <row r="36" spans="1:17" s="71" customFormat="1" ht="15" customHeight="1" thickBot="1" x14ac:dyDescent="0.35">
      <c r="A36" s="30">
        <v>22</v>
      </c>
      <c r="B36" s="1816"/>
      <c r="C36" s="1816"/>
      <c r="D36" s="119" t="s">
        <v>1234</v>
      </c>
      <c r="E36" s="33">
        <v>2</v>
      </c>
      <c r="F36" s="34">
        <v>2</v>
      </c>
      <c r="G36" s="862"/>
      <c r="H36" s="865"/>
      <c r="I36" s="864"/>
      <c r="J36" s="862"/>
      <c r="K36" s="865"/>
      <c r="L36" s="36"/>
      <c r="M36" s="865"/>
      <c r="N36" s="865" t="s">
        <v>225</v>
      </c>
      <c r="O36" s="864" t="s">
        <v>225</v>
      </c>
      <c r="P36" s="829"/>
      <c r="Q36" s="210">
        <f t="shared" si="1"/>
        <v>0</v>
      </c>
    </row>
    <row r="37" spans="1:17" s="71" customFormat="1" ht="15" customHeight="1" thickBot="1" x14ac:dyDescent="0.35">
      <c r="A37" s="30">
        <v>23</v>
      </c>
      <c r="B37" s="1816"/>
      <c r="C37" s="1816"/>
      <c r="D37" s="119" t="s">
        <v>1235</v>
      </c>
      <c r="E37" s="33">
        <v>2</v>
      </c>
      <c r="F37" s="34">
        <v>2</v>
      </c>
      <c r="G37" s="862"/>
      <c r="H37" s="865"/>
      <c r="I37" s="864"/>
      <c r="J37" s="862"/>
      <c r="K37" s="865"/>
      <c r="L37" s="36"/>
      <c r="M37" s="865"/>
      <c r="N37" s="865" t="s">
        <v>225</v>
      </c>
      <c r="O37" s="864" t="s">
        <v>225</v>
      </c>
      <c r="P37" s="829"/>
      <c r="Q37" s="210">
        <f t="shared" si="1"/>
        <v>0</v>
      </c>
    </row>
    <row r="38" spans="1:17" s="71" customFormat="1" ht="30" customHeight="1" thickBot="1" x14ac:dyDescent="0.35">
      <c r="A38" s="30">
        <v>24</v>
      </c>
      <c r="B38" s="1816"/>
      <c r="C38" s="1816"/>
      <c r="D38" s="119" t="s">
        <v>421</v>
      </c>
      <c r="E38" s="33">
        <v>2</v>
      </c>
      <c r="F38" s="34">
        <v>2</v>
      </c>
      <c r="G38" s="862"/>
      <c r="H38" s="865"/>
      <c r="I38" s="864"/>
      <c r="J38" s="862"/>
      <c r="K38" s="865"/>
      <c r="L38" s="36"/>
      <c r="M38" s="865"/>
      <c r="N38" s="865" t="s">
        <v>225</v>
      </c>
      <c r="O38" s="864" t="s">
        <v>225</v>
      </c>
      <c r="P38" s="829"/>
      <c r="Q38" s="210">
        <f t="shared" si="1"/>
        <v>0</v>
      </c>
    </row>
    <row r="39" spans="1:17" s="71" customFormat="1" ht="15" customHeight="1" thickBot="1" x14ac:dyDescent="0.35">
      <c r="A39" s="41">
        <v>25</v>
      </c>
      <c r="B39" s="1816"/>
      <c r="C39" s="1816"/>
      <c r="D39" s="125" t="s">
        <v>1236</v>
      </c>
      <c r="E39" s="44">
        <v>2</v>
      </c>
      <c r="F39" s="45">
        <v>2</v>
      </c>
      <c r="G39" s="867"/>
      <c r="H39" s="870"/>
      <c r="I39" s="869"/>
      <c r="J39" s="867"/>
      <c r="K39" s="870"/>
      <c r="L39" s="46"/>
      <c r="M39" s="870"/>
      <c r="N39" s="870" t="s">
        <v>225</v>
      </c>
      <c r="O39" s="869" t="s">
        <v>225</v>
      </c>
      <c r="P39" s="830"/>
      <c r="Q39" s="212">
        <f t="shared" si="1"/>
        <v>0</v>
      </c>
    </row>
    <row r="40" spans="1:17" s="71" customFormat="1" ht="15" customHeight="1" thickBot="1" x14ac:dyDescent="0.35">
      <c r="A40" s="20">
        <v>26</v>
      </c>
      <c r="B40" s="1816" t="s">
        <v>1237</v>
      </c>
      <c r="C40" s="1816" t="s">
        <v>1238</v>
      </c>
      <c r="D40" s="106" t="s">
        <v>621</v>
      </c>
      <c r="E40" s="24">
        <v>2</v>
      </c>
      <c r="F40" s="25">
        <v>2</v>
      </c>
      <c r="G40" s="857"/>
      <c r="H40" s="860"/>
      <c r="I40" s="859"/>
      <c r="J40" s="857"/>
      <c r="K40" s="860"/>
      <c r="L40" s="27"/>
      <c r="M40" s="860"/>
      <c r="N40" s="860" t="s">
        <v>225</v>
      </c>
      <c r="O40" s="859" t="s">
        <v>225</v>
      </c>
      <c r="P40" s="828"/>
      <c r="Q40" s="209">
        <f t="shared" si="1"/>
        <v>0</v>
      </c>
    </row>
    <row r="41" spans="1:17" s="71" customFormat="1" ht="15" customHeight="1" thickBot="1" x14ac:dyDescent="0.35">
      <c r="A41" s="30">
        <v>27</v>
      </c>
      <c r="B41" s="1816"/>
      <c r="C41" s="1816"/>
      <c r="D41" s="119" t="s">
        <v>622</v>
      </c>
      <c r="E41" s="33">
        <v>2</v>
      </c>
      <c r="F41" s="34">
        <v>2</v>
      </c>
      <c r="G41" s="862"/>
      <c r="H41" s="865"/>
      <c r="I41" s="864"/>
      <c r="J41" s="862"/>
      <c r="K41" s="865"/>
      <c r="L41" s="36"/>
      <c r="M41" s="865"/>
      <c r="N41" s="865" t="s">
        <v>225</v>
      </c>
      <c r="O41" s="864" t="s">
        <v>225</v>
      </c>
      <c r="P41" s="829"/>
      <c r="Q41" s="210">
        <f t="shared" si="1"/>
        <v>0</v>
      </c>
    </row>
    <row r="42" spans="1:17" s="71" customFormat="1" ht="15" customHeight="1" thickBot="1" x14ac:dyDescent="0.35">
      <c r="A42" s="30">
        <v>28</v>
      </c>
      <c r="B42" s="1816"/>
      <c r="C42" s="1816"/>
      <c r="D42" s="119" t="s">
        <v>644</v>
      </c>
      <c r="E42" s="33">
        <v>2</v>
      </c>
      <c r="F42" s="34">
        <v>2</v>
      </c>
      <c r="G42" s="862"/>
      <c r="H42" s="865"/>
      <c r="I42" s="864"/>
      <c r="J42" s="862"/>
      <c r="K42" s="865"/>
      <c r="L42" s="36"/>
      <c r="M42" s="865"/>
      <c r="N42" s="865" t="s">
        <v>225</v>
      </c>
      <c r="O42" s="864" t="s">
        <v>225</v>
      </c>
      <c r="P42" s="829"/>
      <c r="Q42" s="210">
        <f t="shared" si="1"/>
        <v>0</v>
      </c>
    </row>
    <row r="43" spans="1:17" s="71" customFormat="1" ht="15" customHeight="1" thickBot="1" x14ac:dyDescent="0.35">
      <c r="A43" s="30">
        <v>29</v>
      </c>
      <c r="B43" s="1816"/>
      <c r="C43" s="1816"/>
      <c r="D43" s="119" t="s">
        <v>1239</v>
      </c>
      <c r="E43" s="33">
        <v>2</v>
      </c>
      <c r="F43" s="34">
        <v>2</v>
      </c>
      <c r="G43" s="862"/>
      <c r="H43" s="865"/>
      <c r="I43" s="864"/>
      <c r="J43" s="862"/>
      <c r="K43" s="865"/>
      <c r="L43" s="36"/>
      <c r="M43" s="865"/>
      <c r="N43" s="865" t="s">
        <v>225</v>
      </c>
      <c r="O43" s="864" t="s">
        <v>225</v>
      </c>
      <c r="P43" s="829"/>
      <c r="Q43" s="210">
        <f t="shared" si="1"/>
        <v>0</v>
      </c>
    </row>
    <row r="44" spans="1:17" s="71" customFormat="1" ht="15" customHeight="1" thickBot="1" x14ac:dyDescent="0.35">
      <c r="A44" s="30">
        <v>30</v>
      </c>
      <c r="B44" s="1816"/>
      <c r="C44" s="1816"/>
      <c r="D44" s="119" t="s">
        <v>625</v>
      </c>
      <c r="E44" s="33">
        <v>2</v>
      </c>
      <c r="F44" s="34">
        <v>2</v>
      </c>
      <c r="G44" s="862"/>
      <c r="H44" s="865"/>
      <c r="I44" s="864"/>
      <c r="J44" s="862"/>
      <c r="K44" s="865"/>
      <c r="L44" s="36"/>
      <c r="M44" s="865"/>
      <c r="N44" s="865" t="s">
        <v>225</v>
      </c>
      <c r="O44" s="864" t="s">
        <v>225</v>
      </c>
      <c r="P44" s="829"/>
      <c r="Q44" s="210">
        <f t="shared" si="1"/>
        <v>0</v>
      </c>
    </row>
    <row r="45" spans="1:17" s="71" customFormat="1" ht="15" customHeight="1" thickBot="1" x14ac:dyDescent="0.35">
      <c r="A45" s="41">
        <v>31</v>
      </c>
      <c r="B45" s="1816"/>
      <c r="C45" s="1816"/>
      <c r="D45" s="125" t="s">
        <v>626</v>
      </c>
      <c r="E45" s="44">
        <v>2</v>
      </c>
      <c r="F45" s="45">
        <v>2</v>
      </c>
      <c r="G45" s="867"/>
      <c r="H45" s="870"/>
      <c r="I45" s="869"/>
      <c r="J45" s="867"/>
      <c r="K45" s="870"/>
      <c r="L45" s="46"/>
      <c r="M45" s="870"/>
      <c r="N45" s="870" t="s">
        <v>225</v>
      </c>
      <c r="O45" s="869" t="s">
        <v>225</v>
      </c>
      <c r="P45" s="830"/>
      <c r="Q45" s="212">
        <f t="shared" si="1"/>
        <v>0</v>
      </c>
    </row>
    <row r="46" spans="1:17" s="71" customFormat="1" ht="30" customHeight="1" thickBot="1" x14ac:dyDescent="0.35">
      <c r="A46" s="20">
        <v>32</v>
      </c>
      <c r="B46" s="1816" t="s">
        <v>1240</v>
      </c>
      <c r="C46" s="1816" t="s">
        <v>1241</v>
      </c>
      <c r="D46" s="106" t="s">
        <v>732</v>
      </c>
      <c r="E46" s="24">
        <v>2</v>
      </c>
      <c r="F46" s="25">
        <v>4</v>
      </c>
      <c r="G46" s="857"/>
      <c r="H46" s="860"/>
      <c r="I46" s="859" t="s">
        <v>225</v>
      </c>
      <c r="J46" s="857"/>
      <c r="K46" s="860"/>
      <c r="L46" s="27"/>
      <c r="M46" s="1186"/>
      <c r="N46" s="860" t="s">
        <v>225</v>
      </c>
      <c r="O46" s="859" t="s">
        <v>225</v>
      </c>
      <c r="P46" s="828"/>
      <c r="Q46" s="209">
        <f t="shared" si="1"/>
        <v>0</v>
      </c>
    </row>
    <row r="47" spans="1:17" s="71" customFormat="1" ht="15" customHeight="1" thickBot="1" x14ac:dyDescent="0.35">
      <c r="A47" s="30">
        <v>33</v>
      </c>
      <c r="B47" s="1816"/>
      <c r="C47" s="1816"/>
      <c r="D47" s="119" t="s">
        <v>1242</v>
      </c>
      <c r="E47" s="33">
        <v>2</v>
      </c>
      <c r="F47" s="34">
        <v>2</v>
      </c>
      <c r="G47" s="862"/>
      <c r="H47" s="865"/>
      <c r="I47" s="864"/>
      <c r="J47" s="862"/>
      <c r="K47" s="865"/>
      <c r="L47" s="36"/>
      <c r="M47" s="33"/>
      <c r="N47" s="865" t="s">
        <v>225</v>
      </c>
      <c r="O47" s="864" t="s">
        <v>225</v>
      </c>
      <c r="P47" s="829"/>
      <c r="Q47" s="210">
        <f t="shared" si="1"/>
        <v>0</v>
      </c>
    </row>
    <row r="48" spans="1:17" s="71" customFormat="1" ht="30" customHeight="1" thickBot="1" x14ac:dyDescent="0.35">
      <c r="A48" s="41">
        <v>34</v>
      </c>
      <c r="B48" s="1816"/>
      <c r="C48" s="1816"/>
      <c r="D48" s="125" t="s">
        <v>1243</v>
      </c>
      <c r="E48" s="44">
        <v>2</v>
      </c>
      <c r="F48" s="45">
        <v>2</v>
      </c>
      <c r="G48" s="867"/>
      <c r="H48" s="870"/>
      <c r="I48" s="869"/>
      <c r="J48" s="867"/>
      <c r="K48" s="870"/>
      <c r="L48" s="46"/>
      <c r="M48" s="870"/>
      <c r="N48" s="870" t="s">
        <v>225</v>
      </c>
      <c r="O48" s="869" t="s">
        <v>225</v>
      </c>
      <c r="P48" s="830"/>
      <c r="Q48" s="212">
        <f t="shared" si="1"/>
        <v>0</v>
      </c>
    </row>
    <row r="49" spans="1:17" s="71" customFormat="1" ht="30" customHeight="1" thickBot="1" x14ac:dyDescent="0.35">
      <c r="A49" s="20">
        <v>35</v>
      </c>
      <c r="B49" s="1816" t="s">
        <v>1244</v>
      </c>
      <c r="C49" s="1816" t="s">
        <v>1245</v>
      </c>
      <c r="D49" s="106" t="s">
        <v>732</v>
      </c>
      <c r="E49" s="24">
        <v>2</v>
      </c>
      <c r="F49" s="25">
        <v>2</v>
      </c>
      <c r="G49" s="857"/>
      <c r="H49" s="860"/>
      <c r="I49" s="859"/>
      <c r="J49" s="857"/>
      <c r="K49" s="860"/>
      <c r="L49" s="27"/>
      <c r="M49" s="860"/>
      <c r="N49" s="860" t="s">
        <v>225</v>
      </c>
      <c r="O49" s="859" t="s">
        <v>225</v>
      </c>
      <c r="P49" s="828"/>
      <c r="Q49" s="209">
        <f t="shared" si="1"/>
        <v>0</v>
      </c>
    </row>
    <row r="50" spans="1:17" s="71" customFormat="1" ht="15" customHeight="1" thickBot="1" x14ac:dyDescent="0.35">
      <c r="A50" s="41">
        <v>36</v>
      </c>
      <c r="B50" s="1816"/>
      <c r="C50" s="1816"/>
      <c r="D50" s="125" t="s">
        <v>1246</v>
      </c>
      <c r="E50" s="44">
        <v>2</v>
      </c>
      <c r="F50" s="45">
        <v>2</v>
      </c>
      <c r="G50" s="867"/>
      <c r="H50" s="870"/>
      <c r="I50" s="869"/>
      <c r="J50" s="867"/>
      <c r="K50" s="870"/>
      <c r="L50" s="46"/>
      <c r="M50" s="870"/>
      <c r="N50" s="870" t="s">
        <v>225</v>
      </c>
      <c r="O50" s="869" t="s">
        <v>225</v>
      </c>
      <c r="P50" s="830"/>
      <c r="Q50" s="212">
        <f t="shared" si="1"/>
        <v>0</v>
      </c>
    </row>
    <row r="51" spans="1:17" s="71" customFormat="1" ht="15" customHeight="1" thickBot="1" x14ac:dyDescent="0.35">
      <c r="A51" s="20">
        <v>37</v>
      </c>
      <c r="B51" s="1816" t="s">
        <v>1247</v>
      </c>
      <c r="C51" s="1816" t="s">
        <v>1248</v>
      </c>
      <c r="D51" s="106" t="s">
        <v>714</v>
      </c>
      <c r="E51" s="24">
        <v>52</v>
      </c>
      <c r="F51" s="25">
        <v>2</v>
      </c>
      <c r="G51" s="857"/>
      <c r="H51" s="860" t="s">
        <v>225</v>
      </c>
      <c r="I51" s="859"/>
      <c r="J51" s="857"/>
      <c r="K51" s="860"/>
      <c r="L51" s="27"/>
      <c r="M51" s="860"/>
      <c r="N51" s="860"/>
      <c r="O51" s="859"/>
      <c r="P51" s="1800" t="s">
        <v>137</v>
      </c>
      <c r="Q51" s="1800"/>
    </row>
    <row r="52" spans="1:17" s="71" customFormat="1" ht="15" customHeight="1" thickBot="1" x14ac:dyDescent="0.35">
      <c r="A52" s="30">
        <v>38</v>
      </c>
      <c r="B52" s="1816"/>
      <c r="C52" s="1816"/>
      <c r="D52" s="119" t="s">
        <v>627</v>
      </c>
      <c r="E52" s="33">
        <v>12</v>
      </c>
      <c r="F52" s="34">
        <v>2</v>
      </c>
      <c r="G52" s="862"/>
      <c r="H52" s="865"/>
      <c r="I52" s="864"/>
      <c r="J52" s="862" t="s">
        <v>225</v>
      </c>
      <c r="K52" s="865"/>
      <c r="L52" s="36"/>
      <c r="M52" s="33"/>
      <c r="N52" s="865"/>
      <c r="O52" s="864"/>
      <c r="P52" s="829"/>
      <c r="Q52" s="210">
        <f>ROUND(P52,2)*E52*F52</f>
        <v>0</v>
      </c>
    </row>
    <row r="53" spans="1:17" s="71" customFormat="1" ht="15" customHeight="1" thickBot="1" x14ac:dyDescent="0.35">
      <c r="A53" s="30">
        <v>39</v>
      </c>
      <c r="B53" s="1816"/>
      <c r="C53" s="1816"/>
      <c r="D53" s="119" t="s">
        <v>628</v>
      </c>
      <c r="E53" s="33">
        <v>12</v>
      </c>
      <c r="F53" s="34">
        <v>2</v>
      </c>
      <c r="G53" s="862"/>
      <c r="H53" s="865"/>
      <c r="I53" s="864"/>
      <c r="J53" s="862" t="s">
        <v>225</v>
      </c>
      <c r="K53" s="865"/>
      <c r="L53" s="36"/>
      <c r="M53" s="865"/>
      <c r="N53" s="865"/>
      <c r="O53" s="864"/>
      <c r="P53" s="829"/>
      <c r="Q53" s="210">
        <f>ROUND(P53,2)*E53*F53</f>
        <v>0</v>
      </c>
    </row>
    <row r="54" spans="1:17" s="71" customFormat="1" ht="15" customHeight="1" thickBot="1" x14ac:dyDescent="0.35">
      <c r="A54" s="30">
        <v>40</v>
      </c>
      <c r="B54" s="1816"/>
      <c r="C54" s="1816"/>
      <c r="D54" s="119" t="s">
        <v>630</v>
      </c>
      <c r="E54" s="33">
        <v>12</v>
      </c>
      <c r="F54" s="34">
        <v>2</v>
      </c>
      <c r="G54" s="862"/>
      <c r="H54" s="865"/>
      <c r="I54" s="864"/>
      <c r="J54" s="862" t="s">
        <v>225</v>
      </c>
      <c r="K54" s="865"/>
      <c r="L54" s="36"/>
      <c r="M54" s="865"/>
      <c r="N54" s="865"/>
      <c r="O54" s="864"/>
      <c r="P54" s="829"/>
      <c r="Q54" s="210">
        <f>ROUND(P54,2)*E54*F54</f>
        <v>0</v>
      </c>
    </row>
    <row r="55" spans="1:17" s="71" customFormat="1" ht="15" customHeight="1" thickBot="1" x14ac:dyDescent="0.35">
      <c r="A55" s="41">
        <v>41</v>
      </c>
      <c r="B55" s="1816"/>
      <c r="C55" s="1816"/>
      <c r="D55" s="125" t="s">
        <v>632</v>
      </c>
      <c r="E55" s="44">
        <v>12</v>
      </c>
      <c r="F55" s="45">
        <v>2</v>
      </c>
      <c r="G55" s="867"/>
      <c r="H55" s="870"/>
      <c r="I55" s="869"/>
      <c r="J55" s="867" t="s">
        <v>225</v>
      </c>
      <c r="K55" s="870"/>
      <c r="L55" s="46"/>
      <c r="M55" s="870"/>
      <c r="N55" s="870"/>
      <c r="O55" s="869"/>
      <c r="P55" s="830"/>
      <c r="Q55" s="212">
        <f>ROUND(P55,2)*E55*F55</f>
        <v>0</v>
      </c>
    </row>
    <row r="56" spans="1:17" s="71" customFormat="1" ht="15" customHeight="1" thickBot="1" x14ac:dyDescent="0.35">
      <c r="A56" s="20">
        <v>42</v>
      </c>
      <c r="B56" s="1774" t="s">
        <v>1249</v>
      </c>
      <c r="C56" s="1772" t="s">
        <v>1250</v>
      </c>
      <c r="D56" s="218" t="s">
        <v>424</v>
      </c>
      <c r="E56" s="24">
        <v>52</v>
      </c>
      <c r="F56" s="25">
        <v>6</v>
      </c>
      <c r="G56" s="20"/>
      <c r="H56" s="24" t="s">
        <v>225</v>
      </c>
      <c r="I56" s="197"/>
      <c r="J56" s="1185"/>
      <c r="K56" s="1186"/>
      <c r="L56" s="27"/>
      <c r="M56" s="860"/>
      <c r="N56" s="1186"/>
      <c r="O56" s="1187"/>
      <c r="P56" s="1800" t="s">
        <v>137</v>
      </c>
      <c r="Q56" s="1800"/>
    </row>
    <row r="57" spans="1:17" s="71" customFormat="1" ht="15" customHeight="1" thickBot="1" x14ac:dyDescent="0.35">
      <c r="A57" s="30">
        <v>43</v>
      </c>
      <c r="B57" s="1774"/>
      <c r="C57" s="1772"/>
      <c r="D57" s="235" t="s">
        <v>607</v>
      </c>
      <c r="E57" s="33">
        <v>52</v>
      </c>
      <c r="F57" s="34">
        <v>6</v>
      </c>
      <c r="G57" s="30"/>
      <c r="H57" s="33" t="s">
        <v>225</v>
      </c>
      <c r="I57" s="194"/>
      <c r="J57" s="1189"/>
      <c r="K57" s="1190"/>
      <c r="L57" s="36"/>
      <c r="M57" s="865"/>
      <c r="N57" s="1190"/>
      <c r="O57" s="1191"/>
      <c r="P57" s="1801" t="s">
        <v>137</v>
      </c>
      <c r="Q57" s="1801"/>
    </row>
    <row r="58" spans="1:17" s="71" customFormat="1" ht="30" customHeight="1" thickBot="1" x14ac:dyDescent="0.35">
      <c r="A58" s="30">
        <v>44</v>
      </c>
      <c r="B58" s="1774"/>
      <c r="C58" s="1772"/>
      <c r="D58" s="235" t="s">
        <v>608</v>
      </c>
      <c r="E58" s="33">
        <v>52</v>
      </c>
      <c r="F58" s="34">
        <v>6</v>
      </c>
      <c r="G58" s="30"/>
      <c r="H58" s="33" t="s">
        <v>225</v>
      </c>
      <c r="I58" s="194"/>
      <c r="J58" s="1189"/>
      <c r="K58" s="1190"/>
      <c r="L58" s="36"/>
      <c r="M58" s="865"/>
      <c r="N58" s="1190"/>
      <c r="O58" s="1191"/>
      <c r="P58" s="1802" t="s">
        <v>137</v>
      </c>
      <c r="Q58" s="1802"/>
    </row>
    <row r="59" spans="1:17" s="71" customFormat="1" ht="15" customHeight="1" thickBot="1" x14ac:dyDescent="0.35">
      <c r="A59" s="30">
        <v>45</v>
      </c>
      <c r="B59" s="1774"/>
      <c r="C59" s="1772"/>
      <c r="D59" s="235" t="s">
        <v>609</v>
      </c>
      <c r="E59" s="33">
        <v>2</v>
      </c>
      <c r="F59" s="34">
        <v>6</v>
      </c>
      <c r="G59" s="30"/>
      <c r="H59" s="33" t="s">
        <v>225</v>
      </c>
      <c r="I59" s="194"/>
      <c r="J59" s="1189"/>
      <c r="K59" s="1190"/>
      <c r="L59" s="36"/>
      <c r="M59" s="33"/>
      <c r="N59" s="1190" t="s">
        <v>225</v>
      </c>
      <c r="O59" s="1191" t="s">
        <v>225</v>
      </c>
      <c r="P59" s="829"/>
      <c r="Q59" s="210">
        <f t="shared" ref="Q59:Q64" si="2">ROUND(P59,2)*E59*F59</f>
        <v>0</v>
      </c>
    </row>
    <row r="60" spans="1:17" s="71" customFormat="1" ht="15" customHeight="1" thickBot="1" x14ac:dyDescent="0.35">
      <c r="A60" s="30">
        <v>46</v>
      </c>
      <c r="B60" s="1774"/>
      <c r="C60" s="1772"/>
      <c r="D60" s="235" t="s">
        <v>425</v>
      </c>
      <c r="E60" s="33">
        <v>2</v>
      </c>
      <c r="F60" s="34">
        <v>6</v>
      </c>
      <c r="G60" s="30"/>
      <c r="H60" s="33"/>
      <c r="I60" s="194" t="s">
        <v>225</v>
      </c>
      <c r="J60" s="1189"/>
      <c r="K60" s="1190"/>
      <c r="L60" s="36"/>
      <c r="M60" s="865"/>
      <c r="N60" s="1190" t="s">
        <v>225</v>
      </c>
      <c r="O60" s="1191" t="s">
        <v>225</v>
      </c>
      <c r="P60" s="829"/>
      <c r="Q60" s="210">
        <f t="shared" si="2"/>
        <v>0</v>
      </c>
    </row>
    <row r="61" spans="1:17" s="71" customFormat="1" ht="15" customHeight="1" thickBot="1" x14ac:dyDescent="0.35">
      <c r="A61" s="30">
        <v>47</v>
      </c>
      <c r="B61" s="1774"/>
      <c r="C61" s="1772"/>
      <c r="D61" s="235" t="s">
        <v>610</v>
      </c>
      <c r="E61" s="33">
        <v>2</v>
      </c>
      <c r="F61" s="34">
        <v>6</v>
      </c>
      <c r="G61" s="30"/>
      <c r="H61" s="33"/>
      <c r="I61" s="194"/>
      <c r="J61" s="1189"/>
      <c r="K61" s="1190"/>
      <c r="L61" s="36"/>
      <c r="M61" s="865"/>
      <c r="N61" s="1190" t="s">
        <v>225</v>
      </c>
      <c r="O61" s="1191" t="s">
        <v>225</v>
      </c>
      <c r="P61" s="829"/>
      <c r="Q61" s="210">
        <f t="shared" si="2"/>
        <v>0</v>
      </c>
    </row>
    <row r="62" spans="1:17" s="71" customFormat="1" ht="15" customHeight="1" thickBot="1" x14ac:dyDescent="0.35">
      <c r="A62" s="30">
        <v>48</v>
      </c>
      <c r="B62" s="1774"/>
      <c r="C62" s="1772"/>
      <c r="D62" s="235" t="s">
        <v>527</v>
      </c>
      <c r="E62" s="33">
        <v>2</v>
      </c>
      <c r="F62" s="34">
        <v>6</v>
      </c>
      <c r="G62" s="30"/>
      <c r="H62" s="33"/>
      <c r="I62" s="194"/>
      <c r="J62" s="1189"/>
      <c r="K62" s="1190"/>
      <c r="L62" s="36"/>
      <c r="M62" s="865"/>
      <c r="N62" s="1190" t="s">
        <v>225</v>
      </c>
      <c r="O62" s="1191" t="s">
        <v>225</v>
      </c>
      <c r="P62" s="829"/>
      <c r="Q62" s="210">
        <f t="shared" si="2"/>
        <v>0</v>
      </c>
    </row>
    <row r="63" spans="1:17" s="71" customFormat="1" ht="30" customHeight="1" thickBot="1" x14ac:dyDescent="0.35">
      <c r="A63" s="30">
        <v>49</v>
      </c>
      <c r="B63" s="1774"/>
      <c r="C63" s="1772"/>
      <c r="D63" s="235" t="s">
        <v>611</v>
      </c>
      <c r="E63" s="33">
        <v>2</v>
      </c>
      <c r="F63" s="34">
        <v>6</v>
      </c>
      <c r="G63" s="30"/>
      <c r="H63" s="33"/>
      <c r="I63" s="194"/>
      <c r="J63" s="1189"/>
      <c r="K63" s="1190"/>
      <c r="L63" s="36"/>
      <c r="M63" s="865"/>
      <c r="N63" s="1190" t="s">
        <v>225</v>
      </c>
      <c r="O63" s="1191" t="s">
        <v>225</v>
      </c>
      <c r="P63" s="829"/>
      <c r="Q63" s="210">
        <f t="shared" si="2"/>
        <v>0</v>
      </c>
    </row>
    <row r="64" spans="1:17" s="71" customFormat="1" ht="15" customHeight="1" thickBot="1" x14ac:dyDescent="0.35">
      <c r="A64" s="41">
        <v>50</v>
      </c>
      <c r="B64" s="1774"/>
      <c r="C64" s="1772"/>
      <c r="D64" s="188" t="s">
        <v>612</v>
      </c>
      <c r="E64" s="44">
        <v>2</v>
      </c>
      <c r="F64" s="45">
        <v>6</v>
      </c>
      <c r="G64" s="41"/>
      <c r="H64" s="44"/>
      <c r="I64" s="196"/>
      <c r="J64" s="1199"/>
      <c r="K64" s="1197"/>
      <c r="L64" s="46"/>
      <c r="M64" s="870"/>
      <c r="N64" s="1197" t="s">
        <v>225</v>
      </c>
      <c r="O64" s="1198" t="s">
        <v>225</v>
      </c>
      <c r="P64" s="830"/>
      <c r="Q64" s="212">
        <f t="shared" si="2"/>
        <v>0</v>
      </c>
    </row>
    <row r="65" spans="1:17" s="71" customFormat="1" ht="15" customHeight="1" thickBot="1" x14ac:dyDescent="0.35">
      <c r="A65" s="20">
        <v>51</v>
      </c>
      <c r="B65" s="1816" t="s">
        <v>1222</v>
      </c>
      <c r="C65" s="1816" t="s">
        <v>1251</v>
      </c>
      <c r="D65" s="106" t="s">
        <v>535</v>
      </c>
      <c r="E65" s="24">
        <v>52</v>
      </c>
      <c r="F65" s="25">
        <v>6</v>
      </c>
      <c r="G65" s="20"/>
      <c r="H65" s="24" t="s">
        <v>225</v>
      </c>
      <c r="I65" s="197"/>
      <c r="J65" s="857"/>
      <c r="K65" s="860"/>
      <c r="L65" s="27"/>
      <c r="M65" s="860"/>
      <c r="N65" s="1186"/>
      <c r="O65" s="1187"/>
      <c r="P65" s="1800" t="s">
        <v>137</v>
      </c>
      <c r="Q65" s="1800"/>
    </row>
    <row r="66" spans="1:17" s="71" customFormat="1" ht="15" customHeight="1" thickBot="1" x14ac:dyDescent="0.35">
      <c r="A66" s="30">
        <v>52</v>
      </c>
      <c r="B66" s="1816"/>
      <c r="C66" s="1816"/>
      <c r="D66" s="119" t="s">
        <v>896</v>
      </c>
      <c r="E66" s="33">
        <v>2</v>
      </c>
      <c r="F66" s="34">
        <v>6</v>
      </c>
      <c r="G66" s="30"/>
      <c r="H66" s="33"/>
      <c r="I66" s="194" t="s">
        <v>225</v>
      </c>
      <c r="J66" s="862"/>
      <c r="K66" s="865"/>
      <c r="L66" s="36"/>
      <c r="M66" s="865"/>
      <c r="N66" s="1190" t="s">
        <v>225</v>
      </c>
      <c r="O66" s="1191" t="s">
        <v>225</v>
      </c>
      <c r="P66" s="829"/>
      <c r="Q66" s="210">
        <f>ROUND(P66,2)*E66*F66</f>
        <v>0</v>
      </c>
    </row>
    <row r="67" spans="1:17" s="71" customFormat="1" ht="45" customHeight="1" thickBot="1" x14ac:dyDescent="0.35">
      <c r="A67" s="41">
        <v>53</v>
      </c>
      <c r="B67" s="1816"/>
      <c r="C67" s="1816"/>
      <c r="D67" s="125" t="s">
        <v>897</v>
      </c>
      <c r="E67" s="44">
        <v>2</v>
      </c>
      <c r="F67" s="45">
        <v>6</v>
      </c>
      <c r="G67" s="867"/>
      <c r="H67" s="870"/>
      <c r="I67" s="869" t="s">
        <v>225</v>
      </c>
      <c r="J67" s="867"/>
      <c r="K67" s="870"/>
      <c r="L67" s="46"/>
      <c r="M67" s="870"/>
      <c r="N67" s="870" t="s">
        <v>225</v>
      </c>
      <c r="O67" s="869" t="s">
        <v>225</v>
      </c>
      <c r="P67" s="830"/>
      <c r="Q67" s="212">
        <f>ROUND(P67,2)*E67*F67</f>
        <v>0</v>
      </c>
    </row>
    <row r="68" spans="1:17" s="71" customFormat="1" ht="15" customHeight="1" thickBot="1" x14ac:dyDescent="0.35">
      <c r="A68" s="20">
        <v>54</v>
      </c>
      <c r="B68" s="1774" t="s">
        <v>1252</v>
      </c>
      <c r="C68" s="1772" t="s">
        <v>1253</v>
      </c>
      <c r="D68" s="218" t="s">
        <v>424</v>
      </c>
      <c r="E68" s="24">
        <v>52</v>
      </c>
      <c r="F68" s="25">
        <v>2</v>
      </c>
      <c r="G68" s="20"/>
      <c r="H68" s="24" t="s">
        <v>225</v>
      </c>
      <c r="I68" s="197"/>
      <c r="J68" s="1185"/>
      <c r="K68" s="1186"/>
      <c r="L68" s="27"/>
      <c r="M68" s="860"/>
      <c r="N68" s="1186"/>
      <c r="O68" s="1187"/>
      <c r="P68" s="1800" t="s">
        <v>137</v>
      </c>
      <c r="Q68" s="1800"/>
    </row>
    <row r="69" spans="1:17" s="71" customFormat="1" ht="15" customHeight="1" thickBot="1" x14ac:dyDescent="0.35">
      <c r="A69" s="30">
        <v>55</v>
      </c>
      <c r="B69" s="1774"/>
      <c r="C69" s="1772"/>
      <c r="D69" s="235" t="s">
        <v>607</v>
      </c>
      <c r="E69" s="33">
        <v>52</v>
      </c>
      <c r="F69" s="34">
        <v>2</v>
      </c>
      <c r="G69" s="30"/>
      <c r="H69" s="33" t="s">
        <v>225</v>
      </c>
      <c r="I69" s="194"/>
      <c r="J69" s="1189"/>
      <c r="K69" s="1190"/>
      <c r="L69" s="36"/>
      <c r="M69" s="865"/>
      <c r="N69" s="1190"/>
      <c r="O69" s="1191"/>
      <c r="P69" s="1801" t="s">
        <v>137</v>
      </c>
      <c r="Q69" s="1801"/>
    </row>
    <row r="70" spans="1:17" s="71" customFormat="1" ht="30" customHeight="1" thickBot="1" x14ac:dyDescent="0.35">
      <c r="A70" s="30">
        <v>56</v>
      </c>
      <c r="B70" s="1774"/>
      <c r="C70" s="1772"/>
      <c r="D70" s="235" t="s">
        <v>608</v>
      </c>
      <c r="E70" s="33">
        <v>52</v>
      </c>
      <c r="F70" s="34">
        <v>2</v>
      </c>
      <c r="G70" s="30"/>
      <c r="H70" s="33" t="s">
        <v>225</v>
      </c>
      <c r="I70" s="194"/>
      <c r="J70" s="1189"/>
      <c r="K70" s="1190"/>
      <c r="L70" s="36"/>
      <c r="M70" s="865"/>
      <c r="N70" s="1190"/>
      <c r="O70" s="1191"/>
      <c r="P70" s="1802" t="s">
        <v>137</v>
      </c>
      <c r="Q70" s="1802"/>
    </row>
    <row r="71" spans="1:17" s="71" customFormat="1" ht="15" customHeight="1" thickBot="1" x14ac:dyDescent="0.35">
      <c r="A71" s="30">
        <v>57</v>
      </c>
      <c r="B71" s="1774"/>
      <c r="C71" s="1772"/>
      <c r="D71" s="235" t="s">
        <v>609</v>
      </c>
      <c r="E71" s="33">
        <v>2</v>
      </c>
      <c r="F71" s="34">
        <v>2</v>
      </c>
      <c r="G71" s="30"/>
      <c r="H71" s="33" t="s">
        <v>225</v>
      </c>
      <c r="I71" s="194"/>
      <c r="J71" s="1189"/>
      <c r="K71" s="1190"/>
      <c r="L71" s="36"/>
      <c r="M71" s="865"/>
      <c r="N71" s="1190" t="s">
        <v>225</v>
      </c>
      <c r="O71" s="1191" t="s">
        <v>225</v>
      </c>
      <c r="P71" s="829"/>
      <c r="Q71" s="210">
        <f t="shared" ref="Q71:Q76" si="3">ROUND(P71,2)*E71*F71</f>
        <v>0</v>
      </c>
    </row>
    <row r="72" spans="1:17" s="71" customFormat="1" ht="15" customHeight="1" thickBot="1" x14ac:dyDescent="0.35">
      <c r="A72" s="30">
        <v>58</v>
      </c>
      <c r="B72" s="1774"/>
      <c r="C72" s="1772"/>
      <c r="D72" s="235" t="s">
        <v>425</v>
      </c>
      <c r="E72" s="33">
        <v>2</v>
      </c>
      <c r="F72" s="34">
        <v>2</v>
      </c>
      <c r="G72" s="30"/>
      <c r="H72" s="33"/>
      <c r="I72" s="194" t="s">
        <v>225</v>
      </c>
      <c r="J72" s="1189"/>
      <c r="K72" s="1190"/>
      <c r="L72" s="36"/>
      <c r="M72" s="865"/>
      <c r="N72" s="1190" t="s">
        <v>225</v>
      </c>
      <c r="O72" s="1191" t="s">
        <v>225</v>
      </c>
      <c r="P72" s="829"/>
      <c r="Q72" s="210">
        <f t="shared" si="3"/>
        <v>0</v>
      </c>
    </row>
    <row r="73" spans="1:17" s="71" customFormat="1" ht="15" customHeight="1" thickBot="1" x14ac:dyDescent="0.35">
      <c r="A73" s="30">
        <v>59</v>
      </c>
      <c r="B73" s="1774"/>
      <c r="C73" s="1772"/>
      <c r="D73" s="235" t="s">
        <v>610</v>
      </c>
      <c r="E73" s="33">
        <v>2</v>
      </c>
      <c r="F73" s="34">
        <v>2</v>
      </c>
      <c r="G73" s="30"/>
      <c r="H73" s="33"/>
      <c r="I73" s="194"/>
      <c r="J73" s="1189"/>
      <c r="K73" s="1190"/>
      <c r="L73" s="36"/>
      <c r="M73" s="865"/>
      <c r="N73" s="1190" t="s">
        <v>225</v>
      </c>
      <c r="O73" s="1191" t="s">
        <v>225</v>
      </c>
      <c r="P73" s="829"/>
      <c r="Q73" s="210">
        <f t="shared" si="3"/>
        <v>0</v>
      </c>
    </row>
    <row r="74" spans="1:17" s="71" customFormat="1" ht="15" customHeight="1" thickBot="1" x14ac:dyDescent="0.35">
      <c r="A74" s="30">
        <v>60</v>
      </c>
      <c r="B74" s="1774"/>
      <c r="C74" s="1772"/>
      <c r="D74" s="235" t="s">
        <v>527</v>
      </c>
      <c r="E74" s="33">
        <v>2</v>
      </c>
      <c r="F74" s="34">
        <v>2</v>
      </c>
      <c r="G74" s="30"/>
      <c r="H74" s="33"/>
      <c r="I74" s="194"/>
      <c r="J74" s="1189"/>
      <c r="K74" s="1190"/>
      <c r="L74" s="36"/>
      <c r="M74" s="865"/>
      <c r="N74" s="1190" t="s">
        <v>225</v>
      </c>
      <c r="O74" s="1191" t="s">
        <v>225</v>
      </c>
      <c r="P74" s="829"/>
      <c r="Q74" s="210">
        <f t="shared" si="3"/>
        <v>0</v>
      </c>
    </row>
    <row r="75" spans="1:17" s="71" customFormat="1" ht="15" customHeight="1" thickBot="1" x14ac:dyDescent="0.35">
      <c r="A75" s="30">
        <v>61</v>
      </c>
      <c r="B75" s="1774"/>
      <c r="C75" s="1772"/>
      <c r="D75" s="235" t="s">
        <v>611</v>
      </c>
      <c r="E75" s="33">
        <v>2</v>
      </c>
      <c r="F75" s="34">
        <v>2</v>
      </c>
      <c r="G75" s="30"/>
      <c r="H75" s="33"/>
      <c r="I75" s="194"/>
      <c r="J75" s="1189"/>
      <c r="K75" s="1190"/>
      <c r="L75" s="36"/>
      <c r="M75" s="865"/>
      <c r="N75" s="1190" t="s">
        <v>225</v>
      </c>
      <c r="O75" s="1191" t="s">
        <v>225</v>
      </c>
      <c r="P75" s="829"/>
      <c r="Q75" s="210">
        <f t="shared" si="3"/>
        <v>0</v>
      </c>
    </row>
    <row r="76" spans="1:17" s="71" customFormat="1" ht="15" customHeight="1" thickBot="1" x14ac:dyDescent="0.35">
      <c r="A76" s="41">
        <v>62</v>
      </c>
      <c r="B76" s="1774"/>
      <c r="C76" s="1772"/>
      <c r="D76" s="188" t="s">
        <v>612</v>
      </c>
      <c r="E76" s="44">
        <v>2</v>
      </c>
      <c r="F76" s="45">
        <v>2</v>
      </c>
      <c r="G76" s="41"/>
      <c r="H76" s="44"/>
      <c r="I76" s="196"/>
      <c r="J76" s="1199"/>
      <c r="K76" s="1197"/>
      <c r="L76" s="46"/>
      <c r="M76" s="870"/>
      <c r="N76" s="1197" t="s">
        <v>225</v>
      </c>
      <c r="O76" s="1198" t="s">
        <v>225</v>
      </c>
      <c r="P76" s="830"/>
      <c r="Q76" s="212">
        <f t="shared" si="3"/>
        <v>0</v>
      </c>
    </row>
    <row r="77" spans="1:17" s="71" customFormat="1" ht="15" customHeight="1" thickBot="1" x14ac:dyDescent="0.35">
      <c r="A77" s="20">
        <v>63</v>
      </c>
      <c r="B77" s="1816" t="s">
        <v>894</v>
      </c>
      <c r="C77" s="1816" t="s">
        <v>1251</v>
      </c>
      <c r="D77" s="106" t="s">
        <v>535</v>
      </c>
      <c r="E77" s="24">
        <v>52</v>
      </c>
      <c r="F77" s="25">
        <v>2</v>
      </c>
      <c r="G77" s="20"/>
      <c r="H77" s="24" t="s">
        <v>225</v>
      </c>
      <c r="I77" s="197"/>
      <c r="J77" s="857"/>
      <c r="K77" s="860"/>
      <c r="L77" s="27"/>
      <c r="M77" s="860"/>
      <c r="N77" s="1186"/>
      <c r="O77" s="1187"/>
      <c r="P77" s="1800" t="s">
        <v>137</v>
      </c>
      <c r="Q77" s="1800"/>
    </row>
    <row r="78" spans="1:17" s="71" customFormat="1" ht="15" customHeight="1" thickBot="1" x14ac:dyDescent="0.35">
      <c r="A78" s="30">
        <v>64</v>
      </c>
      <c r="B78" s="1816"/>
      <c r="C78" s="1816"/>
      <c r="D78" s="119" t="s">
        <v>896</v>
      </c>
      <c r="E78" s="33">
        <v>2</v>
      </c>
      <c r="F78" s="34">
        <v>2</v>
      </c>
      <c r="G78" s="30"/>
      <c r="H78" s="33"/>
      <c r="I78" s="194" t="s">
        <v>225</v>
      </c>
      <c r="J78" s="862"/>
      <c r="K78" s="865"/>
      <c r="L78" s="36"/>
      <c r="M78" s="865"/>
      <c r="N78" s="1190" t="s">
        <v>225</v>
      </c>
      <c r="O78" s="1191" t="s">
        <v>225</v>
      </c>
      <c r="P78" s="829"/>
      <c r="Q78" s="210">
        <f t="shared" ref="Q78:Q92" si="4">ROUND(P78,2)*E78*F78</f>
        <v>0</v>
      </c>
    </row>
    <row r="79" spans="1:17" s="71" customFormat="1" ht="45" customHeight="1" thickBot="1" x14ac:dyDescent="0.35">
      <c r="A79" s="41">
        <v>65</v>
      </c>
      <c r="B79" s="1816"/>
      <c r="C79" s="1816"/>
      <c r="D79" s="125" t="s">
        <v>897</v>
      </c>
      <c r="E79" s="44">
        <v>2</v>
      </c>
      <c r="F79" s="45">
        <v>2</v>
      </c>
      <c r="G79" s="867"/>
      <c r="H79" s="870"/>
      <c r="I79" s="869" t="s">
        <v>225</v>
      </c>
      <c r="J79" s="867"/>
      <c r="K79" s="870"/>
      <c r="L79" s="46"/>
      <c r="M79" s="870"/>
      <c r="N79" s="870" t="s">
        <v>225</v>
      </c>
      <c r="O79" s="869" t="s">
        <v>225</v>
      </c>
      <c r="P79" s="830"/>
      <c r="Q79" s="212">
        <f t="shared" si="4"/>
        <v>0</v>
      </c>
    </row>
    <row r="80" spans="1:17" s="71" customFormat="1" ht="45" customHeight="1" thickBot="1" x14ac:dyDescent="0.35">
      <c r="A80" s="72">
        <v>66</v>
      </c>
      <c r="B80" s="1607" t="s">
        <v>1254</v>
      </c>
      <c r="C80" s="1607" t="s">
        <v>1255</v>
      </c>
      <c r="D80" s="226" t="s">
        <v>889</v>
      </c>
      <c r="E80" s="74">
        <v>12</v>
      </c>
      <c r="F80" s="75">
        <v>2</v>
      </c>
      <c r="G80" s="850"/>
      <c r="H80" s="853"/>
      <c r="I80" s="852"/>
      <c r="J80" s="850" t="s">
        <v>225</v>
      </c>
      <c r="K80" s="853"/>
      <c r="L80" s="56"/>
      <c r="M80" s="853"/>
      <c r="N80" s="853"/>
      <c r="O80" s="852"/>
      <c r="P80" s="831"/>
      <c r="Q80" s="165">
        <f t="shared" si="4"/>
        <v>0</v>
      </c>
    </row>
    <row r="81" spans="1:17" s="71" customFormat="1" ht="15" customHeight="1" thickBot="1" x14ac:dyDescent="0.35">
      <c r="A81" s="20">
        <v>67</v>
      </c>
      <c r="B81" s="1816" t="s">
        <v>1256</v>
      </c>
      <c r="C81" s="1816" t="s">
        <v>1257</v>
      </c>
      <c r="D81" s="106" t="s">
        <v>830</v>
      </c>
      <c r="E81" s="24">
        <v>12</v>
      </c>
      <c r="F81" s="25">
        <v>2</v>
      </c>
      <c r="G81" s="857"/>
      <c r="H81" s="860"/>
      <c r="I81" s="859"/>
      <c r="J81" s="857" t="s">
        <v>225</v>
      </c>
      <c r="K81" s="860"/>
      <c r="L81" s="27"/>
      <c r="M81" s="860"/>
      <c r="N81" s="860"/>
      <c r="O81" s="859"/>
      <c r="P81" s="828"/>
      <c r="Q81" s="209">
        <f t="shared" si="4"/>
        <v>0</v>
      </c>
    </row>
    <row r="82" spans="1:17" s="71" customFormat="1" ht="15" customHeight="1" thickBot="1" x14ac:dyDescent="0.35">
      <c r="A82" s="30">
        <v>68</v>
      </c>
      <c r="B82" s="1816"/>
      <c r="C82" s="1816"/>
      <c r="D82" s="119" t="s">
        <v>890</v>
      </c>
      <c r="E82" s="33">
        <v>12</v>
      </c>
      <c r="F82" s="34">
        <v>2</v>
      </c>
      <c r="G82" s="862"/>
      <c r="H82" s="865"/>
      <c r="I82" s="864"/>
      <c r="J82" s="862" t="s">
        <v>225</v>
      </c>
      <c r="K82" s="865"/>
      <c r="L82" s="36"/>
      <c r="M82" s="865"/>
      <c r="N82" s="865"/>
      <c r="O82" s="864"/>
      <c r="P82" s="829"/>
      <c r="Q82" s="210">
        <f t="shared" si="4"/>
        <v>0</v>
      </c>
    </row>
    <row r="83" spans="1:17" s="71" customFormat="1" ht="15" customHeight="1" thickBot="1" x14ac:dyDescent="0.35">
      <c r="A83" s="30">
        <v>69</v>
      </c>
      <c r="B83" s="1816"/>
      <c r="C83" s="1816"/>
      <c r="D83" s="119" t="s">
        <v>891</v>
      </c>
      <c r="E83" s="33">
        <v>2</v>
      </c>
      <c r="F83" s="34">
        <v>2</v>
      </c>
      <c r="G83" s="862"/>
      <c r="H83" s="865"/>
      <c r="I83" s="864"/>
      <c r="J83" s="862"/>
      <c r="K83" s="865"/>
      <c r="L83" s="36"/>
      <c r="M83" s="865"/>
      <c r="N83" s="865" t="s">
        <v>225</v>
      </c>
      <c r="O83" s="864" t="s">
        <v>225</v>
      </c>
      <c r="P83" s="829"/>
      <c r="Q83" s="210">
        <f t="shared" si="4"/>
        <v>0</v>
      </c>
    </row>
    <row r="84" spans="1:17" s="71" customFormat="1" ht="15" customHeight="1" thickBot="1" x14ac:dyDescent="0.35">
      <c r="A84" s="30">
        <v>70</v>
      </c>
      <c r="B84" s="1816"/>
      <c r="C84" s="1816"/>
      <c r="D84" s="119" t="s">
        <v>892</v>
      </c>
      <c r="E84" s="33">
        <v>2</v>
      </c>
      <c r="F84" s="34">
        <v>2</v>
      </c>
      <c r="G84" s="862"/>
      <c r="H84" s="865"/>
      <c r="I84" s="864"/>
      <c r="J84" s="862"/>
      <c r="K84" s="865"/>
      <c r="L84" s="36"/>
      <c r="M84" s="865"/>
      <c r="N84" s="865" t="s">
        <v>225</v>
      </c>
      <c r="O84" s="864" t="s">
        <v>225</v>
      </c>
      <c r="P84" s="829"/>
      <c r="Q84" s="210">
        <f t="shared" si="4"/>
        <v>0</v>
      </c>
    </row>
    <row r="85" spans="1:17" s="71" customFormat="1" ht="15" customHeight="1" thickBot="1" x14ac:dyDescent="0.35">
      <c r="A85" s="30">
        <v>71</v>
      </c>
      <c r="B85" s="1816"/>
      <c r="C85" s="1816"/>
      <c r="D85" s="119" t="s">
        <v>893</v>
      </c>
      <c r="E85" s="33">
        <v>12</v>
      </c>
      <c r="F85" s="34">
        <v>2</v>
      </c>
      <c r="G85" s="862"/>
      <c r="H85" s="865"/>
      <c r="I85" s="864"/>
      <c r="J85" s="862" t="s">
        <v>225</v>
      </c>
      <c r="K85" s="865"/>
      <c r="L85" s="36"/>
      <c r="M85" s="865"/>
      <c r="N85" s="865"/>
      <c r="O85" s="864"/>
      <c r="P85" s="829"/>
      <c r="Q85" s="210">
        <f t="shared" si="4"/>
        <v>0</v>
      </c>
    </row>
    <row r="86" spans="1:17" s="71" customFormat="1" ht="15" customHeight="1" thickBot="1" x14ac:dyDescent="0.35">
      <c r="A86" s="30">
        <v>72</v>
      </c>
      <c r="B86" s="1816"/>
      <c r="C86" s="1816"/>
      <c r="D86" s="119" t="s">
        <v>889</v>
      </c>
      <c r="E86" s="33">
        <v>12</v>
      </c>
      <c r="F86" s="34">
        <v>2</v>
      </c>
      <c r="G86" s="862"/>
      <c r="H86" s="865"/>
      <c r="I86" s="864"/>
      <c r="J86" s="862" t="s">
        <v>225</v>
      </c>
      <c r="K86" s="865"/>
      <c r="L86" s="36"/>
      <c r="M86" s="865"/>
      <c r="N86" s="865"/>
      <c r="O86" s="864"/>
      <c r="P86" s="829"/>
      <c r="Q86" s="210">
        <f t="shared" si="4"/>
        <v>0</v>
      </c>
    </row>
    <row r="87" spans="1:17" s="71" customFormat="1" ht="15" customHeight="1" thickBot="1" x14ac:dyDescent="0.35">
      <c r="A87" s="30">
        <v>73</v>
      </c>
      <c r="B87" s="1816"/>
      <c r="C87" s="1816"/>
      <c r="D87" s="119" t="s">
        <v>830</v>
      </c>
      <c r="E87" s="33">
        <v>12</v>
      </c>
      <c r="F87" s="34">
        <v>2</v>
      </c>
      <c r="G87" s="862"/>
      <c r="H87" s="865"/>
      <c r="I87" s="864"/>
      <c r="J87" s="862" t="s">
        <v>225</v>
      </c>
      <c r="K87" s="865"/>
      <c r="L87" s="36"/>
      <c r="M87" s="865"/>
      <c r="N87" s="865"/>
      <c r="O87" s="864"/>
      <c r="P87" s="829"/>
      <c r="Q87" s="210">
        <f t="shared" si="4"/>
        <v>0</v>
      </c>
    </row>
    <row r="88" spans="1:17" s="71" customFormat="1" ht="15" customHeight="1" thickBot="1" x14ac:dyDescent="0.35">
      <c r="A88" s="30">
        <v>74</v>
      </c>
      <c r="B88" s="1816"/>
      <c r="C88" s="1816"/>
      <c r="D88" s="119" t="s">
        <v>890</v>
      </c>
      <c r="E88" s="33">
        <v>12</v>
      </c>
      <c r="F88" s="34">
        <v>2</v>
      </c>
      <c r="G88" s="862"/>
      <c r="H88" s="865"/>
      <c r="I88" s="864"/>
      <c r="J88" s="862" t="s">
        <v>225</v>
      </c>
      <c r="K88" s="865"/>
      <c r="L88" s="36"/>
      <c r="M88" s="865"/>
      <c r="N88" s="865"/>
      <c r="O88" s="864"/>
      <c r="P88" s="829"/>
      <c r="Q88" s="210">
        <f t="shared" si="4"/>
        <v>0</v>
      </c>
    </row>
    <row r="89" spans="1:17" s="71" customFormat="1" ht="15" customHeight="1" thickBot="1" x14ac:dyDescent="0.35">
      <c r="A89" s="30">
        <v>75</v>
      </c>
      <c r="B89" s="1816"/>
      <c r="C89" s="1816"/>
      <c r="D89" s="119" t="s">
        <v>891</v>
      </c>
      <c r="E89" s="33">
        <v>2</v>
      </c>
      <c r="F89" s="34">
        <v>2</v>
      </c>
      <c r="G89" s="862"/>
      <c r="H89" s="865"/>
      <c r="I89" s="864"/>
      <c r="J89" s="862"/>
      <c r="K89" s="865"/>
      <c r="L89" s="36"/>
      <c r="M89" s="865"/>
      <c r="N89" s="865" t="s">
        <v>225</v>
      </c>
      <c r="O89" s="864" t="s">
        <v>225</v>
      </c>
      <c r="P89" s="829"/>
      <c r="Q89" s="210">
        <f t="shared" si="4"/>
        <v>0</v>
      </c>
    </row>
    <row r="90" spans="1:17" s="71" customFormat="1" ht="15" customHeight="1" thickBot="1" x14ac:dyDescent="0.35">
      <c r="A90" s="30">
        <v>76</v>
      </c>
      <c r="B90" s="1816"/>
      <c r="C90" s="1816"/>
      <c r="D90" s="119" t="s">
        <v>892</v>
      </c>
      <c r="E90" s="33">
        <v>2</v>
      </c>
      <c r="F90" s="34">
        <v>2</v>
      </c>
      <c r="G90" s="862"/>
      <c r="H90" s="865"/>
      <c r="I90" s="864"/>
      <c r="J90" s="862"/>
      <c r="K90" s="865"/>
      <c r="L90" s="36"/>
      <c r="M90" s="1190"/>
      <c r="N90" s="865" t="s">
        <v>225</v>
      </c>
      <c r="O90" s="864" t="s">
        <v>225</v>
      </c>
      <c r="P90" s="829"/>
      <c r="Q90" s="210">
        <f t="shared" si="4"/>
        <v>0</v>
      </c>
    </row>
    <row r="91" spans="1:17" s="71" customFormat="1" ht="15" customHeight="1" thickBot="1" x14ac:dyDescent="0.35">
      <c r="A91" s="30">
        <v>77</v>
      </c>
      <c r="B91" s="1816"/>
      <c r="C91" s="1816"/>
      <c r="D91" s="119" t="s">
        <v>893</v>
      </c>
      <c r="E91" s="33">
        <v>12</v>
      </c>
      <c r="F91" s="34">
        <v>2</v>
      </c>
      <c r="G91" s="862"/>
      <c r="H91" s="865"/>
      <c r="I91" s="864"/>
      <c r="J91" s="862" t="s">
        <v>225</v>
      </c>
      <c r="K91" s="865"/>
      <c r="L91" s="36"/>
      <c r="M91" s="33"/>
      <c r="N91" s="865"/>
      <c r="O91" s="864"/>
      <c r="P91" s="829"/>
      <c r="Q91" s="210">
        <f t="shared" si="4"/>
        <v>0</v>
      </c>
    </row>
    <row r="92" spans="1:17" s="71" customFormat="1" ht="15" customHeight="1" thickBot="1" x14ac:dyDescent="0.35">
      <c r="A92" s="41">
        <v>78</v>
      </c>
      <c r="B92" s="1816"/>
      <c r="C92" s="1816"/>
      <c r="D92" s="125" t="s">
        <v>1258</v>
      </c>
      <c r="E92" s="44">
        <v>12</v>
      </c>
      <c r="F92" s="45">
        <v>2</v>
      </c>
      <c r="G92" s="867"/>
      <c r="H92" s="870"/>
      <c r="I92" s="869"/>
      <c r="J92" s="867" t="s">
        <v>225</v>
      </c>
      <c r="K92" s="870"/>
      <c r="L92" s="46"/>
      <c r="M92" s="870"/>
      <c r="N92" s="870"/>
      <c r="O92" s="869"/>
      <c r="P92" s="830"/>
      <c r="Q92" s="212">
        <f t="shared" si="4"/>
        <v>0</v>
      </c>
    </row>
    <row r="93" spans="1:17" s="71" customFormat="1" ht="15" customHeight="1" thickBot="1" x14ac:dyDescent="0.35">
      <c r="A93" s="20">
        <v>79</v>
      </c>
      <c r="B93" s="1774" t="s">
        <v>1259</v>
      </c>
      <c r="C93" s="1772" t="s">
        <v>1260</v>
      </c>
      <c r="D93" s="218" t="s">
        <v>424</v>
      </c>
      <c r="E93" s="24">
        <v>52</v>
      </c>
      <c r="F93" s="25">
        <v>3</v>
      </c>
      <c r="G93" s="20"/>
      <c r="H93" s="24" t="s">
        <v>225</v>
      </c>
      <c r="I93" s="197"/>
      <c r="J93" s="1185"/>
      <c r="K93" s="1186"/>
      <c r="L93" s="27"/>
      <c r="M93" s="860"/>
      <c r="N93" s="1186"/>
      <c r="O93" s="1187"/>
      <c r="P93" s="1793" t="s">
        <v>137</v>
      </c>
      <c r="Q93" s="1793"/>
    </row>
    <row r="94" spans="1:17" s="71" customFormat="1" ht="15" customHeight="1" thickBot="1" x14ac:dyDescent="0.35">
      <c r="A94" s="30">
        <v>80</v>
      </c>
      <c r="B94" s="1774"/>
      <c r="C94" s="1772"/>
      <c r="D94" s="235" t="s">
        <v>607</v>
      </c>
      <c r="E94" s="33">
        <v>52</v>
      </c>
      <c r="F94" s="34">
        <v>3</v>
      </c>
      <c r="G94" s="30"/>
      <c r="H94" s="33" t="s">
        <v>225</v>
      </c>
      <c r="I94" s="194"/>
      <c r="J94" s="1189"/>
      <c r="K94" s="1190"/>
      <c r="L94" s="36"/>
      <c r="M94" s="865"/>
      <c r="N94" s="1190"/>
      <c r="O94" s="1191"/>
      <c r="P94" s="1834" t="s">
        <v>137</v>
      </c>
      <c r="Q94" s="1834"/>
    </row>
    <row r="95" spans="1:17" s="71" customFormat="1" ht="30" customHeight="1" thickBot="1" x14ac:dyDescent="0.35">
      <c r="A95" s="30">
        <v>81</v>
      </c>
      <c r="B95" s="1774"/>
      <c r="C95" s="1772"/>
      <c r="D95" s="235" t="s">
        <v>608</v>
      </c>
      <c r="E95" s="33">
        <v>52</v>
      </c>
      <c r="F95" s="34">
        <v>3</v>
      </c>
      <c r="G95" s="30"/>
      <c r="H95" s="33" t="s">
        <v>225</v>
      </c>
      <c r="I95" s="194"/>
      <c r="J95" s="1189"/>
      <c r="K95" s="1190"/>
      <c r="L95" s="36"/>
      <c r="M95" s="865"/>
      <c r="N95" s="1190"/>
      <c r="O95" s="1191"/>
      <c r="P95" s="1802" t="s">
        <v>137</v>
      </c>
      <c r="Q95" s="1802"/>
    </row>
    <row r="96" spans="1:17" s="71" customFormat="1" ht="15" customHeight="1" thickBot="1" x14ac:dyDescent="0.35">
      <c r="A96" s="30">
        <v>82</v>
      </c>
      <c r="B96" s="1774"/>
      <c r="C96" s="1772"/>
      <c r="D96" s="235" t="s">
        <v>425</v>
      </c>
      <c r="E96" s="33">
        <v>2</v>
      </c>
      <c r="F96" s="34">
        <v>3</v>
      </c>
      <c r="G96" s="30"/>
      <c r="H96" s="33"/>
      <c r="I96" s="194" t="s">
        <v>225</v>
      </c>
      <c r="J96" s="1189"/>
      <c r="K96" s="1190"/>
      <c r="L96" s="36"/>
      <c r="M96" s="33"/>
      <c r="N96" s="1190" t="s">
        <v>225</v>
      </c>
      <c r="O96" s="1191" t="s">
        <v>225</v>
      </c>
      <c r="P96" s="829"/>
      <c r="Q96" s="210">
        <f>ROUND(P96,2)*E96*F96</f>
        <v>0</v>
      </c>
    </row>
    <row r="97" spans="1:17" s="71" customFormat="1" ht="15" customHeight="1" thickBot="1" x14ac:dyDescent="0.35">
      <c r="A97" s="30">
        <v>83</v>
      </c>
      <c r="B97" s="1774"/>
      <c r="C97" s="1772"/>
      <c r="D97" s="235" t="s">
        <v>610</v>
      </c>
      <c r="E97" s="33">
        <v>2</v>
      </c>
      <c r="F97" s="34">
        <v>3</v>
      </c>
      <c r="G97" s="30"/>
      <c r="H97" s="33"/>
      <c r="I97" s="194"/>
      <c r="J97" s="1189"/>
      <c r="K97" s="1190"/>
      <c r="L97" s="36"/>
      <c r="M97" s="865"/>
      <c r="N97" s="1190" t="s">
        <v>225</v>
      </c>
      <c r="O97" s="1191" t="s">
        <v>225</v>
      </c>
      <c r="P97" s="829"/>
      <c r="Q97" s="210">
        <f>ROUND(P97,2)*E97*F97</f>
        <v>0</v>
      </c>
    </row>
    <row r="98" spans="1:17" s="71" customFormat="1" ht="15" customHeight="1" thickBot="1" x14ac:dyDescent="0.35">
      <c r="A98" s="30">
        <v>84</v>
      </c>
      <c r="B98" s="1774"/>
      <c r="C98" s="1772"/>
      <c r="D98" s="235" t="s">
        <v>527</v>
      </c>
      <c r="E98" s="33">
        <v>2</v>
      </c>
      <c r="F98" s="34">
        <v>3</v>
      </c>
      <c r="G98" s="30"/>
      <c r="H98" s="33"/>
      <c r="I98" s="194"/>
      <c r="J98" s="1189"/>
      <c r="K98" s="1190"/>
      <c r="L98" s="36"/>
      <c r="M98" s="865"/>
      <c r="N98" s="1190" t="s">
        <v>225</v>
      </c>
      <c r="O98" s="1191" t="s">
        <v>225</v>
      </c>
      <c r="P98" s="829"/>
      <c r="Q98" s="210">
        <f>ROUND(P98,2)*E98*F98</f>
        <v>0</v>
      </c>
    </row>
    <row r="99" spans="1:17" s="71" customFormat="1" ht="30" customHeight="1" thickBot="1" x14ac:dyDescent="0.35">
      <c r="A99" s="30">
        <v>85</v>
      </c>
      <c r="B99" s="1774"/>
      <c r="C99" s="1772"/>
      <c r="D99" s="235" t="s">
        <v>611</v>
      </c>
      <c r="E99" s="33">
        <v>2</v>
      </c>
      <c r="F99" s="34">
        <v>3</v>
      </c>
      <c r="G99" s="30"/>
      <c r="H99" s="33"/>
      <c r="I99" s="194"/>
      <c r="J99" s="1189"/>
      <c r="K99" s="1190"/>
      <c r="L99" s="36"/>
      <c r="M99" s="865"/>
      <c r="N99" s="1190" t="s">
        <v>225</v>
      </c>
      <c r="O99" s="1191" t="s">
        <v>225</v>
      </c>
      <c r="P99" s="829"/>
      <c r="Q99" s="210">
        <f>ROUND(P99,2)*E99*F99</f>
        <v>0</v>
      </c>
    </row>
    <row r="100" spans="1:17" s="71" customFormat="1" ht="15" customHeight="1" thickBot="1" x14ac:dyDescent="0.35">
      <c r="A100" s="41">
        <v>86</v>
      </c>
      <c r="B100" s="1774"/>
      <c r="C100" s="1772"/>
      <c r="D100" s="188" t="s">
        <v>612</v>
      </c>
      <c r="E100" s="44">
        <v>2</v>
      </c>
      <c r="F100" s="45">
        <v>3</v>
      </c>
      <c r="G100" s="41"/>
      <c r="H100" s="44"/>
      <c r="I100" s="196"/>
      <c r="J100" s="1199"/>
      <c r="K100" s="1197"/>
      <c r="L100" s="46"/>
      <c r="M100" s="870"/>
      <c r="N100" s="1197" t="s">
        <v>225</v>
      </c>
      <c r="O100" s="1198" t="s">
        <v>225</v>
      </c>
      <c r="P100" s="830"/>
      <c r="Q100" s="212">
        <f>ROUND(P100,2)*E100*F100</f>
        <v>0</v>
      </c>
    </row>
    <row r="101" spans="1:17" s="71" customFormat="1" ht="15" customHeight="1" thickBot="1" x14ac:dyDescent="0.35">
      <c r="A101" s="20">
        <v>87</v>
      </c>
      <c r="B101" s="1774" t="s">
        <v>1261</v>
      </c>
      <c r="C101" s="1772" t="s">
        <v>1262</v>
      </c>
      <c r="D101" s="218" t="s">
        <v>424</v>
      </c>
      <c r="E101" s="24">
        <v>52</v>
      </c>
      <c r="F101" s="25">
        <v>1</v>
      </c>
      <c r="G101" s="20"/>
      <c r="H101" s="24" t="s">
        <v>225</v>
      </c>
      <c r="I101" s="197"/>
      <c r="J101" s="1185"/>
      <c r="K101" s="1186"/>
      <c r="L101" s="27"/>
      <c r="M101" s="860"/>
      <c r="N101" s="1186"/>
      <c r="O101" s="1187"/>
      <c r="P101" s="1800" t="s">
        <v>137</v>
      </c>
      <c r="Q101" s="1800"/>
    </row>
    <row r="102" spans="1:17" s="71" customFormat="1" ht="15" customHeight="1" thickBot="1" x14ac:dyDescent="0.35">
      <c r="A102" s="30">
        <v>88</v>
      </c>
      <c r="B102" s="1774"/>
      <c r="C102" s="1772"/>
      <c r="D102" s="235" t="s">
        <v>607</v>
      </c>
      <c r="E102" s="33">
        <v>52</v>
      </c>
      <c r="F102" s="34">
        <v>1</v>
      </c>
      <c r="G102" s="30"/>
      <c r="H102" s="33" t="s">
        <v>225</v>
      </c>
      <c r="I102" s="194"/>
      <c r="J102" s="1189"/>
      <c r="K102" s="1190"/>
      <c r="L102" s="36"/>
      <c r="M102" s="865"/>
      <c r="N102" s="1190"/>
      <c r="O102" s="1191"/>
      <c r="P102" s="1801" t="s">
        <v>137</v>
      </c>
      <c r="Q102" s="1801"/>
    </row>
    <row r="103" spans="1:17" s="71" customFormat="1" ht="30" customHeight="1" thickBot="1" x14ac:dyDescent="0.35">
      <c r="A103" s="30">
        <v>89</v>
      </c>
      <c r="B103" s="1774"/>
      <c r="C103" s="1772"/>
      <c r="D103" s="235" t="s">
        <v>608</v>
      </c>
      <c r="E103" s="33">
        <v>52</v>
      </c>
      <c r="F103" s="34">
        <v>1</v>
      </c>
      <c r="G103" s="30"/>
      <c r="H103" s="33" t="s">
        <v>225</v>
      </c>
      <c r="I103" s="194"/>
      <c r="J103" s="1189"/>
      <c r="K103" s="1190"/>
      <c r="L103" s="36"/>
      <c r="M103" s="865"/>
      <c r="N103" s="1190"/>
      <c r="O103" s="1191"/>
      <c r="P103" s="1801" t="s">
        <v>137</v>
      </c>
      <c r="Q103" s="1801"/>
    </row>
    <row r="104" spans="1:17" s="71" customFormat="1" ht="15" customHeight="1" thickBot="1" x14ac:dyDescent="0.35">
      <c r="A104" s="30">
        <v>90</v>
      </c>
      <c r="B104" s="1774"/>
      <c r="C104" s="1772"/>
      <c r="D104" s="235" t="s">
        <v>425</v>
      </c>
      <c r="E104" s="33">
        <v>2</v>
      </c>
      <c r="F104" s="34">
        <v>1</v>
      </c>
      <c r="G104" s="30"/>
      <c r="H104" s="33"/>
      <c r="I104" s="194" t="s">
        <v>225</v>
      </c>
      <c r="J104" s="1189"/>
      <c r="K104" s="1190"/>
      <c r="L104" s="36"/>
      <c r="M104" s="865"/>
      <c r="N104" s="1190" t="s">
        <v>225</v>
      </c>
      <c r="O104" s="1191" t="s">
        <v>225</v>
      </c>
      <c r="P104" s="829"/>
      <c r="Q104" s="210">
        <f t="shared" ref="Q104:Q110" si="5">ROUND(P104,2)*E104*F104</f>
        <v>0</v>
      </c>
    </row>
    <row r="105" spans="1:17" s="71" customFormat="1" ht="15" customHeight="1" thickBot="1" x14ac:dyDescent="0.35">
      <c r="A105" s="30">
        <v>91</v>
      </c>
      <c r="B105" s="1774"/>
      <c r="C105" s="1772"/>
      <c r="D105" s="235" t="s">
        <v>610</v>
      </c>
      <c r="E105" s="33">
        <v>2</v>
      </c>
      <c r="F105" s="34">
        <v>1</v>
      </c>
      <c r="G105" s="30"/>
      <c r="H105" s="33"/>
      <c r="I105" s="194"/>
      <c r="J105" s="1189"/>
      <c r="K105" s="1190"/>
      <c r="L105" s="36"/>
      <c r="M105" s="865"/>
      <c r="N105" s="1190" t="s">
        <v>225</v>
      </c>
      <c r="O105" s="1191" t="s">
        <v>225</v>
      </c>
      <c r="P105" s="829"/>
      <c r="Q105" s="210">
        <f t="shared" si="5"/>
        <v>0</v>
      </c>
    </row>
    <row r="106" spans="1:17" s="71" customFormat="1" ht="15" customHeight="1" thickBot="1" x14ac:dyDescent="0.35">
      <c r="A106" s="30">
        <v>92</v>
      </c>
      <c r="B106" s="1774"/>
      <c r="C106" s="1772"/>
      <c r="D106" s="235" t="s">
        <v>527</v>
      </c>
      <c r="E106" s="33">
        <v>2</v>
      </c>
      <c r="F106" s="34">
        <v>1</v>
      </c>
      <c r="G106" s="30"/>
      <c r="H106" s="33"/>
      <c r="I106" s="194"/>
      <c r="J106" s="1189"/>
      <c r="K106" s="1190"/>
      <c r="L106" s="36"/>
      <c r="M106" s="865"/>
      <c r="N106" s="1190" t="s">
        <v>225</v>
      </c>
      <c r="O106" s="1191" t="s">
        <v>225</v>
      </c>
      <c r="P106" s="829"/>
      <c r="Q106" s="210">
        <f t="shared" si="5"/>
        <v>0</v>
      </c>
    </row>
    <row r="107" spans="1:17" s="71" customFormat="1" ht="30" customHeight="1" thickBot="1" x14ac:dyDescent="0.35">
      <c r="A107" s="30">
        <v>93</v>
      </c>
      <c r="B107" s="1774"/>
      <c r="C107" s="1772"/>
      <c r="D107" s="235" t="s">
        <v>611</v>
      </c>
      <c r="E107" s="33">
        <v>2</v>
      </c>
      <c r="F107" s="34">
        <v>1</v>
      </c>
      <c r="G107" s="30"/>
      <c r="H107" s="33"/>
      <c r="I107" s="194"/>
      <c r="J107" s="1189"/>
      <c r="K107" s="1190"/>
      <c r="L107" s="36"/>
      <c r="M107" s="865"/>
      <c r="N107" s="1190" t="s">
        <v>225</v>
      </c>
      <c r="O107" s="1191" t="s">
        <v>225</v>
      </c>
      <c r="P107" s="829"/>
      <c r="Q107" s="210">
        <f t="shared" si="5"/>
        <v>0</v>
      </c>
    </row>
    <row r="108" spans="1:17" s="71" customFormat="1" ht="15" customHeight="1" thickBot="1" x14ac:dyDescent="0.35">
      <c r="A108" s="30">
        <v>94</v>
      </c>
      <c r="B108" s="1774"/>
      <c r="C108" s="1772"/>
      <c r="D108" s="235" t="s">
        <v>1263</v>
      </c>
      <c r="E108" s="33">
        <v>2</v>
      </c>
      <c r="F108" s="34">
        <v>2</v>
      </c>
      <c r="G108" s="30"/>
      <c r="H108" s="33"/>
      <c r="I108" s="194" t="s">
        <v>225</v>
      </c>
      <c r="J108" s="1189"/>
      <c r="K108" s="1190"/>
      <c r="L108" s="36"/>
      <c r="M108" s="865"/>
      <c r="N108" s="1190" t="s">
        <v>225</v>
      </c>
      <c r="O108" s="1191" t="s">
        <v>225</v>
      </c>
      <c r="P108" s="829"/>
      <c r="Q108" s="210">
        <f t="shared" si="5"/>
        <v>0</v>
      </c>
    </row>
    <row r="109" spans="1:17" s="71" customFormat="1" ht="15" customHeight="1" thickBot="1" x14ac:dyDescent="0.35">
      <c r="A109" s="30">
        <v>95</v>
      </c>
      <c r="B109" s="1774"/>
      <c r="C109" s="1772"/>
      <c r="D109" s="235" t="s">
        <v>1264</v>
      </c>
      <c r="E109" s="33">
        <v>2</v>
      </c>
      <c r="F109" s="34">
        <v>1</v>
      </c>
      <c r="G109" s="30"/>
      <c r="H109" s="33"/>
      <c r="I109" s="194"/>
      <c r="J109" s="1189"/>
      <c r="K109" s="1190"/>
      <c r="L109" s="36"/>
      <c r="M109" s="865"/>
      <c r="N109" s="1190" t="s">
        <v>225</v>
      </c>
      <c r="O109" s="1191" t="s">
        <v>225</v>
      </c>
      <c r="P109" s="829"/>
      <c r="Q109" s="210">
        <f t="shared" si="5"/>
        <v>0</v>
      </c>
    </row>
    <row r="110" spans="1:17" s="71" customFormat="1" ht="15" customHeight="1" thickBot="1" x14ac:dyDescent="0.35">
      <c r="A110" s="41">
        <v>96</v>
      </c>
      <c r="B110" s="1774"/>
      <c r="C110" s="1772"/>
      <c r="D110" s="188" t="s">
        <v>1265</v>
      </c>
      <c r="E110" s="44">
        <v>2</v>
      </c>
      <c r="F110" s="45">
        <v>5</v>
      </c>
      <c r="G110" s="41"/>
      <c r="H110" s="44"/>
      <c r="I110" s="196"/>
      <c r="J110" s="1199"/>
      <c r="K110" s="1197"/>
      <c r="L110" s="46"/>
      <c r="M110" s="870"/>
      <c r="N110" s="1197" t="s">
        <v>225</v>
      </c>
      <c r="O110" s="1198" t="s">
        <v>225</v>
      </c>
      <c r="P110" s="830"/>
      <c r="Q110" s="212">
        <f t="shared" si="5"/>
        <v>0</v>
      </c>
    </row>
    <row r="111" spans="1:17" s="71" customFormat="1" ht="15" customHeight="1" thickBot="1" x14ac:dyDescent="0.35">
      <c r="A111" s="20">
        <v>97</v>
      </c>
      <c r="B111" s="1816" t="s">
        <v>1266</v>
      </c>
      <c r="C111" s="1816" t="s">
        <v>1267</v>
      </c>
      <c r="D111" s="106" t="s">
        <v>535</v>
      </c>
      <c r="E111" s="24">
        <v>365</v>
      </c>
      <c r="F111" s="25">
        <v>1</v>
      </c>
      <c r="G111" s="20" t="s">
        <v>225</v>
      </c>
      <c r="H111" s="24"/>
      <c r="I111" s="197"/>
      <c r="J111" s="857"/>
      <c r="K111" s="860"/>
      <c r="L111" s="27"/>
      <c r="M111" s="860"/>
      <c r="N111" s="1186"/>
      <c r="O111" s="1187"/>
      <c r="P111" s="1800" t="s">
        <v>137</v>
      </c>
      <c r="Q111" s="1800"/>
    </row>
    <row r="112" spans="1:17" s="71" customFormat="1" ht="15" customHeight="1" thickBot="1" x14ac:dyDescent="0.35">
      <c r="A112" s="30">
        <v>98</v>
      </c>
      <c r="B112" s="1816"/>
      <c r="C112" s="1816"/>
      <c r="D112" s="119" t="s">
        <v>896</v>
      </c>
      <c r="E112" s="33">
        <v>2</v>
      </c>
      <c r="F112" s="34">
        <v>1</v>
      </c>
      <c r="G112" s="30"/>
      <c r="H112" s="33"/>
      <c r="I112" s="194" t="s">
        <v>225</v>
      </c>
      <c r="J112" s="862"/>
      <c r="K112" s="865"/>
      <c r="L112" s="36"/>
      <c r="M112" s="865"/>
      <c r="N112" s="1190" t="s">
        <v>225</v>
      </c>
      <c r="O112" s="1191" t="s">
        <v>225</v>
      </c>
      <c r="P112" s="829"/>
      <c r="Q112" s="210">
        <f t="shared" ref="Q112:Q141" si="6">ROUND(P112,2)*E112*F112</f>
        <v>0</v>
      </c>
    </row>
    <row r="113" spans="1:17" s="71" customFormat="1" ht="45" customHeight="1" thickBot="1" x14ac:dyDescent="0.35">
      <c r="A113" s="30">
        <v>99</v>
      </c>
      <c r="B113" s="1816"/>
      <c r="C113" s="1816"/>
      <c r="D113" s="119" t="s">
        <v>897</v>
      </c>
      <c r="E113" s="33">
        <v>2</v>
      </c>
      <c r="F113" s="34">
        <v>1</v>
      </c>
      <c r="G113" s="862"/>
      <c r="H113" s="865"/>
      <c r="I113" s="864" t="s">
        <v>225</v>
      </c>
      <c r="J113" s="862"/>
      <c r="K113" s="865"/>
      <c r="L113" s="36"/>
      <c r="M113" s="865"/>
      <c r="N113" s="865" t="s">
        <v>225</v>
      </c>
      <c r="O113" s="864" t="s">
        <v>225</v>
      </c>
      <c r="P113" s="829"/>
      <c r="Q113" s="210">
        <f t="shared" si="6"/>
        <v>0</v>
      </c>
    </row>
    <row r="114" spans="1:17" s="71" customFormat="1" ht="15" customHeight="1" thickBot="1" x14ac:dyDescent="0.35">
      <c r="A114" s="41">
        <v>100</v>
      </c>
      <c r="B114" s="1816"/>
      <c r="C114" s="1816"/>
      <c r="D114" s="125" t="s">
        <v>979</v>
      </c>
      <c r="E114" s="44">
        <v>1</v>
      </c>
      <c r="F114" s="45">
        <v>1</v>
      </c>
      <c r="G114" s="867"/>
      <c r="H114" s="870"/>
      <c r="I114" s="869"/>
      <c r="J114" s="867"/>
      <c r="K114" s="870"/>
      <c r="L114" s="46"/>
      <c r="M114" s="870"/>
      <c r="N114" s="870"/>
      <c r="O114" s="869" t="s">
        <v>225</v>
      </c>
      <c r="P114" s="829"/>
      <c r="Q114" s="212">
        <f t="shared" si="6"/>
        <v>0</v>
      </c>
    </row>
    <row r="115" spans="1:17" s="71" customFormat="1" ht="30" customHeight="1" thickBot="1" x14ac:dyDescent="0.35">
      <c r="A115" s="20">
        <v>101</v>
      </c>
      <c r="B115" s="1816" t="s">
        <v>1268</v>
      </c>
      <c r="C115" s="1772" t="s">
        <v>1269</v>
      </c>
      <c r="D115" s="106" t="s">
        <v>622</v>
      </c>
      <c r="E115" s="24">
        <v>2</v>
      </c>
      <c r="F115" s="25">
        <v>26</v>
      </c>
      <c r="G115" s="857"/>
      <c r="H115" s="860"/>
      <c r="I115" s="859"/>
      <c r="J115" s="857"/>
      <c r="K115" s="860"/>
      <c r="L115" s="27"/>
      <c r="M115" s="860"/>
      <c r="N115" s="860" t="s">
        <v>225</v>
      </c>
      <c r="O115" s="859" t="s">
        <v>225</v>
      </c>
      <c r="P115" s="828"/>
      <c r="Q115" s="209">
        <f t="shared" si="6"/>
        <v>0</v>
      </c>
    </row>
    <row r="116" spans="1:17" s="71" customFormat="1" ht="15" customHeight="1" thickBot="1" x14ac:dyDescent="0.35">
      <c r="A116" s="30">
        <v>102</v>
      </c>
      <c r="B116" s="1816"/>
      <c r="C116" s="1772"/>
      <c r="D116" s="119" t="s">
        <v>644</v>
      </c>
      <c r="E116" s="33">
        <v>2</v>
      </c>
      <c r="F116" s="34">
        <v>26</v>
      </c>
      <c r="G116" s="862"/>
      <c r="H116" s="865"/>
      <c r="I116" s="864"/>
      <c r="J116" s="862"/>
      <c r="K116" s="865"/>
      <c r="L116" s="36"/>
      <c r="M116" s="865"/>
      <c r="N116" s="865" t="s">
        <v>225</v>
      </c>
      <c r="O116" s="864" t="s">
        <v>225</v>
      </c>
      <c r="P116" s="829"/>
      <c r="Q116" s="210">
        <f t="shared" si="6"/>
        <v>0</v>
      </c>
    </row>
    <row r="117" spans="1:17" s="71" customFormat="1" ht="15" customHeight="1" thickBot="1" x14ac:dyDescent="0.35">
      <c r="A117" s="30">
        <v>103</v>
      </c>
      <c r="B117" s="1816"/>
      <c r="C117" s="1772"/>
      <c r="D117" s="119" t="s">
        <v>1239</v>
      </c>
      <c r="E117" s="33">
        <v>2</v>
      </c>
      <c r="F117" s="34">
        <v>26</v>
      </c>
      <c r="G117" s="862"/>
      <c r="H117" s="865"/>
      <c r="I117" s="864"/>
      <c r="J117" s="862"/>
      <c r="K117" s="865"/>
      <c r="L117" s="36"/>
      <c r="M117" s="865"/>
      <c r="N117" s="865" t="s">
        <v>225</v>
      </c>
      <c r="O117" s="864" t="s">
        <v>225</v>
      </c>
      <c r="P117" s="829"/>
      <c r="Q117" s="210">
        <f t="shared" si="6"/>
        <v>0</v>
      </c>
    </row>
    <row r="118" spans="1:17" s="71" customFormat="1" ht="15" customHeight="1" thickBot="1" x14ac:dyDescent="0.35">
      <c r="A118" s="30">
        <v>104</v>
      </c>
      <c r="B118" s="1816"/>
      <c r="C118" s="1772"/>
      <c r="D118" s="119" t="s">
        <v>626</v>
      </c>
      <c r="E118" s="33">
        <v>2</v>
      </c>
      <c r="F118" s="34">
        <v>26</v>
      </c>
      <c r="G118" s="862"/>
      <c r="H118" s="865"/>
      <c r="I118" s="864"/>
      <c r="J118" s="862"/>
      <c r="K118" s="865"/>
      <c r="L118" s="36"/>
      <c r="M118" s="865"/>
      <c r="N118" s="865" t="s">
        <v>225</v>
      </c>
      <c r="O118" s="864" t="s">
        <v>225</v>
      </c>
      <c r="P118" s="829"/>
      <c r="Q118" s="210">
        <f t="shared" si="6"/>
        <v>0</v>
      </c>
    </row>
    <row r="119" spans="1:17" s="71" customFormat="1" ht="30" customHeight="1" thickBot="1" x14ac:dyDescent="0.35">
      <c r="A119" s="30">
        <v>105</v>
      </c>
      <c r="B119" s="1816"/>
      <c r="C119" s="1772"/>
      <c r="D119" s="119" t="s">
        <v>421</v>
      </c>
      <c r="E119" s="33">
        <v>2</v>
      </c>
      <c r="F119" s="34">
        <v>26</v>
      </c>
      <c r="G119" s="862"/>
      <c r="H119" s="865"/>
      <c r="I119" s="864"/>
      <c r="J119" s="862"/>
      <c r="K119" s="865"/>
      <c r="L119" s="36"/>
      <c r="M119" s="865"/>
      <c r="N119" s="865" t="s">
        <v>225</v>
      </c>
      <c r="O119" s="864" t="s">
        <v>225</v>
      </c>
      <c r="P119" s="829"/>
      <c r="Q119" s="210">
        <f t="shared" si="6"/>
        <v>0</v>
      </c>
    </row>
    <row r="120" spans="1:17" s="71" customFormat="1" ht="15" customHeight="1" thickBot="1" x14ac:dyDescent="0.35">
      <c r="A120" s="41">
        <v>106</v>
      </c>
      <c r="B120" s="1816"/>
      <c r="C120" s="1772"/>
      <c r="D120" s="125" t="s">
        <v>1236</v>
      </c>
      <c r="E120" s="44">
        <v>2</v>
      </c>
      <c r="F120" s="45">
        <v>26</v>
      </c>
      <c r="G120" s="867"/>
      <c r="H120" s="870"/>
      <c r="I120" s="869"/>
      <c r="J120" s="867"/>
      <c r="K120" s="870"/>
      <c r="L120" s="46"/>
      <c r="M120" s="870"/>
      <c r="N120" s="870" t="s">
        <v>225</v>
      </c>
      <c r="O120" s="869" t="s">
        <v>225</v>
      </c>
      <c r="P120" s="830"/>
      <c r="Q120" s="212">
        <f t="shared" si="6"/>
        <v>0</v>
      </c>
    </row>
    <row r="121" spans="1:17" s="71" customFormat="1" ht="15" customHeight="1" thickBot="1" x14ac:dyDescent="0.35">
      <c r="A121" s="20">
        <v>107</v>
      </c>
      <c r="B121" s="1816" t="s">
        <v>1270</v>
      </c>
      <c r="C121" s="1816" t="s">
        <v>1271</v>
      </c>
      <c r="D121" s="106" t="s">
        <v>1272</v>
      </c>
      <c r="E121" s="24">
        <v>2</v>
      </c>
      <c r="F121" s="25">
        <v>2</v>
      </c>
      <c r="G121" s="857"/>
      <c r="H121" s="860"/>
      <c r="I121" s="859"/>
      <c r="J121" s="857"/>
      <c r="K121" s="860"/>
      <c r="L121" s="27"/>
      <c r="M121" s="860"/>
      <c r="N121" s="860" t="s">
        <v>225</v>
      </c>
      <c r="O121" s="859" t="s">
        <v>225</v>
      </c>
      <c r="P121" s="828"/>
      <c r="Q121" s="209">
        <f t="shared" si="6"/>
        <v>0</v>
      </c>
    </row>
    <row r="122" spans="1:17" s="71" customFormat="1" ht="15" customHeight="1" thickBot="1" x14ac:dyDescent="0.35">
      <c r="A122" s="30">
        <v>108</v>
      </c>
      <c r="B122" s="1816"/>
      <c r="C122" s="1816"/>
      <c r="D122" s="119" t="s">
        <v>1273</v>
      </c>
      <c r="E122" s="33">
        <v>2</v>
      </c>
      <c r="F122" s="34">
        <v>2</v>
      </c>
      <c r="G122" s="862"/>
      <c r="H122" s="865"/>
      <c r="I122" s="864"/>
      <c r="J122" s="862"/>
      <c r="K122" s="865"/>
      <c r="L122" s="36"/>
      <c r="M122" s="865"/>
      <c r="N122" s="865" t="s">
        <v>225</v>
      </c>
      <c r="O122" s="864" t="s">
        <v>225</v>
      </c>
      <c r="P122" s="829"/>
      <c r="Q122" s="210">
        <f t="shared" si="6"/>
        <v>0</v>
      </c>
    </row>
    <row r="123" spans="1:17" s="71" customFormat="1" ht="15" customHeight="1" thickBot="1" x14ac:dyDescent="0.35">
      <c r="A123" s="30">
        <v>109</v>
      </c>
      <c r="B123" s="1816"/>
      <c r="C123" s="1816"/>
      <c r="D123" s="119" t="s">
        <v>1274</v>
      </c>
      <c r="E123" s="33">
        <v>2</v>
      </c>
      <c r="F123" s="34">
        <v>2</v>
      </c>
      <c r="G123" s="862"/>
      <c r="H123" s="865"/>
      <c r="I123" s="864"/>
      <c r="J123" s="862"/>
      <c r="K123" s="865"/>
      <c r="L123" s="36"/>
      <c r="M123" s="865"/>
      <c r="N123" s="865" t="s">
        <v>225</v>
      </c>
      <c r="O123" s="864" t="s">
        <v>225</v>
      </c>
      <c r="P123" s="829"/>
      <c r="Q123" s="210">
        <f t="shared" si="6"/>
        <v>0</v>
      </c>
    </row>
    <row r="124" spans="1:17" s="71" customFormat="1" ht="15" customHeight="1" thickBot="1" x14ac:dyDescent="0.35">
      <c r="A124" s="30">
        <v>110</v>
      </c>
      <c r="B124" s="1816"/>
      <c r="C124" s="1816"/>
      <c r="D124" s="119" t="s">
        <v>1275</v>
      </c>
      <c r="E124" s="33">
        <v>2</v>
      </c>
      <c r="F124" s="34">
        <v>2</v>
      </c>
      <c r="G124" s="862"/>
      <c r="H124" s="865"/>
      <c r="I124" s="864"/>
      <c r="J124" s="862"/>
      <c r="K124" s="865"/>
      <c r="L124" s="36"/>
      <c r="M124" s="1190"/>
      <c r="N124" s="865" t="s">
        <v>225</v>
      </c>
      <c r="O124" s="864" t="s">
        <v>225</v>
      </c>
      <c r="P124" s="829"/>
      <c r="Q124" s="210">
        <f t="shared" si="6"/>
        <v>0</v>
      </c>
    </row>
    <row r="125" spans="1:17" s="71" customFormat="1" ht="15" customHeight="1" thickBot="1" x14ac:dyDescent="0.35">
      <c r="A125" s="30">
        <v>111</v>
      </c>
      <c r="B125" s="1816"/>
      <c r="C125" s="1816"/>
      <c r="D125" s="119" t="s">
        <v>827</v>
      </c>
      <c r="E125" s="33">
        <v>2</v>
      </c>
      <c r="F125" s="34">
        <v>2</v>
      </c>
      <c r="G125" s="862"/>
      <c r="H125" s="865"/>
      <c r="I125" s="864"/>
      <c r="J125" s="862"/>
      <c r="K125" s="865"/>
      <c r="L125" s="36"/>
      <c r="M125" s="33"/>
      <c r="N125" s="865" t="s">
        <v>225</v>
      </c>
      <c r="O125" s="864" t="s">
        <v>225</v>
      </c>
      <c r="P125" s="829"/>
      <c r="Q125" s="210">
        <f t="shared" si="6"/>
        <v>0</v>
      </c>
    </row>
    <row r="126" spans="1:17" s="71" customFormat="1" ht="15" customHeight="1" thickBot="1" x14ac:dyDescent="0.35">
      <c r="A126" s="30">
        <v>112</v>
      </c>
      <c r="B126" s="1816"/>
      <c r="C126" s="1816"/>
      <c r="D126" s="119" t="s">
        <v>1276</v>
      </c>
      <c r="E126" s="33">
        <v>2</v>
      </c>
      <c r="F126" s="34">
        <v>2</v>
      </c>
      <c r="G126" s="862"/>
      <c r="H126" s="865"/>
      <c r="I126" s="864"/>
      <c r="J126" s="862"/>
      <c r="K126" s="865"/>
      <c r="L126" s="36"/>
      <c r="M126" s="865"/>
      <c r="N126" s="865" t="s">
        <v>225</v>
      </c>
      <c r="O126" s="864" t="s">
        <v>225</v>
      </c>
      <c r="P126" s="829"/>
      <c r="Q126" s="210">
        <f t="shared" si="6"/>
        <v>0</v>
      </c>
    </row>
    <row r="127" spans="1:17" s="71" customFormat="1" ht="15" customHeight="1" thickBot="1" x14ac:dyDescent="0.35">
      <c r="A127" s="30">
        <v>113</v>
      </c>
      <c r="B127" s="1816"/>
      <c r="C127" s="1816"/>
      <c r="D127" s="119" t="s">
        <v>1277</v>
      </c>
      <c r="E127" s="33">
        <v>2</v>
      </c>
      <c r="F127" s="34">
        <v>2</v>
      </c>
      <c r="G127" s="862"/>
      <c r="H127" s="865"/>
      <c r="I127" s="864"/>
      <c r="J127" s="862"/>
      <c r="K127" s="865"/>
      <c r="L127" s="36"/>
      <c r="M127" s="865"/>
      <c r="N127" s="865" t="s">
        <v>225</v>
      </c>
      <c r="O127" s="864" t="s">
        <v>225</v>
      </c>
      <c r="P127" s="829"/>
      <c r="Q127" s="210">
        <f t="shared" si="6"/>
        <v>0</v>
      </c>
    </row>
    <row r="128" spans="1:17" s="71" customFormat="1" ht="15" customHeight="1" thickBot="1" x14ac:dyDescent="0.35">
      <c r="A128" s="30">
        <v>114</v>
      </c>
      <c r="B128" s="1816"/>
      <c r="C128" s="1816"/>
      <c r="D128" s="119" t="s">
        <v>842</v>
      </c>
      <c r="E128" s="33">
        <v>2</v>
      </c>
      <c r="F128" s="34">
        <v>2</v>
      </c>
      <c r="G128" s="862"/>
      <c r="H128" s="865"/>
      <c r="I128" s="864"/>
      <c r="J128" s="862"/>
      <c r="K128" s="865"/>
      <c r="L128" s="36"/>
      <c r="M128" s="865"/>
      <c r="N128" s="865" t="s">
        <v>225</v>
      </c>
      <c r="O128" s="864" t="s">
        <v>225</v>
      </c>
      <c r="P128" s="829"/>
      <c r="Q128" s="210">
        <f t="shared" si="6"/>
        <v>0</v>
      </c>
    </row>
    <row r="129" spans="1:17" s="71" customFormat="1" ht="15" customHeight="1" thickBot="1" x14ac:dyDescent="0.35">
      <c r="A129" s="30">
        <v>115</v>
      </c>
      <c r="B129" s="1816"/>
      <c r="C129" s="1816"/>
      <c r="D129" s="119" t="s">
        <v>1278</v>
      </c>
      <c r="E129" s="33">
        <v>2</v>
      </c>
      <c r="F129" s="34">
        <v>2</v>
      </c>
      <c r="G129" s="862"/>
      <c r="H129" s="865"/>
      <c r="I129" s="864"/>
      <c r="J129" s="862"/>
      <c r="K129" s="865"/>
      <c r="L129" s="36"/>
      <c r="M129" s="865"/>
      <c r="N129" s="865" t="s">
        <v>225</v>
      </c>
      <c r="O129" s="864" t="s">
        <v>225</v>
      </c>
      <c r="P129" s="829"/>
      <c r="Q129" s="210">
        <f t="shared" si="6"/>
        <v>0</v>
      </c>
    </row>
    <row r="130" spans="1:17" s="71" customFormat="1" ht="15" customHeight="1" thickBot="1" x14ac:dyDescent="0.35">
      <c r="A130" s="41">
        <v>116</v>
      </c>
      <c r="B130" s="1816"/>
      <c r="C130" s="1816"/>
      <c r="D130" s="125" t="s">
        <v>1279</v>
      </c>
      <c r="E130" s="44">
        <v>2</v>
      </c>
      <c r="F130" s="45">
        <v>2</v>
      </c>
      <c r="G130" s="867"/>
      <c r="H130" s="870"/>
      <c r="I130" s="869"/>
      <c r="J130" s="867"/>
      <c r="K130" s="870"/>
      <c r="L130" s="46"/>
      <c r="M130" s="870"/>
      <c r="N130" s="870" t="s">
        <v>225</v>
      </c>
      <c r="O130" s="869" t="s">
        <v>225</v>
      </c>
      <c r="P130" s="830"/>
      <c r="Q130" s="212">
        <f t="shared" si="6"/>
        <v>0</v>
      </c>
    </row>
    <row r="131" spans="1:17" s="71" customFormat="1" ht="15" customHeight="1" thickBot="1" x14ac:dyDescent="0.35">
      <c r="A131" s="20">
        <v>117</v>
      </c>
      <c r="B131" s="1816" t="s">
        <v>1280</v>
      </c>
      <c r="C131" s="1816" t="s">
        <v>1281</v>
      </c>
      <c r="D131" s="106" t="s">
        <v>1272</v>
      </c>
      <c r="E131" s="24">
        <v>2</v>
      </c>
      <c r="F131" s="25">
        <v>4</v>
      </c>
      <c r="G131" s="857"/>
      <c r="H131" s="860"/>
      <c r="I131" s="859"/>
      <c r="J131" s="857"/>
      <c r="K131" s="860"/>
      <c r="L131" s="27"/>
      <c r="M131" s="860"/>
      <c r="N131" s="860" t="s">
        <v>225</v>
      </c>
      <c r="O131" s="859" t="s">
        <v>225</v>
      </c>
      <c r="P131" s="828"/>
      <c r="Q131" s="209">
        <f t="shared" si="6"/>
        <v>0</v>
      </c>
    </row>
    <row r="132" spans="1:17" s="71" customFormat="1" ht="15" customHeight="1" thickBot="1" x14ac:dyDescent="0.35">
      <c r="A132" s="30">
        <v>118</v>
      </c>
      <c r="B132" s="1816"/>
      <c r="C132" s="1816"/>
      <c r="D132" s="119" t="s">
        <v>1273</v>
      </c>
      <c r="E132" s="33">
        <v>2</v>
      </c>
      <c r="F132" s="34">
        <v>4</v>
      </c>
      <c r="G132" s="862"/>
      <c r="H132" s="865"/>
      <c r="I132" s="864"/>
      <c r="J132" s="862"/>
      <c r="K132" s="865"/>
      <c r="L132" s="36"/>
      <c r="M132" s="865"/>
      <c r="N132" s="865" t="s">
        <v>225</v>
      </c>
      <c r="O132" s="864" t="s">
        <v>225</v>
      </c>
      <c r="P132" s="829"/>
      <c r="Q132" s="210">
        <f t="shared" si="6"/>
        <v>0</v>
      </c>
    </row>
    <row r="133" spans="1:17" s="71" customFormat="1" ht="15" customHeight="1" thickBot="1" x14ac:dyDescent="0.35">
      <c r="A133" s="30">
        <v>119</v>
      </c>
      <c r="B133" s="1816"/>
      <c r="C133" s="1816"/>
      <c r="D133" s="119" t="s">
        <v>1274</v>
      </c>
      <c r="E133" s="33">
        <v>2</v>
      </c>
      <c r="F133" s="34">
        <v>4</v>
      </c>
      <c r="G133" s="862"/>
      <c r="H133" s="865"/>
      <c r="I133" s="864"/>
      <c r="J133" s="862"/>
      <c r="K133" s="865"/>
      <c r="L133" s="36"/>
      <c r="M133" s="865"/>
      <c r="N133" s="865" t="s">
        <v>225</v>
      </c>
      <c r="O133" s="864" t="s">
        <v>225</v>
      </c>
      <c r="P133" s="829"/>
      <c r="Q133" s="210">
        <f t="shared" si="6"/>
        <v>0</v>
      </c>
    </row>
    <row r="134" spans="1:17" s="71" customFormat="1" ht="15" customHeight="1" thickBot="1" x14ac:dyDescent="0.35">
      <c r="A134" s="30">
        <v>120</v>
      </c>
      <c r="B134" s="1816"/>
      <c r="C134" s="1816"/>
      <c r="D134" s="119" t="s">
        <v>1275</v>
      </c>
      <c r="E134" s="33">
        <v>2</v>
      </c>
      <c r="F134" s="34">
        <v>4</v>
      </c>
      <c r="G134" s="862"/>
      <c r="H134" s="865"/>
      <c r="I134" s="864"/>
      <c r="J134" s="862"/>
      <c r="K134" s="865"/>
      <c r="L134" s="36"/>
      <c r="M134" s="865"/>
      <c r="N134" s="865" t="s">
        <v>225</v>
      </c>
      <c r="O134" s="864" t="s">
        <v>225</v>
      </c>
      <c r="P134" s="829"/>
      <c r="Q134" s="210">
        <f t="shared" si="6"/>
        <v>0</v>
      </c>
    </row>
    <row r="135" spans="1:17" s="71" customFormat="1" ht="15" customHeight="1" thickBot="1" x14ac:dyDescent="0.35">
      <c r="A135" s="30">
        <v>121</v>
      </c>
      <c r="B135" s="1816"/>
      <c r="C135" s="1816"/>
      <c r="D135" s="119" t="s">
        <v>827</v>
      </c>
      <c r="E135" s="33">
        <v>2</v>
      </c>
      <c r="F135" s="34">
        <v>4</v>
      </c>
      <c r="G135" s="862"/>
      <c r="H135" s="865"/>
      <c r="I135" s="864"/>
      <c r="J135" s="862"/>
      <c r="K135" s="865"/>
      <c r="L135" s="36"/>
      <c r="M135" s="865"/>
      <c r="N135" s="865" t="s">
        <v>225</v>
      </c>
      <c r="O135" s="864" t="s">
        <v>225</v>
      </c>
      <c r="P135" s="829"/>
      <c r="Q135" s="210">
        <f t="shared" si="6"/>
        <v>0</v>
      </c>
    </row>
    <row r="136" spans="1:17" s="71" customFormat="1" ht="15" customHeight="1" thickBot="1" x14ac:dyDescent="0.35">
      <c r="A136" s="30">
        <v>122</v>
      </c>
      <c r="B136" s="1816"/>
      <c r="C136" s="1816"/>
      <c r="D136" s="119" t="s">
        <v>1276</v>
      </c>
      <c r="E136" s="33">
        <v>2</v>
      </c>
      <c r="F136" s="34">
        <v>4</v>
      </c>
      <c r="G136" s="862"/>
      <c r="H136" s="865"/>
      <c r="I136" s="864"/>
      <c r="J136" s="862"/>
      <c r="K136" s="865"/>
      <c r="L136" s="36"/>
      <c r="M136" s="1190"/>
      <c r="N136" s="865" t="s">
        <v>225</v>
      </c>
      <c r="O136" s="864" t="s">
        <v>225</v>
      </c>
      <c r="P136" s="829"/>
      <c r="Q136" s="210">
        <f t="shared" si="6"/>
        <v>0</v>
      </c>
    </row>
    <row r="137" spans="1:17" s="71" customFormat="1" ht="15" customHeight="1" thickBot="1" x14ac:dyDescent="0.35">
      <c r="A137" s="30">
        <v>123</v>
      </c>
      <c r="B137" s="1816"/>
      <c r="C137" s="1816"/>
      <c r="D137" s="119" t="s">
        <v>1282</v>
      </c>
      <c r="E137" s="33">
        <v>2</v>
      </c>
      <c r="F137" s="34">
        <v>4</v>
      </c>
      <c r="G137" s="862"/>
      <c r="H137" s="865"/>
      <c r="I137" s="864"/>
      <c r="J137" s="862"/>
      <c r="K137" s="865"/>
      <c r="L137" s="36"/>
      <c r="M137" s="33"/>
      <c r="N137" s="865" t="s">
        <v>225</v>
      </c>
      <c r="O137" s="864" t="s">
        <v>225</v>
      </c>
      <c r="P137" s="829"/>
      <c r="Q137" s="210">
        <f t="shared" si="6"/>
        <v>0</v>
      </c>
    </row>
    <row r="138" spans="1:17" s="71" customFormat="1" ht="15" customHeight="1" thickBot="1" x14ac:dyDescent="0.35">
      <c r="A138" s="30">
        <v>124</v>
      </c>
      <c r="B138" s="1816"/>
      <c r="C138" s="1816"/>
      <c r="D138" s="119" t="s">
        <v>1277</v>
      </c>
      <c r="E138" s="33">
        <v>2</v>
      </c>
      <c r="F138" s="34">
        <v>4</v>
      </c>
      <c r="G138" s="862"/>
      <c r="H138" s="865"/>
      <c r="I138" s="864"/>
      <c r="J138" s="862"/>
      <c r="K138" s="865"/>
      <c r="L138" s="36"/>
      <c r="M138" s="865"/>
      <c r="N138" s="865" t="s">
        <v>225</v>
      </c>
      <c r="O138" s="864" t="s">
        <v>225</v>
      </c>
      <c r="P138" s="829"/>
      <c r="Q138" s="210">
        <f t="shared" si="6"/>
        <v>0</v>
      </c>
    </row>
    <row r="139" spans="1:17" s="71" customFormat="1" ht="15" customHeight="1" thickBot="1" x14ac:dyDescent="0.35">
      <c r="A139" s="30">
        <v>125</v>
      </c>
      <c r="B139" s="1816"/>
      <c r="C139" s="1816"/>
      <c r="D139" s="119" t="s">
        <v>842</v>
      </c>
      <c r="E139" s="33">
        <v>2</v>
      </c>
      <c r="F139" s="34">
        <v>4</v>
      </c>
      <c r="G139" s="862"/>
      <c r="H139" s="865"/>
      <c r="I139" s="864"/>
      <c r="J139" s="862"/>
      <c r="K139" s="865"/>
      <c r="L139" s="36"/>
      <c r="M139" s="865"/>
      <c r="N139" s="865" t="s">
        <v>225</v>
      </c>
      <c r="O139" s="864" t="s">
        <v>225</v>
      </c>
      <c r="P139" s="829"/>
      <c r="Q139" s="210">
        <f t="shared" si="6"/>
        <v>0</v>
      </c>
    </row>
    <row r="140" spans="1:17" s="71" customFormat="1" ht="15" customHeight="1" thickBot="1" x14ac:dyDescent="0.35">
      <c r="A140" s="30">
        <v>126</v>
      </c>
      <c r="B140" s="1816"/>
      <c r="C140" s="1816"/>
      <c r="D140" s="119" t="s">
        <v>1278</v>
      </c>
      <c r="E140" s="33">
        <v>2</v>
      </c>
      <c r="F140" s="34">
        <v>4</v>
      </c>
      <c r="G140" s="862"/>
      <c r="H140" s="865"/>
      <c r="I140" s="864"/>
      <c r="J140" s="862"/>
      <c r="K140" s="865"/>
      <c r="L140" s="36"/>
      <c r="M140" s="865"/>
      <c r="N140" s="865" t="s">
        <v>225</v>
      </c>
      <c r="O140" s="864" t="s">
        <v>225</v>
      </c>
      <c r="P140" s="829"/>
      <c r="Q140" s="210">
        <f t="shared" si="6"/>
        <v>0</v>
      </c>
    </row>
    <row r="141" spans="1:17" s="71" customFormat="1" ht="15" customHeight="1" thickBot="1" x14ac:dyDescent="0.35">
      <c r="A141" s="41">
        <v>127</v>
      </c>
      <c r="B141" s="1816"/>
      <c r="C141" s="1816"/>
      <c r="D141" s="125" t="s">
        <v>1279</v>
      </c>
      <c r="E141" s="44">
        <v>2</v>
      </c>
      <c r="F141" s="45">
        <v>4</v>
      </c>
      <c r="G141" s="867"/>
      <c r="H141" s="870"/>
      <c r="I141" s="869"/>
      <c r="J141" s="867"/>
      <c r="K141" s="870"/>
      <c r="L141" s="46"/>
      <c r="M141" s="870"/>
      <c r="N141" s="870" t="s">
        <v>225</v>
      </c>
      <c r="O141" s="869" t="s">
        <v>225</v>
      </c>
      <c r="P141" s="830"/>
      <c r="Q141" s="212">
        <f t="shared" si="6"/>
        <v>0</v>
      </c>
    </row>
    <row r="142" spans="1:17" s="71" customFormat="1" ht="15" customHeight="1" thickBot="1" x14ac:dyDescent="0.35">
      <c r="A142" s="20">
        <v>128</v>
      </c>
      <c r="B142" s="1816" t="s">
        <v>1283</v>
      </c>
      <c r="C142" s="1827" t="s">
        <v>1284</v>
      </c>
      <c r="D142" s="106" t="s">
        <v>863</v>
      </c>
      <c r="E142" s="24">
        <v>12</v>
      </c>
      <c r="F142" s="25">
        <v>1</v>
      </c>
      <c r="G142" s="857"/>
      <c r="H142" s="860"/>
      <c r="I142" s="859" t="s">
        <v>225</v>
      </c>
      <c r="J142" s="857"/>
      <c r="K142" s="860"/>
      <c r="L142" s="27"/>
      <c r="M142" s="24"/>
      <c r="N142" s="860"/>
      <c r="O142" s="859"/>
      <c r="P142" s="1800" t="s">
        <v>137</v>
      </c>
      <c r="Q142" s="1800"/>
    </row>
    <row r="143" spans="1:17" s="71" customFormat="1" ht="15" customHeight="1" thickBot="1" x14ac:dyDescent="0.35">
      <c r="A143" s="41">
        <v>129</v>
      </c>
      <c r="B143" s="1816"/>
      <c r="C143" s="1827"/>
      <c r="D143" s="125" t="s">
        <v>1285</v>
      </c>
      <c r="E143" s="44">
        <v>12</v>
      </c>
      <c r="F143" s="45">
        <v>1</v>
      </c>
      <c r="G143" s="867"/>
      <c r="H143" s="870"/>
      <c r="I143" s="869" t="s">
        <v>225</v>
      </c>
      <c r="J143" s="867"/>
      <c r="K143" s="870"/>
      <c r="L143" s="46"/>
      <c r="M143" s="870"/>
      <c r="N143" s="870"/>
      <c r="O143" s="869"/>
      <c r="P143" s="1817" t="s">
        <v>137</v>
      </c>
      <c r="Q143" s="1817"/>
    </row>
    <row r="144" spans="1:17" s="71" customFormat="1" ht="59.4" customHeight="1" thickBot="1" x14ac:dyDescent="0.35">
      <c r="A144" s="72">
        <v>130</v>
      </c>
      <c r="B144" s="1806" t="s">
        <v>718</v>
      </c>
      <c r="C144" s="1809" t="s">
        <v>6801</v>
      </c>
      <c r="D144" s="1380" t="s">
        <v>6800</v>
      </c>
      <c r="E144" s="74">
        <v>2</v>
      </c>
      <c r="F144" s="75">
        <v>1</v>
      </c>
      <c r="G144" s="55"/>
      <c r="H144" s="56"/>
      <c r="I144" s="157"/>
      <c r="J144" s="55"/>
      <c r="K144" s="56"/>
      <c r="L144" s="56"/>
      <c r="M144" s="56"/>
      <c r="N144" s="74" t="s">
        <v>132</v>
      </c>
      <c r="O144" s="852" t="s">
        <v>132</v>
      </c>
      <c r="P144" s="831"/>
      <c r="Q144" s="165">
        <f>ROUND(P144,2)*E144*F144</f>
        <v>0</v>
      </c>
    </row>
    <row r="145" spans="1:17" s="71" customFormat="1" ht="51.6" customHeight="1" thickBot="1" x14ac:dyDescent="0.35">
      <c r="A145" s="72">
        <v>131</v>
      </c>
      <c r="B145" s="1807"/>
      <c r="C145" s="1810"/>
      <c r="D145" s="1380" t="s">
        <v>6799</v>
      </c>
      <c r="E145" s="74">
        <v>2</v>
      </c>
      <c r="F145" s="75">
        <v>1</v>
      </c>
      <c r="G145" s="55"/>
      <c r="H145" s="56"/>
      <c r="I145" s="157"/>
      <c r="J145" s="55"/>
      <c r="K145" s="56"/>
      <c r="L145" s="56"/>
      <c r="M145" s="56"/>
      <c r="N145" s="74" t="s">
        <v>132</v>
      </c>
      <c r="O145" s="852" t="s">
        <v>132</v>
      </c>
      <c r="P145" s="831"/>
      <c r="Q145" s="165">
        <f t="shared" ref="Q145:Q146" si="7">ROUND(P145,2)*E145*F145</f>
        <v>0</v>
      </c>
    </row>
    <row r="146" spans="1:17" s="71" customFormat="1" ht="15" customHeight="1" thickBot="1" x14ac:dyDescent="0.35">
      <c r="A146" s="72">
        <v>132</v>
      </c>
      <c r="B146" s="1808"/>
      <c r="C146" s="159" t="s">
        <v>161</v>
      </c>
      <c r="D146" s="189" t="s">
        <v>162</v>
      </c>
      <c r="E146" s="74">
        <v>2</v>
      </c>
      <c r="F146" s="75">
        <v>1</v>
      </c>
      <c r="G146" s="55"/>
      <c r="H146" s="56"/>
      <c r="I146" s="157"/>
      <c r="J146" s="55"/>
      <c r="K146" s="56"/>
      <c r="L146" s="56"/>
      <c r="M146" s="56"/>
      <c r="N146" s="56" t="s">
        <v>132</v>
      </c>
      <c r="O146" s="157" t="s">
        <v>132</v>
      </c>
      <c r="P146" s="831"/>
      <c r="Q146" s="165">
        <f t="shared" si="7"/>
        <v>0</v>
      </c>
    </row>
    <row r="147" spans="1:17" s="71" customFormat="1" ht="14.4" thickBot="1" x14ac:dyDescent="0.35">
      <c r="A147" s="1747" t="s">
        <v>163</v>
      </c>
      <c r="B147" s="1747"/>
      <c r="C147" s="1747"/>
      <c r="D147" s="1747"/>
      <c r="E147" s="1747"/>
      <c r="F147" s="1747"/>
      <c r="G147" s="1747"/>
      <c r="H147" s="1747"/>
      <c r="I147" s="1747"/>
      <c r="J147" s="1747"/>
      <c r="K147" s="1747"/>
      <c r="L147" s="1747"/>
      <c r="M147" s="1747"/>
      <c r="N147" s="1747"/>
      <c r="O147" s="1747"/>
      <c r="P147" s="1829">
        <f>SUM(Q15:Q146)</f>
        <v>0</v>
      </c>
      <c r="Q147" s="1829"/>
    </row>
    <row r="148" spans="1:17" s="71" customFormat="1" ht="14.4" thickBot="1" x14ac:dyDescent="0.35">
      <c r="A148" s="229" t="s">
        <v>164</v>
      </c>
      <c r="B148" s="230"/>
      <c r="C148" s="230"/>
      <c r="D148" s="230"/>
      <c r="E148" s="230"/>
      <c r="F148" s="230"/>
      <c r="G148" s="230"/>
      <c r="H148" s="230"/>
      <c r="I148" s="230"/>
      <c r="J148" s="230"/>
      <c r="K148" s="230"/>
      <c r="L148" s="230"/>
      <c r="M148" s="230"/>
      <c r="N148" s="230"/>
      <c r="O148" s="231"/>
      <c r="P148" s="1829">
        <f>SUM(P147*4)</f>
        <v>0</v>
      </c>
      <c r="Q148" s="1829"/>
    </row>
    <row r="149" spans="1:17" customFormat="1" ht="14.4" x14ac:dyDescent="0.3">
      <c r="A149" s="142"/>
      <c r="B149" s="142"/>
      <c r="C149" s="142"/>
      <c r="D149" s="142"/>
      <c r="E149" s="142"/>
      <c r="F149" s="142"/>
      <c r="G149" s="143"/>
      <c r="H149" s="143"/>
      <c r="I149" s="143"/>
      <c r="J149" s="143"/>
      <c r="K149" s="143"/>
      <c r="L149" s="143"/>
      <c r="M149" s="143"/>
      <c r="N149" s="143"/>
      <c r="O149" s="143"/>
      <c r="P149" s="142"/>
      <c r="Q149" s="142"/>
    </row>
  </sheetData>
  <sheetProtection algorithmName="SHA-512" hashValue="te8rbZ+8HK0jmZNB/z2FfdNE9rXssQBv6lFIIsfjxajG33dWk+sUZZalFjcoYzHOuRuLIlP5Y82tvBfSSubADw==" saltValue="CJEEraHwlZKIKj80NLqTWA==" spinCount="100000" sheet="1" objects="1" scenarios="1"/>
  <mergeCells count="81">
    <mergeCell ref="E1:Q1"/>
    <mergeCell ref="A8:C8"/>
    <mergeCell ref="A9:D9"/>
    <mergeCell ref="A10:O10"/>
    <mergeCell ref="A11:A13"/>
    <mergeCell ref="B11:B13"/>
    <mergeCell ref="C11:C13"/>
    <mergeCell ref="D11:D13"/>
    <mergeCell ref="E11:E13"/>
    <mergeCell ref="F11:F13"/>
    <mergeCell ref="B24:B26"/>
    <mergeCell ref="C24:C26"/>
    <mergeCell ref="P24:Q24"/>
    <mergeCell ref="G11:O11"/>
    <mergeCell ref="P11:P13"/>
    <mergeCell ref="Q11:Q13"/>
    <mergeCell ref="G12:I12"/>
    <mergeCell ref="J12:O12"/>
    <mergeCell ref="A14:Q14"/>
    <mergeCell ref="B15:B23"/>
    <mergeCell ref="C15:C23"/>
    <mergeCell ref="P15:Q15"/>
    <mergeCell ref="P16:Q16"/>
    <mergeCell ref="P17:Q17"/>
    <mergeCell ref="B27:B39"/>
    <mergeCell ref="C27:C39"/>
    <mergeCell ref="B40:B45"/>
    <mergeCell ref="C40:C45"/>
    <mergeCell ref="B46:B48"/>
    <mergeCell ref="C46:C48"/>
    <mergeCell ref="B56:B64"/>
    <mergeCell ref="C56:C64"/>
    <mergeCell ref="P56:Q56"/>
    <mergeCell ref="P57:Q57"/>
    <mergeCell ref="P58:Q58"/>
    <mergeCell ref="B49:B50"/>
    <mergeCell ref="C49:C50"/>
    <mergeCell ref="B51:B55"/>
    <mergeCell ref="C51:C55"/>
    <mergeCell ref="P51:Q51"/>
    <mergeCell ref="B65:B67"/>
    <mergeCell ref="C65:C67"/>
    <mergeCell ref="P65:Q65"/>
    <mergeCell ref="B68:B76"/>
    <mergeCell ref="C68:C76"/>
    <mergeCell ref="P68:Q68"/>
    <mergeCell ref="P69:Q69"/>
    <mergeCell ref="P70:Q70"/>
    <mergeCell ref="B93:B100"/>
    <mergeCell ref="C93:C100"/>
    <mergeCell ref="P93:Q93"/>
    <mergeCell ref="P94:Q94"/>
    <mergeCell ref="P95:Q95"/>
    <mergeCell ref="B77:B79"/>
    <mergeCell ref="C77:C79"/>
    <mergeCell ref="P77:Q77"/>
    <mergeCell ref="B81:B92"/>
    <mergeCell ref="C81:C92"/>
    <mergeCell ref="P102:Q102"/>
    <mergeCell ref="P103:Q103"/>
    <mergeCell ref="B115:B120"/>
    <mergeCell ref="C115:C120"/>
    <mergeCell ref="B121:B130"/>
    <mergeCell ref="C121:C130"/>
    <mergeCell ref="B111:B114"/>
    <mergeCell ref="C111:C114"/>
    <mergeCell ref="P111:Q111"/>
    <mergeCell ref="B101:B110"/>
    <mergeCell ref="C101:C110"/>
    <mergeCell ref="P101:Q101"/>
    <mergeCell ref="B131:B141"/>
    <mergeCell ref="C131:C141"/>
    <mergeCell ref="P148:Q148"/>
    <mergeCell ref="B142:B143"/>
    <mergeCell ref="C142:C143"/>
    <mergeCell ref="P142:Q142"/>
    <mergeCell ref="P143:Q143"/>
    <mergeCell ref="A147:O147"/>
    <mergeCell ref="P147:Q147"/>
    <mergeCell ref="C144:C145"/>
    <mergeCell ref="B144:B14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B5C9-73C8-4602-9E88-2EC7AA92C4B5}">
  <sheetPr>
    <tabColor rgb="FFCAEDFB"/>
    <pageSetUpPr fitToPage="1"/>
  </sheetPr>
  <dimension ref="A1:Q37"/>
  <sheetViews>
    <sheetView topLeftCell="C30" workbookViewId="0">
      <selection activeCell="R50" sqref="R50"/>
    </sheetView>
  </sheetViews>
  <sheetFormatPr defaultColWidth="8.88671875" defaultRowHeight="13.8" x14ac:dyDescent="0.3"/>
  <cols>
    <col min="1" max="1" width="10.6640625" style="142" customWidth="1"/>
    <col min="2" max="2" width="13.109375" style="142" customWidth="1"/>
    <col min="3" max="3" width="26.33203125" style="142" customWidth="1"/>
    <col min="4" max="4" width="60"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1286</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1287</v>
      </c>
      <c r="B9" s="1771"/>
      <c r="C9" s="1771"/>
      <c r="D9" s="1771"/>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1288</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20">
        <v>1</v>
      </c>
      <c r="B15" s="1836" t="s">
        <v>90</v>
      </c>
      <c r="C15" s="1837" t="s">
        <v>1289</v>
      </c>
      <c r="D15" s="349" t="s">
        <v>1290</v>
      </c>
      <c r="E15" s="24"/>
      <c r="F15" s="25"/>
      <c r="G15" s="166"/>
      <c r="H15" s="167"/>
      <c r="I15" s="168" t="s">
        <v>225</v>
      </c>
      <c r="J15" s="26"/>
      <c r="K15" s="27"/>
      <c r="L15" s="24"/>
      <c r="M15" s="168"/>
      <c r="N15" s="350"/>
      <c r="O15" s="1813" t="s">
        <v>137</v>
      </c>
      <c r="P15" s="1813"/>
    </row>
    <row r="16" spans="1:16" s="71" customFormat="1" ht="15" customHeight="1" thickBot="1" x14ac:dyDescent="0.35">
      <c r="A16" s="30">
        <v>2</v>
      </c>
      <c r="B16" s="1836"/>
      <c r="C16" s="1837"/>
      <c r="D16" s="293" t="s">
        <v>1291</v>
      </c>
      <c r="E16" s="33"/>
      <c r="F16" s="34"/>
      <c r="G16" s="170"/>
      <c r="H16" s="171"/>
      <c r="I16" s="172" t="s">
        <v>225</v>
      </c>
      <c r="J16" s="35"/>
      <c r="K16" s="36"/>
      <c r="L16" s="171"/>
      <c r="M16" s="172"/>
      <c r="N16" s="270"/>
      <c r="O16" s="1813" t="s">
        <v>137</v>
      </c>
      <c r="P16" s="1813"/>
    </row>
    <row r="17" spans="1:17" s="71" customFormat="1" ht="30" customHeight="1" thickBot="1" x14ac:dyDescent="0.35">
      <c r="A17" s="30">
        <v>3</v>
      </c>
      <c r="B17" s="1836"/>
      <c r="C17" s="1837"/>
      <c r="D17" s="293" t="s">
        <v>1292</v>
      </c>
      <c r="E17" s="33"/>
      <c r="F17" s="34"/>
      <c r="G17" s="170"/>
      <c r="H17" s="171"/>
      <c r="I17" s="172" t="s">
        <v>225</v>
      </c>
      <c r="J17" s="35"/>
      <c r="K17" s="36"/>
      <c r="L17" s="171"/>
      <c r="M17" s="172"/>
      <c r="N17" s="270"/>
      <c r="O17" s="1813" t="s">
        <v>137</v>
      </c>
      <c r="P17" s="1813"/>
      <c r="Q17" s="142"/>
    </row>
    <row r="18" spans="1:17" s="71" customFormat="1" ht="30" customHeight="1" thickBot="1" x14ac:dyDescent="0.35">
      <c r="A18" s="30">
        <v>4</v>
      </c>
      <c r="B18" s="1836"/>
      <c r="C18" s="1837"/>
      <c r="D18" s="293" t="s">
        <v>1293</v>
      </c>
      <c r="E18" s="33"/>
      <c r="F18" s="34"/>
      <c r="G18" s="170"/>
      <c r="H18" s="171"/>
      <c r="I18" s="172" t="s">
        <v>225</v>
      </c>
      <c r="J18" s="35"/>
      <c r="K18" s="36"/>
      <c r="L18" s="171"/>
      <c r="M18" s="172"/>
      <c r="N18" s="270"/>
      <c r="O18" s="1813" t="s">
        <v>137</v>
      </c>
      <c r="P18" s="1813"/>
      <c r="Q18" s="142"/>
    </row>
    <row r="19" spans="1:17" s="71" customFormat="1" ht="15" customHeight="1" thickBot="1" x14ac:dyDescent="0.35">
      <c r="A19" s="30">
        <v>5</v>
      </c>
      <c r="B19" s="1836"/>
      <c r="C19" s="1837"/>
      <c r="D19" s="293" t="s">
        <v>1294</v>
      </c>
      <c r="E19" s="33"/>
      <c r="F19" s="34"/>
      <c r="G19" s="170"/>
      <c r="H19" s="171"/>
      <c r="I19" s="172" t="s">
        <v>225</v>
      </c>
      <c r="J19" s="35"/>
      <c r="K19" s="36"/>
      <c r="L19" s="171"/>
      <c r="M19" s="172"/>
      <c r="N19" s="270"/>
      <c r="O19" s="1813" t="s">
        <v>137</v>
      </c>
      <c r="P19" s="1813"/>
      <c r="Q19" s="142"/>
    </row>
    <row r="20" spans="1:17" s="71" customFormat="1" ht="30" customHeight="1" thickBot="1" x14ac:dyDescent="0.35">
      <c r="A20" s="30">
        <v>6</v>
      </c>
      <c r="B20" s="1836"/>
      <c r="C20" s="1837"/>
      <c r="D20" s="293" t="s">
        <v>1295</v>
      </c>
      <c r="E20" s="33"/>
      <c r="F20" s="34"/>
      <c r="G20" s="170"/>
      <c r="H20" s="171"/>
      <c r="I20" s="172" t="s">
        <v>225</v>
      </c>
      <c r="J20" s="35"/>
      <c r="K20" s="36"/>
      <c r="L20" s="171"/>
      <c r="M20" s="172"/>
      <c r="N20" s="270"/>
      <c r="O20" s="1813" t="s">
        <v>137</v>
      </c>
      <c r="P20" s="1813"/>
      <c r="Q20" s="142"/>
    </row>
    <row r="21" spans="1:17" s="71" customFormat="1" ht="30" customHeight="1" thickBot="1" x14ac:dyDescent="0.35">
      <c r="A21" s="30">
        <v>7</v>
      </c>
      <c r="B21" s="1836"/>
      <c r="C21" s="1837"/>
      <c r="D21" s="293" t="s">
        <v>1296</v>
      </c>
      <c r="E21" s="33"/>
      <c r="F21" s="34"/>
      <c r="G21" s="170"/>
      <c r="H21" s="171"/>
      <c r="I21" s="172" t="s">
        <v>225</v>
      </c>
      <c r="J21" s="35"/>
      <c r="K21" s="36"/>
      <c r="L21" s="171"/>
      <c r="M21" s="172"/>
      <c r="N21" s="270"/>
      <c r="O21" s="1813" t="s">
        <v>137</v>
      </c>
      <c r="P21" s="1813"/>
      <c r="Q21" s="142"/>
    </row>
    <row r="22" spans="1:17" s="71" customFormat="1" ht="30" customHeight="1" thickBot="1" x14ac:dyDescent="0.35">
      <c r="A22" s="30">
        <v>8</v>
      </c>
      <c r="B22" s="1836"/>
      <c r="C22" s="1837"/>
      <c r="D22" s="293" t="s">
        <v>1297</v>
      </c>
      <c r="E22" s="33"/>
      <c r="F22" s="34"/>
      <c r="G22" s="170"/>
      <c r="H22" s="171"/>
      <c r="I22" s="172" t="s">
        <v>225</v>
      </c>
      <c r="J22" s="35"/>
      <c r="K22" s="36"/>
      <c r="L22" s="171"/>
      <c r="M22" s="172"/>
      <c r="N22" s="270"/>
      <c r="O22" s="1813" t="s">
        <v>137</v>
      </c>
      <c r="P22" s="1813"/>
      <c r="Q22" s="142"/>
    </row>
    <row r="23" spans="1:17" s="71" customFormat="1" ht="15" customHeight="1" thickBot="1" x14ac:dyDescent="0.35">
      <c r="A23" s="30">
        <v>9</v>
      </c>
      <c r="B23" s="1836"/>
      <c r="C23" s="1837"/>
      <c r="D23" s="294" t="s">
        <v>1298</v>
      </c>
      <c r="E23" s="44"/>
      <c r="F23" s="45"/>
      <c r="G23" s="174"/>
      <c r="H23" s="175"/>
      <c r="I23" s="176" t="s">
        <v>225</v>
      </c>
      <c r="J23" s="104"/>
      <c r="K23" s="46"/>
      <c r="L23" s="175"/>
      <c r="M23" s="176"/>
      <c r="N23" s="351"/>
      <c r="O23" s="1813" t="s">
        <v>137</v>
      </c>
      <c r="P23" s="1813"/>
      <c r="Q23" s="142"/>
    </row>
    <row r="24" spans="1:17" s="71" customFormat="1" ht="15" customHeight="1" thickBot="1" x14ac:dyDescent="0.35">
      <c r="A24" s="30">
        <v>10</v>
      </c>
      <c r="B24" s="1836"/>
      <c r="C24" s="1835" t="s">
        <v>1299</v>
      </c>
      <c r="D24" s="292" t="s">
        <v>1300</v>
      </c>
      <c r="E24" s="24"/>
      <c r="F24" s="25"/>
      <c r="G24" s="166"/>
      <c r="H24" s="167"/>
      <c r="I24" s="168" t="s">
        <v>225</v>
      </c>
      <c r="J24" s="26"/>
      <c r="K24" s="27"/>
      <c r="L24" s="167"/>
      <c r="M24" s="168"/>
      <c r="N24" s="350"/>
      <c r="O24" s="1813" t="s">
        <v>137</v>
      </c>
      <c r="P24" s="1813"/>
      <c r="Q24" s="142"/>
    </row>
    <row r="25" spans="1:17" s="71" customFormat="1" ht="15" customHeight="1" thickBot="1" x14ac:dyDescent="0.35">
      <c r="A25" s="30">
        <v>11</v>
      </c>
      <c r="B25" s="1836"/>
      <c r="C25" s="1835"/>
      <c r="D25" s="293" t="s">
        <v>1301</v>
      </c>
      <c r="E25" s="33"/>
      <c r="F25" s="34"/>
      <c r="G25" s="170"/>
      <c r="H25" s="171"/>
      <c r="I25" s="172" t="s">
        <v>225</v>
      </c>
      <c r="J25" s="35"/>
      <c r="K25" s="36"/>
      <c r="L25" s="171"/>
      <c r="M25" s="172"/>
      <c r="N25" s="270"/>
      <c r="O25" s="1813" t="s">
        <v>137</v>
      </c>
      <c r="P25" s="1813"/>
      <c r="Q25" s="142"/>
    </row>
    <row r="26" spans="1:17" s="71" customFormat="1" ht="15" customHeight="1" thickBot="1" x14ac:dyDescent="0.35">
      <c r="A26" s="30">
        <v>12</v>
      </c>
      <c r="B26" s="1836"/>
      <c r="C26" s="1835"/>
      <c r="D26" s="293" t="s">
        <v>1302</v>
      </c>
      <c r="E26" s="33"/>
      <c r="F26" s="34"/>
      <c r="G26" s="170"/>
      <c r="H26" s="171"/>
      <c r="I26" s="172" t="s">
        <v>225</v>
      </c>
      <c r="J26" s="35"/>
      <c r="K26" s="36"/>
      <c r="L26" s="171"/>
      <c r="M26" s="172"/>
      <c r="N26" s="270"/>
      <c r="O26" s="1813" t="s">
        <v>137</v>
      </c>
      <c r="P26" s="1813"/>
      <c r="Q26" s="142"/>
    </row>
    <row r="27" spans="1:17" s="71" customFormat="1" ht="30" customHeight="1" thickBot="1" x14ac:dyDescent="0.35">
      <c r="A27" s="30">
        <v>13</v>
      </c>
      <c r="B27" s="1836"/>
      <c r="C27" s="1835"/>
      <c r="D27" s="293" t="s">
        <v>1303</v>
      </c>
      <c r="E27" s="33"/>
      <c r="F27" s="34"/>
      <c r="G27" s="170"/>
      <c r="H27" s="171"/>
      <c r="I27" s="172" t="s">
        <v>225</v>
      </c>
      <c r="J27" s="35"/>
      <c r="K27" s="36"/>
      <c r="L27" s="171"/>
      <c r="M27" s="172"/>
      <c r="N27" s="270"/>
      <c r="O27" s="1813" t="s">
        <v>137</v>
      </c>
      <c r="P27" s="1813"/>
      <c r="Q27" s="142"/>
    </row>
    <row r="28" spans="1:17" s="71" customFormat="1" ht="30" customHeight="1" thickBot="1" x14ac:dyDescent="0.35">
      <c r="A28" s="30">
        <v>14</v>
      </c>
      <c r="B28" s="1836"/>
      <c r="C28" s="1835"/>
      <c r="D28" s="294" t="s">
        <v>1292</v>
      </c>
      <c r="E28" s="44"/>
      <c r="F28" s="45"/>
      <c r="G28" s="174"/>
      <c r="H28" s="175"/>
      <c r="I28" s="176" t="s">
        <v>225</v>
      </c>
      <c r="J28" s="104"/>
      <c r="K28" s="46"/>
      <c r="L28" s="175"/>
      <c r="M28" s="176"/>
      <c r="N28" s="351"/>
      <c r="O28" s="1813" t="s">
        <v>137</v>
      </c>
      <c r="P28" s="1813"/>
      <c r="Q28" s="142"/>
    </row>
    <row r="29" spans="1:17" s="71" customFormat="1" ht="30" customHeight="1" thickBot="1" x14ac:dyDescent="0.35">
      <c r="A29" s="30">
        <v>15</v>
      </c>
      <c r="B29" s="1836"/>
      <c r="C29" s="1835" t="s">
        <v>1304</v>
      </c>
      <c r="D29" s="292" t="s">
        <v>1305</v>
      </c>
      <c r="E29" s="24"/>
      <c r="F29" s="25"/>
      <c r="G29" s="166"/>
      <c r="H29" s="167"/>
      <c r="I29" s="168" t="s">
        <v>225</v>
      </c>
      <c r="J29" s="26"/>
      <c r="K29" s="27"/>
      <c r="L29" s="167"/>
      <c r="M29" s="168"/>
      <c r="N29" s="350"/>
      <c r="O29" s="1813" t="s">
        <v>137</v>
      </c>
      <c r="P29" s="1813"/>
      <c r="Q29" s="142"/>
    </row>
    <row r="30" spans="1:17" s="71" customFormat="1" ht="30" customHeight="1" thickBot="1" x14ac:dyDescent="0.35">
      <c r="A30" s="30">
        <v>16</v>
      </c>
      <c r="B30" s="1836"/>
      <c r="C30" s="1835"/>
      <c r="D30" s="352" t="s">
        <v>1306</v>
      </c>
      <c r="E30" s="134"/>
      <c r="F30" s="136"/>
      <c r="G30" s="246"/>
      <c r="H30" s="247"/>
      <c r="I30" s="353" t="s">
        <v>225</v>
      </c>
      <c r="J30" s="131"/>
      <c r="K30" s="132"/>
      <c r="L30" s="247"/>
      <c r="M30" s="353"/>
      <c r="N30" s="354"/>
      <c r="O30" s="1813" t="s">
        <v>137</v>
      </c>
      <c r="P30" s="1813"/>
      <c r="Q30" s="142"/>
    </row>
    <row r="31" spans="1:17" s="71" customFormat="1" ht="236.25" customHeight="1" thickBot="1" x14ac:dyDescent="0.35">
      <c r="A31" s="41">
        <v>17</v>
      </c>
      <c r="B31" s="1836"/>
      <c r="C31" s="291" t="s">
        <v>1307</v>
      </c>
      <c r="D31" s="355" t="s">
        <v>1308</v>
      </c>
      <c r="E31" s="74">
        <v>1</v>
      </c>
      <c r="F31" s="75">
        <v>1</v>
      </c>
      <c r="G31" s="267"/>
      <c r="H31" s="356"/>
      <c r="I31" s="307"/>
      <c r="J31" s="76"/>
      <c r="K31" s="77"/>
      <c r="L31" s="306" t="s">
        <v>132</v>
      </c>
      <c r="M31" s="306"/>
      <c r="N31" s="357"/>
      <c r="O31" s="843"/>
      <c r="P31" s="358">
        <f>ROUND(O31,2)*E31*F31</f>
        <v>0</v>
      </c>
    </row>
    <row r="32" spans="1:17" s="344" customFormat="1" ht="55.8" thickBot="1" x14ac:dyDescent="0.35">
      <c r="A32" s="343">
        <v>18</v>
      </c>
      <c r="B32" s="359"/>
      <c r="C32" s="360"/>
      <c r="D32" s="284" t="s">
        <v>1309</v>
      </c>
      <c r="E32" s="361">
        <v>1</v>
      </c>
      <c r="F32" s="362">
        <v>1</v>
      </c>
      <c r="G32" s="363"/>
      <c r="H32" s="364"/>
      <c r="I32" s="365"/>
      <c r="J32" s="363"/>
      <c r="K32" s="364"/>
      <c r="L32" s="364" t="s">
        <v>132</v>
      </c>
      <c r="M32" s="364"/>
      <c r="N32" s="366"/>
      <c r="O32" s="844"/>
      <c r="P32" s="367">
        <f>ROUND(O32,2)*E32*F32</f>
        <v>0</v>
      </c>
    </row>
    <row r="33" spans="1:16" s="344" customFormat="1" ht="14.4" thickBot="1" x14ac:dyDescent="0.35">
      <c r="A33" s="343">
        <v>19</v>
      </c>
      <c r="B33" s="359"/>
      <c r="C33" s="360"/>
      <c r="D33" s="284" t="s">
        <v>1167</v>
      </c>
      <c r="E33" s="361">
        <v>1</v>
      </c>
      <c r="F33" s="362">
        <v>1</v>
      </c>
      <c r="G33" s="368"/>
      <c r="H33" s="369"/>
      <c r="I33" s="370"/>
      <c r="J33" s="368"/>
      <c r="K33" s="369"/>
      <c r="L33" s="369"/>
      <c r="M33" s="369"/>
      <c r="N33" s="370"/>
      <c r="O33" s="845"/>
      <c r="P33" s="371">
        <f>ROUND(O33,2)*E33*F33</f>
        <v>0</v>
      </c>
    </row>
    <row r="34" spans="1:16" s="344" customFormat="1" ht="14.4" thickBot="1" x14ac:dyDescent="0.35">
      <c r="A34" s="343">
        <v>20</v>
      </c>
      <c r="B34" s="359"/>
      <c r="C34" s="360"/>
      <c r="D34" s="284" t="s">
        <v>1169</v>
      </c>
      <c r="E34" s="361">
        <v>1</v>
      </c>
      <c r="F34" s="362">
        <v>1</v>
      </c>
      <c r="G34" s="363"/>
      <c r="H34" s="364"/>
      <c r="I34" s="365"/>
      <c r="J34" s="363"/>
      <c r="K34" s="364"/>
      <c r="L34" s="364"/>
      <c r="M34" s="364"/>
      <c r="N34" s="365"/>
      <c r="O34" s="844"/>
      <c r="P34" s="367">
        <f>ROUND(O34,2)*E34*F34</f>
        <v>0</v>
      </c>
    </row>
    <row r="35" spans="1:16" s="71" customFormat="1" ht="14.4" thickBot="1" x14ac:dyDescent="0.35">
      <c r="A35" s="1790" t="s">
        <v>163</v>
      </c>
      <c r="B35" s="1790"/>
      <c r="C35" s="1790"/>
      <c r="D35" s="1790"/>
      <c r="E35" s="1790"/>
      <c r="F35" s="1790"/>
      <c r="G35" s="1790"/>
      <c r="H35" s="1790"/>
      <c r="I35" s="1790"/>
      <c r="J35" s="1790"/>
      <c r="K35" s="1790"/>
      <c r="L35" s="1790"/>
      <c r="M35" s="1790"/>
      <c r="N35" s="1790"/>
      <c r="O35" s="1829">
        <f>SUM(P31:P34)</f>
        <v>0</v>
      </c>
      <c r="P35" s="1829"/>
    </row>
    <row r="36" spans="1:16" s="71" customFormat="1" ht="14.4" thickBot="1" x14ac:dyDescent="0.35">
      <c r="A36" s="229" t="s">
        <v>164</v>
      </c>
      <c r="B36" s="230"/>
      <c r="C36" s="230"/>
      <c r="D36" s="230"/>
      <c r="E36" s="230"/>
      <c r="F36" s="230"/>
      <c r="G36" s="230"/>
      <c r="H36" s="230"/>
      <c r="I36" s="230"/>
      <c r="J36" s="230"/>
      <c r="K36" s="230"/>
      <c r="L36" s="230"/>
      <c r="M36" s="230"/>
      <c r="N36" s="231"/>
      <c r="O36" s="1829">
        <f>SUM(O35*4)</f>
        <v>0</v>
      </c>
      <c r="P36" s="1829"/>
    </row>
    <row r="37" spans="1:16" customFormat="1" ht="14.4" x14ac:dyDescent="0.3">
      <c r="A37" s="142"/>
      <c r="B37" s="142"/>
      <c r="C37" s="142"/>
      <c r="D37" s="142"/>
      <c r="E37" s="142"/>
      <c r="F37" s="142"/>
      <c r="G37" s="143"/>
      <c r="H37" s="143"/>
      <c r="I37" s="143"/>
      <c r="J37" s="143"/>
      <c r="K37" s="143"/>
      <c r="L37" s="143"/>
      <c r="M37" s="143"/>
      <c r="N37" s="143"/>
      <c r="O37" s="142"/>
      <c r="P37" s="142"/>
    </row>
  </sheetData>
  <sheetProtection algorithmName="SHA-512" hashValue="ZA4s4RbkArRIEcEDO15CgiP282Uu3Xnk2JB3CRY+J6duLiGmPpClgRALxjZPxUGCrskhMbod71elNGLm8tcptA==" saltValue="rZL9S3EMsv8f/H2arMiIHw==" spinCount="100000" sheet="1" objects="1" scenarios="1"/>
  <mergeCells count="39">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O36:P36"/>
    <mergeCell ref="O23:P23"/>
    <mergeCell ref="C24:C28"/>
    <mergeCell ref="O24:P24"/>
    <mergeCell ref="O25:P25"/>
    <mergeCell ref="O26:P26"/>
    <mergeCell ref="O27:P27"/>
    <mergeCell ref="O28:P28"/>
    <mergeCell ref="C15:C23"/>
    <mergeCell ref="O15:P15"/>
    <mergeCell ref="O16:P16"/>
    <mergeCell ref="O17:P17"/>
    <mergeCell ref="O18:P18"/>
    <mergeCell ref="O19:P19"/>
    <mergeCell ref="O20:P20"/>
    <mergeCell ref="O21:P21"/>
    <mergeCell ref="C29:C30"/>
    <mergeCell ref="O29:P29"/>
    <mergeCell ref="O30:P30"/>
    <mergeCell ref="A35:N35"/>
    <mergeCell ref="O35:P35"/>
    <mergeCell ref="B15:B31"/>
    <mergeCell ref="O22:P2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8A6DA-29B0-4064-8D1A-1E2D8FD6490D}">
  <sheetPr>
    <tabColor rgb="FFCAEDFB"/>
    <pageSetUpPr fitToPage="1"/>
  </sheetPr>
  <dimension ref="A1:P66"/>
  <sheetViews>
    <sheetView topLeftCell="D9" workbookViewId="0">
      <selection activeCell="O15" sqref="O15:O63"/>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165</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166</v>
      </c>
      <c r="B9" s="1761"/>
      <c r="C9" s="1761"/>
      <c r="D9" s="1761"/>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167</v>
      </c>
      <c r="B14" s="1759"/>
      <c r="C14" s="1759"/>
      <c r="D14" s="1759"/>
      <c r="E14" s="1759"/>
      <c r="F14" s="1759"/>
      <c r="G14" s="1759"/>
      <c r="H14" s="1759"/>
      <c r="I14" s="1759"/>
      <c r="J14" s="1759"/>
      <c r="K14" s="1759"/>
      <c r="L14" s="1759"/>
      <c r="M14" s="1759"/>
      <c r="N14" s="1759"/>
      <c r="O14" s="1759"/>
      <c r="P14" s="1759"/>
    </row>
    <row r="15" spans="1:16" customFormat="1" ht="15" thickBot="1" x14ac:dyDescent="0.35">
      <c r="A15" s="20">
        <v>1</v>
      </c>
      <c r="B15" s="1750" t="s">
        <v>168</v>
      </c>
      <c r="C15" s="22" t="s">
        <v>169</v>
      </c>
      <c r="D15" s="23" t="s">
        <v>170</v>
      </c>
      <c r="E15" s="24">
        <v>2</v>
      </c>
      <c r="F15" s="25">
        <v>1</v>
      </c>
      <c r="G15" s="26"/>
      <c r="H15" s="27"/>
      <c r="I15" s="28"/>
      <c r="J15" s="26"/>
      <c r="K15" s="27"/>
      <c r="L15" s="27"/>
      <c r="M15" s="27" t="s">
        <v>132</v>
      </c>
      <c r="N15" s="27" t="s">
        <v>132</v>
      </c>
      <c r="O15" s="821"/>
      <c r="P15" s="29">
        <f t="shared" ref="P15:P46" si="0">ROUND(O15,2)*E15*F15</f>
        <v>0</v>
      </c>
    </row>
    <row r="16" spans="1:16" customFormat="1" ht="15" thickBot="1" x14ac:dyDescent="0.35">
      <c r="A16" s="30">
        <v>2</v>
      </c>
      <c r="B16" s="1750"/>
      <c r="C16" s="31" t="s">
        <v>171</v>
      </c>
      <c r="D16" s="32" t="s">
        <v>170</v>
      </c>
      <c r="E16" s="33">
        <v>2</v>
      </c>
      <c r="F16" s="34">
        <v>1</v>
      </c>
      <c r="G16" s="35"/>
      <c r="H16" s="36"/>
      <c r="I16" s="37"/>
      <c r="J16" s="35"/>
      <c r="K16" s="36"/>
      <c r="L16" s="36"/>
      <c r="M16" s="36" t="s">
        <v>132</v>
      </c>
      <c r="N16" s="36" t="s">
        <v>132</v>
      </c>
      <c r="O16" s="822"/>
      <c r="P16" s="38">
        <f t="shared" si="0"/>
        <v>0</v>
      </c>
    </row>
    <row r="17" spans="1:16" customFormat="1" ht="15" thickBot="1" x14ac:dyDescent="0.35">
      <c r="A17" s="30">
        <v>3</v>
      </c>
      <c r="B17" s="1750"/>
      <c r="C17" s="39" t="s">
        <v>172</v>
      </c>
      <c r="D17" s="32" t="s">
        <v>170</v>
      </c>
      <c r="E17" s="33">
        <v>2</v>
      </c>
      <c r="F17" s="34">
        <v>1</v>
      </c>
      <c r="G17" s="35"/>
      <c r="H17" s="36"/>
      <c r="I17" s="37"/>
      <c r="J17" s="35"/>
      <c r="K17" s="36"/>
      <c r="L17" s="36"/>
      <c r="M17" s="36" t="s">
        <v>132</v>
      </c>
      <c r="N17" s="36" t="s">
        <v>132</v>
      </c>
      <c r="O17" s="822"/>
      <c r="P17" s="38">
        <f t="shared" si="0"/>
        <v>0</v>
      </c>
    </row>
    <row r="18" spans="1:16" customFormat="1" ht="15" thickBot="1" x14ac:dyDescent="0.35">
      <c r="A18" s="30">
        <v>4</v>
      </c>
      <c r="B18" s="1750"/>
      <c r="C18" s="39" t="s">
        <v>173</v>
      </c>
      <c r="D18" s="32" t="s">
        <v>170</v>
      </c>
      <c r="E18" s="33">
        <v>2</v>
      </c>
      <c r="F18" s="34">
        <v>1</v>
      </c>
      <c r="G18" s="35"/>
      <c r="H18" s="36"/>
      <c r="I18" s="37"/>
      <c r="J18" s="35"/>
      <c r="K18" s="36"/>
      <c r="L18" s="36"/>
      <c r="M18" s="36" t="s">
        <v>132</v>
      </c>
      <c r="N18" s="36" t="s">
        <v>132</v>
      </c>
      <c r="O18" s="822"/>
      <c r="P18" s="38">
        <f t="shared" si="0"/>
        <v>0</v>
      </c>
    </row>
    <row r="19" spans="1:16" customFormat="1" ht="15" thickBot="1" x14ac:dyDescent="0.35">
      <c r="A19" s="30">
        <v>5</v>
      </c>
      <c r="B19" s="1750"/>
      <c r="C19" s="40" t="s">
        <v>174</v>
      </c>
      <c r="D19" s="32" t="s">
        <v>170</v>
      </c>
      <c r="E19" s="33">
        <v>2</v>
      </c>
      <c r="F19" s="34">
        <v>1</v>
      </c>
      <c r="G19" s="35"/>
      <c r="H19" s="36"/>
      <c r="I19" s="37"/>
      <c r="J19" s="35"/>
      <c r="K19" s="36"/>
      <c r="L19" s="36"/>
      <c r="M19" s="36" t="s">
        <v>132</v>
      </c>
      <c r="N19" s="36" t="s">
        <v>132</v>
      </c>
      <c r="O19" s="822"/>
      <c r="P19" s="38">
        <f t="shared" si="0"/>
        <v>0</v>
      </c>
    </row>
    <row r="20" spans="1:16" customFormat="1" ht="15" thickBot="1" x14ac:dyDescent="0.35">
      <c r="A20" s="30">
        <v>6</v>
      </c>
      <c r="B20" s="1750"/>
      <c r="C20" s="40" t="s">
        <v>175</v>
      </c>
      <c r="D20" s="32" t="s">
        <v>170</v>
      </c>
      <c r="E20" s="33">
        <v>2</v>
      </c>
      <c r="F20" s="34">
        <v>1</v>
      </c>
      <c r="G20" s="35"/>
      <c r="H20" s="36"/>
      <c r="I20" s="37"/>
      <c r="J20" s="35"/>
      <c r="K20" s="36"/>
      <c r="L20" s="36"/>
      <c r="M20" s="36" t="s">
        <v>132</v>
      </c>
      <c r="N20" s="36" t="s">
        <v>132</v>
      </c>
      <c r="O20" s="822"/>
      <c r="P20" s="38">
        <f t="shared" si="0"/>
        <v>0</v>
      </c>
    </row>
    <row r="21" spans="1:16" customFormat="1" ht="15" thickBot="1" x14ac:dyDescent="0.35">
      <c r="A21" s="30">
        <v>7</v>
      </c>
      <c r="B21" s="1750"/>
      <c r="C21" s="40" t="s">
        <v>176</v>
      </c>
      <c r="D21" s="32" t="s">
        <v>170</v>
      </c>
      <c r="E21" s="33">
        <v>2</v>
      </c>
      <c r="F21" s="34">
        <v>1</v>
      </c>
      <c r="G21" s="35"/>
      <c r="H21" s="36"/>
      <c r="I21" s="37"/>
      <c r="J21" s="35"/>
      <c r="K21" s="36"/>
      <c r="L21" s="36"/>
      <c r="M21" s="36" t="s">
        <v>132</v>
      </c>
      <c r="N21" s="36" t="s">
        <v>132</v>
      </c>
      <c r="O21" s="822"/>
      <c r="P21" s="38">
        <f t="shared" si="0"/>
        <v>0</v>
      </c>
    </row>
    <row r="22" spans="1:16" customFormat="1" ht="15" thickBot="1" x14ac:dyDescent="0.35">
      <c r="A22" s="30">
        <v>8</v>
      </c>
      <c r="B22" s="1750"/>
      <c r="C22" s="40" t="s">
        <v>177</v>
      </c>
      <c r="D22" s="32" t="s">
        <v>170</v>
      </c>
      <c r="E22" s="33">
        <v>2</v>
      </c>
      <c r="F22" s="34">
        <v>1</v>
      </c>
      <c r="G22" s="35"/>
      <c r="H22" s="36"/>
      <c r="I22" s="34"/>
      <c r="J22" s="35"/>
      <c r="K22" s="36"/>
      <c r="L22" s="36"/>
      <c r="M22" s="36" t="s">
        <v>132</v>
      </c>
      <c r="N22" s="36" t="s">
        <v>132</v>
      </c>
      <c r="O22" s="822"/>
      <c r="P22" s="38">
        <f t="shared" si="0"/>
        <v>0</v>
      </c>
    </row>
    <row r="23" spans="1:16" customFormat="1" ht="15" thickBot="1" x14ac:dyDescent="0.35">
      <c r="A23" s="30">
        <v>9</v>
      </c>
      <c r="B23" s="1750"/>
      <c r="C23" s="40" t="s">
        <v>178</v>
      </c>
      <c r="D23" s="32" t="s">
        <v>170</v>
      </c>
      <c r="E23" s="33">
        <v>2</v>
      </c>
      <c r="F23" s="34">
        <v>1</v>
      </c>
      <c r="G23" s="35"/>
      <c r="H23" s="36"/>
      <c r="I23" s="37"/>
      <c r="J23" s="35"/>
      <c r="K23" s="36"/>
      <c r="L23" s="36"/>
      <c r="M23" s="36" t="s">
        <v>132</v>
      </c>
      <c r="N23" s="36" t="s">
        <v>132</v>
      </c>
      <c r="O23" s="822"/>
      <c r="P23" s="38">
        <f t="shared" si="0"/>
        <v>0</v>
      </c>
    </row>
    <row r="24" spans="1:16" customFormat="1" ht="15" thickBot="1" x14ac:dyDescent="0.35">
      <c r="A24" s="30">
        <v>10</v>
      </c>
      <c r="B24" s="1750"/>
      <c r="C24" s="40" t="s">
        <v>179</v>
      </c>
      <c r="D24" s="32" t="s">
        <v>170</v>
      </c>
      <c r="E24" s="33">
        <v>2</v>
      </c>
      <c r="F24" s="34">
        <v>1</v>
      </c>
      <c r="G24" s="35"/>
      <c r="H24" s="36"/>
      <c r="I24" s="37"/>
      <c r="J24" s="35"/>
      <c r="K24" s="36"/>
      <c r="L24" s="36"/>
      <c r="M24" s="36" t="s">
        <v>132</v>
      </c>
      <c r="N24" s="36" t="s">
        <v>132</v>
      </c>
      <c r="O24" s="822"/>
      <c r="P24" s="38">
        <f t="shared" si="0"/>
        <v>0</v>
      </c>
    </row>
    <row r="25" spans="1:16" customFormat="1" ht="15" thickBot="1" x14ac:dyDescent="0.35">
      <c r="A25" s="30">
        <v>11</v>
      </c>
      <c r="B25" s="1750"/>
      <c r="C25" s="40" t="s">
        <v>180</v>
      </c>
      <c r="D25" s="32" t="s">
        <v>170</v>
      </c>
      <c r="E25" s="33">
        <v>2</v>
      </c>
      <c r="F25" s="34">
        <v>1</v>
      </c>
      <c r="G25" s="35"/>
      <c r="H25" s="36"/>
      <c r="I25" s="37"/>
      <c r="J25" s="35"/>
      <c r="K25" s="36"/>
      <c r="L25" s="36"/>
      <c r="M25" s="36" t="s">
        <v>132</v>
      </c>
      <c r="N25" s="36" t="s">
        <v>132</v>
      </c>
      <c r="O25" s="822"/>
      <c r="P25" s="38">
        <f t="shared" si="0"/>
        <v>0</v>
      </c>
    </row>
    <row r="26" spans="1:16" customFormat="1" ht="15" thickBot="1" x14ac:dyDescent="0.35">
      <c r="A26" s="30">
        <v>12</v>
      </c>
      <c r="B26" s="1750"/>
      <c r="C26" s="40" t="s">
        <v>181</v>
      </c>
      <c r="D26" s="32" t="s">
        <v>170</v>
      </c>
      <c r="E26" s="33">
        <v>2</v>
      </c>
      <c r="F26" s="34">
        <v>1</v>
      </c>
      <c r="G26" s="35"/>
      <c r="H26" s="36"/>
      <c r="I26" s="37"/>
      <c r="J26" s="35"/>
      <c r="K26" s="36"/>
      <c r="L26" s="36"/>
      <c r="M26" s="36" t="s">
        <v>132</v>
      </c>
      <c r="N26" s="36" t="s">
        <v>132</v>
      </c>
      <c r="O26" s="822"/>
      <c r="P26" s="38">
        <f t="shared" si="0"/>
        <v>0</v>
      </c>
    </row>
    <row r="27" spans="1:16" customFormat="1" ht="15" thickBot="1" x14ac:dyDescent="0.35">
      <c r="A27" s="30">
        <v>13</v>
      </c>
      <c r="B27" s="1750"/>
      <c r="C27" s="40" t="s">
        <v>182</v>
      </c>
      <c r="D27" s="32" t="s">
        <v>170</v>
      </c>
      <c r="E27" s="33">
        <v>2</v>
      </c>
      <c r="F27" s="34">
        <v>1</v>
      </c>
      <c r="G27" s="35"/>
      <c r="H27" s="36"/>
      <c r="I27" s="37"/>
      <c r="J27" s="35"/>
      <c r="K27" s="36"/>
      <c r="L27" s="36"/>
      <c r="M27" s="36" t="s">
        <v>132</v>
      </c>
      <c r="N27" s="36" t="s">
        <v>132</v>
      </c>
      <c r="O27" s="822"/>
      <c r="P27" s="38">
        <f t="shared" si="0"/>
        <v>0</v>
      </c>
    </row>
    <row r="28" spans="1:16" customFormat="1" ht="15" thickBot="1" x14ac:dyDescent="0.35">
      <c r="A28" s="30">
        <v>14</v>
      </c>
      <c r="B28" s="1750"/>
      <c r="C28" s="40" t="s">
        <v>183</v>
      </c>
      <c r="D28" s="32" t="s">
        <v>170</v>
      </c>
      <c r="E28" s="33">
        <v>2</v>
      </c>
      <c r="F28" s="34">
        <v>1</v>
      </c>
      <c r="G28" s="35"/>
      <c r="H28" s="36"/>
      <c r="I28" s="37"/>
      <c r="J28" s="35"/>
      <c r="K28" s="36"/>
      <c r="L28" s="36"/>
      <c r="M28" s="36" t="s">
        <v>132</v>
      </c>
      <c r="N28" s="36" t="s">
        <v>132</v>
      </c>
      <c r="O28" s="822"/>
      <c r="P28" s="38">
        <f t="shared" si="0"/>
        <v>0</v>
      </c>
    </row>
    <row r="29" spans="1:16" customFormat="1" ht="15" customHeight="1" thickBot="1" x14ac:dyDescent="0.35">
      <c r="A29" s="30">
        <v>15</v>
      </c>
      <c r="B29" s="1750"/>
      <c r="C29" s="40" t="s">
        <v>184</v>
      </c>
      <c r="D29" s="32" t="s">
        <v>170</v>
      </c>
      <c r="E29" s="33">
        <v>2</v>
      </c>
      <c r="F29" s="34">
        <v>1</v>
      </c>
      <c r="G29" s="35"/>
      <c r="H29" s="36"/>
      <c r="I29" s="37"/>
      <c r="J29" s="35"/>
      <c r="K29" s="36"/>
      <c r="L29" s="36"/>
      <c r="M29" s="36" t="s">
        <v>132</v>
      </c>
      <c r="N29" s="36" t="s">
        <v>132</v>
      </c>
      <c r="O29" s="822"/>
      <c r="P29" s="38">
        <f t="shared" si="0"/>
        <v>0</v>
      </c>
    </row>
    <row r="30" spans="1:16" customFormat="1" ht="15" thickBot="1" x14ac:dyDescent="0.35">
      <c r="A30" s="30">
        <v>16</v>
      </c>
      <c r="B30" s="1750"/>
      <c r="C30" s="40" t="s">
        <v>185</v>
      </c>
      <c r="D30" s="32" t="s">
        <v>170</v>
      </c>
      <c r="E30" s="33">
        <v>2</v>
      </c>
      <c r="F30" s="34">
        <v>1</v>
      </c>
      <c r="G30" s="30"/>
      <c r="H30" s="36"/>
      <c r="I30" s="37"/>
      <c r="J30" s="35"/>
      <c r="K30" s="36"/>
      <c r="L30" s="36"/>
      <c r="M30" s="36" t="s">
        <v>132</v>
      </c>
      <c r="N30" s="36" t="s">
        <v>132</v>
      </c>
      <c r="O30" s="822"/>
      <c r="P30" s="38">
        <f t="shared" si="0"/>
        <v>0</v>
      </c>
    </row>
    <row r="31" spans="1:16" customFormat="1" ht="15" thickBot="1" x14ac:dyDescent="0.35">
      <c r="A31" s="30">
        <v>17</v>
      </c>
      <c r="B31" s="1750"/>
      <c r="C31" s="40" t="s">
        <v>186</v>
      </c>
      <c r="D31" s="32" t="s">
        <v>170</v>
      </c>
      <c r="E31" s="33">
        <v>2</v>
      </c>
      <c r="F31" s="34">
        <v>1</v>
      </c>
      <c r="G31" s="30"/>
      <c r="H31" s="36"/>
      <c r="I31" s="37"/>
      <c r="J31" s="35"/>
      <c r="K31" s="36"/>
      <c r="L31" s="36"/>
      <c r="M31" s="36" t="s">
        <v>132</v>
      </c>
      <c r="N31" s="36" t="s">
        <v>132</v>
      </c>
      <c r="O31" s="822"/>
      <c r="P31" s="38">
        <f t="shared" si="0"/>
        <v>0</v>
      </c>
    </row>
    <row r="32" spans="1:16" customFormat="1" ht="15" thickBot="1" x14ac:dyDescent="0.35">
      <c r="A32" s="30">
        <v>18</v>
      </c>
      <c r="B32" s="1750"/>
      <c r="C32" s="40" t="s">
        <v>187</v>
      </c>
      <c r="D32" s="32" t="s">
        <v>170</v>
      </c>
      <c r="E32" s="33">
        <v>2</v>
      </c>
      <c r="F32" s="34">
        <v>1</v>
      </c>
      <c r="G32" s="35"/>
      <c r="H32" s="36"/>
      <c r="I32" s="37"/>
      <c r="J32" s="35"/>
      <c r="K32" s="36"/>
      <c r="L32" s="36"/>
      <c r="M32" s="36" t="s">
        <v>132</v>
      </c>
      <c r="N32" s="36" t="s">
        <v>132</v>
      </c>
      <c r="O32" s="822"/>
      <c r="P32" s="38">
        <f t="shared" si="0"/>
        <v>0</v>
      </c>
    </row>
    <row r="33" spans="1:16" customFormat="1" ht="15" thickBot="1" x14ac:dyDescent="0.35">
      <c r="A33" s="30">
        <v>19</v>
      </c>
      <c r="B33" s="1750"/>
      <c r="C33" s="40" t="s">
        <v>188</v>
      </c>
      <c r="D33" s="32" t="s">
        <v>170</v>
      </c>
      <c r="E33" s="33">
        <v>2</v>
      </c>
      <c r="F33" s="34">
        <v>1</v>
      </c>
      <c r="G33" s="35"/>
      <c r="H33" s="36"/>
      <c r="I33" s="37"/>
      <c r="J33" s="35"/>
      <c r="K33" s="36"/>
      <c r="L33" s="36"/>
      <c r="M33" s="36" t="s">
        <v>132</v>
      </c>
      <c r="N33" s="36" t="s">
        <v>132</v>
      </c>
      <c r="O33" s="822"/>
      <c r="P33" s="38">
        <f t="shared" si="0"/>
        <v>0</v>
      </c>
    </row>
    <row r="34" spans="1:16" customFormat="1" ht="15" thickBot="1" x14ac:dyDescent="0.35">
      <c r="A34" s="30">
        <v>20</v>
      </c>
      <c r="B34" s="1750"/>
      <c r="C34" s="40" t="s">
        <v>189</v>
      </c>
      <c r="D34" s="32" t="s">
        <v>170</v>
      </c>
      <c r="E34" s="33">
        <v>2</v>
      </c>
      <c r="F34" s="34">
        <v>1</v>
      </c>
      <c r="G34" s="35"/>
      <c r="H34" s="36"/>
      <c r="I34" s="37"/>
      <c r="J34" s="35"/>
      <c r="K34" s="36"/>
      <c r="L34" s="36"/>
      <c r="M34" s="36" t="s">
        <v>132</v>
      </c>
      <c r="N34" s="36" t="s">
        <v>132</v>
      </c>
      <c r="O34" s="822"/>
      <c r="P34" s="38">
        <f t="shared" si="0"/>
        <v>0</v>
      </c>
    </row>
    <row r="35" spans="1:16" customFormat="1" ht="15" thickBot="1" x14ac:dyDescent="0.35">
      <c r="A35" s="30">
        <v>21</v>
      </c>
      <c r="B35" s="1750"/>
      <c r="C35" s="40" t="s">
        <v>190</v>
      </c>
      <c r="D35" s="32" t="s">
        <v>170</v>
      </c>
      <c r="E35" s="33">
        <v>2</v>
      </c>
      <c r="F35" s="34">
        <v>1</v>
      </c>
      <c r="G35" s="35"/>
      <c r="H35" s="36"/>
      <c r="I35" s="37"/>
      <c r="J35" s="35"/>
      <c r="K35" s="36"/>
      <c r="L35" s="36"/>
      <c r="M35" s="36" t="s">
        <v>132</v>
      </c>
      <c r="N35" s="36" t="s">
        <v>132</v>
      </c>
      <c r="O35" s="822"/>
      <c r="P35" s="38">
        <f t="shared" si="0"/>
        <v>0</v>
      </c>
    </row>
    <row r="36" spans="1:16" customFormat="1" ht="15" thickBot="1" x14ac:dyDescent="0.35">
      <c r="A36" s="30">
        <v>22</v>
      </c>
      <c r="B36" s="1750"/>
      <c r="C36" s="40" t="s">
        <v>191</v>
      </c>
      <c r="D36" s="32" t="s">
        <v>170</v>
      </c>
      <c r="E36" s="33">
        <v>2</v>
      </c>
      <c r="F36" s="34">
        <v>1</v>
      </c>
      <c r="G36" s="35"/>
      <c r="H36" s="36"/>
      <c r="I36" s="34"/>
      <c r="J36" s="35"/>
      <c r="K36" s="36"/>
      <c r="L36" s="36"/>
      <c r="M36" s="36" t="s">
        <v>132</v>
      </c>
      <c r="N36" s="36" t="s">
        <v>132</v>
      </c>
      <c r="O36" s="822"/>
      <c r="P36" s="38">
        <f t="shared" si="0"/>
        <v>0</v>
      </c>
    </row>
    <row r="37" spans="1:16" customFormat="1" ht="15" thickBot="1" x14ac:dyDescent="0.35">
      <c r="A37" s="30">
        <v>23</v>
      </c>
      <c r="B37" s="1750"/>
      <c r="C37" s="40" t="s">
        <v>192</v>
      </c>
      <c r="D37" s="32" t="s">
        <v>170</v>
      </c>
      <c r="E37" s="33">
        <v>2</v>
      </c>
      <c r="F37" s="34">
        <v>1</v>
      </c>
      <c r="G37" s="35"/>
      <c r="H37" s="36"/>
      <c r="I37" s="37"/>
      <c r="J37" s="35"/>
      <c r="K37" s="36"/>
      <c r="L37" s="36"/>
      <c r="M37" s="36" t="s">
        <v>132</v>
      </c>
      <c r="N37" s="36" t="s">
        <v>132</v>
      </c>
      <c r="O37" s="822"/>
      <c r="P37" s="38">
        <f t="shared" si="0"/>
        <v>0</v>
      </c>
    </row>
    <row r="38" spans="1:16" customFormat="1" ht="15" thickBot="1" x14ac:dyDescent="0.35">
      <c r="A38" s="30">
        <v>24</v>
      </c>
      <c r="B38" s="1750"/>
      <c r="C38" s="40" t="s">
        <v>193</v>
      </c>
      <c r="D38" s="32" t="s">
        <v>170</v>
      </c>
      <c r="E38" s="33">
        <v>2</v>
      </c>
      <c r="F38" s="34">
        <v>1</v>
      </c>
      <c r="G38" s="35"/>
      <c r="H38" s="36"/>
      <c r="I38" s="37"/>
      <c r="J38" s="35"/>
      <c r="K38" s="36"/>
      <c r="L38" s="36"/>
      <c r="M38" s="36" t="s">
        <v>132</v>
      </c>
      <c r="N38" s="36" t="s">
        <v>132</v>
      </c>
      <c r="O38" s="822"/>
      <c r="P38" s="38">
        <f t="shared" si="0"/>
        <v>0</v>
      </c>
    </row>
    <row r="39" spans="1:16" customFormat="1" ht="15" thickBot="1" x14ac:dyDescent="0.35">
      <c r="A39" s="30">
        <v>25</v>
      </c>
      <c r="B39" s="1750"/>
      <c r="C39" s="40" t="s">
        <v>194</v>
      </c>
      <c r="D39" s="32" t="s">
        <v>170</v>
      </c>
      <c r="E39" s="33">
        <v>2</v>
      </c>
      <c r="F39" s="34">
        <v>1</v>
      </c>
      <c r="G39" s="35"/>
      <c r="H39" s="36"/>
      <c r="I39" s="37"/>
      <c r="J39" s="35"/>
      <c r="K39" s="36"/>
      <c r="L39" s="36"/>
      <c r="M39" s="36" t="s">
        <v>132</v>
      </c>
      <c r="N39" s="36" t="s">
        <v>132</v>
      </c>
      <c r="O39" s="822"/>
      <c r="P39" s="38">
        <f t="shared" si="0"/>
        <v>0</v>
      </c>
    </row>
    <row r="40" spans="1:16" customFormat="1" ht="15" thickBot="1" x14ac:dyDescent="0.35">
      <c r="A40" s="30">
        <v>26</v>
      </c>
      <c r="B40" s="1750"/>
      <c r="C40" s="40" t="s">
        <v>195</v>
      </c>
      <c r="D40" s="32" t="s">
        <v>170</v>
      </c>
      <c r="E40" s="33">
        <v>2</v>
      </c>
      <c r="F40" s="34">
        <v>1</v>
      </c>
      <c r="G40" s="35"/>
      <c r="H40" s="36"/>
      <c r="I40" s="34"/>
      <c r="J40" s="35"/>
      <c r="K40" s="36"/>
      <c r="L40" s="36"/>
      <c r="M40" s="36" t="s">
        <v>132</v>
      </c>
      <c r="N40" s="36" t="s">
        <v>132</v>
      </c>
      <c r="O40" s="822"/>
      <c r="P40" s="38">
        <f t="shared" si="0"/>
        <v>0</v>
      </c>
    </row>
    <row r="41" spans="1:16" customFormat="1" ht="15" thickBot="1" x14ac:dyDescent="0.35">
      <c r="A41" s="30">
        <v>27</v>
      </c>
      <c r="B41" s="1750"/>
      <c r="C41" s="40" t="s">
        <v>196</v>
      </c>
      <c r="D41" s="32" t="s">
        <v>170</v>
      </c>
      <c r="E41" s="33">
        <v>2</v>
      </c>
      <c r="F41" s="34">
        <v>1</v>
      </c>
      <c r="G41" s="35"/>
      <c r="H41" s="36"/>
      <c r="I41" s="37"/>
      <c r="J41" s="35"/>
      <c r="K41" s="36"/>
      <c r="L41" s="36"/>
      <c r="M41" s="36" t="s">
        <v>132</v>
      </c>
      <c r="N41" s="36" t="s">
        <v>132</v>
      </c>
      <c r="O41" s="822"/>
      <c r="P41" s="38">
        <f t="shared" si="0"/>
        <v>0</v>
      </c>
    </row>
    <row r="42" spans="1:16" customFormat="1" ht="15" thickBot="1" x14ac:dyDescent="0.35">
      <c r="A42" s="30">
        <v>28</v>
      </c>
      <c r="B42" s="1750"/>
      <c r="C42" s="40" t="s">
        <v>197</v>
      </c>
      <c r="D42" s="32" t="s">
        <v>170</v>
      </c>
      <c r="E42" s="33">
        <v>2</v>
      </c>
      <c r="F42" s="34">
        <v>1</v>
      </c>
      <c r="G42" s="35"/>
      <c r="H42" s="36"/>
      <c r="I42" s="37"/>
      <c r="J42" s="35"/>
      <c r="K42" s="36"/>
      <c r="L42" s="36"/>
      <c r="M42" s="36" t="s">
        <v>132</v>
      </c>
      <c r="N42" s="36" t="s">
        <v>132</v>
      </c>
      <c r="O42" s="822"/>
      <c r="P42" s="38">
        <f t="shared" si="0"/>
        <v>0</v>
      </c>
    </row>
    <row r="43" spans="1:16" customFormat="1" ht="15" thickBot="1" x14ac:dyDescent="0.35">
      <c r="A43" s="30">
        <v>29</v>
      </c>
      <c r="B43" s="1750"/>
      <c r="C43" s="40" t="s">
        <v>198</v>
      </c>
      <c r="D43" s="32" t="s">
        <v>170</v>
      </c>
      <c r="E43" s="33">
        <v>2</v>
      </c>
      <c r="F43" s="34">
        <v>1</v>
      </c>
      <c r="G43" s="35"/>
      <c r="H43" s="36"/>
      <c r="I43" s="37"/>
      <c r="J43" s="35"/>
      <c r="K43" s="36"/>
      <c r="L43" s="36"/>
      <c r="M43" s="36" t="s">
        <v>132</v>
      </c>
      <c r="N43" s="36" t="s">
        <v>132</v>
      </c>
      <c r="O43" s="822"/>
      <c r="P43" s="38">
        <f t="shared" si="0"/>
        <v>0</v>
      </c>
    </row>
    <row r="44" spans="1:16" customFormat="1" ht="15" thickBot="1" x14ac:dyDescent="0.35">
      <c r="A44" s="30">
        <v>30</v>
      </c>
      <c r="B44" s="1750"/>
      <c r="C44" s="40" t="s">
        <v>199</v>
      </c>
      <c r="D44" s="32" t="s">
        <v>170</v>
      </c>
      <c r="E44" s="33">
        <v>2</v>
      </c>
      <c r="F44" s="34">
        <v>1</v>
      </c>
      <c r="G44" s="35"/>
      <c r="H44" s="36"/>
      <c r="I44" s="37"/>
      <c r="J44" s="35"/>
      <c r="K44" s="36"/>
      <c r="L44" s="36"/>
      <c r="M44" s="36" t="s">
        <v>132</v>
      </c>
      <c r="N44" s="36" t="s">
        <v>132</v>
      </c>
      <c r="O44" s="822"/>
      <c r="P44" s="38">
        <f t="shared" si="0"/>
        <v>0</v>
      </c>
    </row>
    <row r="45" spans="1:16" customFormat="1" ht="15" thickBot="1" x14ac:dyDescent="0.35">
      <c r="A45" s="30">
        <v>31</v>
      </c>
      <c r="B45" s="1750"/>
      <c r="C45" s="40" t="s">
        <v>200</v>
      </c>
      <c r="D45" s="32" t="s">
        <v>170</v>
      </c>
      <c r="E45" s="33">
        <v>2</v>
      </c>
      <c r="F45" s="34">
        <v>1</v>
      </c>
      <c r="G45" s="35"/>
      <c r="H45" s="36"/>
      <c r="I45" s="37"/>
      <c r="J45" s="35"/>
      <c r="K45" s="36"/>
      <c r="L45" s="36"/>
      <c r="M45" s="36" t="s">
        <v>132</v>
      </c>
      <c r="N45" s="36" t="s">
        <v>132</v>
      </c>
      <c r="O45" s="822"/>
      <c r="P45" s="38">
        <f t="shared" si="0"/>
        <v>0</v>
      </c>
    </row>
    <row r="46" spans="1:16" customFormat="1" ht="15" thickBot="1" x14ac:dyDescent="0.35">
      <c r="A46" s="30">
        <v>32</v>
      </c>
      <c r="B46" s="1750"/>
      <c r="C46" s="40" t="s">
        <v>201</v>
      </c>
      <c r="D46" s="32" t="s">
        <v>170</v>
      </c>
      <c r="E46" s="33">
        <v>2</v>
      </c>
      <c r="F46" s="34">
        <v>1</v>
      </c>
      <c r="G46" s="35"/>
      <c r="H46" s="36"/>
      <c r="I46" s="37"/>
      <c r="J46" s="35"/>
      <c r="K46" s="36"/>
      <c r="L46" s="36"/>
      <c r="M46" s="36" t="s">
        <v>132</v>
      </c>
      <c r="N46" s="36" t="s">
        <v>132</v>
      </c>
      <c r="O46" s="822"/>
      <c r="P46" s="38">
        <f t="shared" si="0"/>
        <v>0</v>
      </c>
    </row>
    <row r="47" spans="1:16" customFormat="1" ht="15" customHeight="1" thickBot="1" x14ac:dyDescent="0.35">
      <c r="A47" s="30">
        <v>33</v>
      </c>
      <c r="B47" s="1750"/>
      <c r="C47" s="40" t="s">
        <v>202</v>
      </c>
      <c r="D47" s="32" t="s">
        <v>170</v>
      </c>
      <c r="E47" s="33">
        <v>2</v>
      </c>
      <c r="F47" s="34">
        <v>1</v>
      </c>
      <c r="G47" s="35"/>
      <c r="H47" s="36"/>
      <c r="I47" s="37"/>
      <c r="J47" s="35"/>
      <c r="K47" s="36"/>
      <c r="L47" s="36"/>
      <c r="M47" s="36" t="s">
        <v>132</v>
      </c>
      <c r="N47" s="36" t="s">
        <v>132</v>
      </c>
      <c r="O47" s="822"/>
      <c r="P47" s="38">
        <f t="shared" ref="P47:P63" si="1">ROUND(O47,2)*E47*F47</f>
        <v>0</v>
      </c>
    </row>
    <row r="48" spans="1:16" customFormat="1" ht="15" thickBot="1" x14ac:dyDescent="0.35">
      <c r="A48" s="30">
        <v>34</v>
      </c>
      <c r="B48" s="1750"/>
      <c r="C48" s="40" t="s">
        <v>203</v>
      </c>
      <c r="D48" s="32" t="s">
        <v>170</v>
      </c>
      <c r="E48" s="33">
        <v>2</v>
      </c>
      <c r="F48" s="34">
        <v>1</v>
      </c>
      <c r="G48" s="30"/>
      <c r="H48" s="36"/>
      <c r="I48" s="37"/>
      <c r="J48" s="35"/>
      <c r="K48" s="36"/>
      <c r="L48" s="36"/>
      <c r="M48" s="36" t="s">
        <v>132</v>
      </c>
      <c r="N48" s="36" t="s">
        <v>132</v>
      </c>
      <c r="O48" s="822"/>
      <c r="P48" s="38">
        <f t="shared" si="1"/>
        <v>0</v>
      </c>
    </row>
    <row r="49" spans="1:16" customFormat="1" ht="15" thickBot="1" x14ac:dyDescent="0.35">
      <c r="A49" s="30">
        <v>35</v>
      </c>
      <c r="B49" s="1750"/>
      <c r="C49" s="40" t="s">
        <v>204</v>
      </c>
      <c r="D49" s="32" t="s">
        <v>170</v>
      </c>
      <c r="E49" s="33">
        <v>2</v>
      </c>
      <c r="F49" s="34">
        <v>1</v>
      </c>
      <c r="G49" s="30"/>
      <c r="H49" s="36"/>
      <c r="I49" s="37"/>
      <c r="J49" s="35"/>
      <c r="K49" s="36"/>
      <c r="L49" s="36"/>
      <c r="M49" s="36" t="s">
        <v>132</v>
      </c>
      <c r="N49" s="36" t="s">
        <v>132</v>
      </c>
      <c r="O49" s="822"/>
      <c r="P49" s="38">
        <f t="shared" si="1"/>
        <v>0</v>
      </c>
    </row>
    <row r="50" spans="1:16" customFormat="1" ht="15" thickBot="1" x14ac:dyDescent="0.35">
      <c r="A50" s="30">
        <v>36</v>
      </c>
      <c r="B50" s="1750"/>
      <c r="C50" s="40" t="s">
        <v>205</v>
      </c>
      <c r="D50" s="32" t="s">
        <v>170</v>
      </c>
      <c r="E50" s="33">
        <v>2</v>
      </c>
      <c r="F50" s="34">
        <v>1</v>
      </c>
      <c r="G50" s="35"/>
      <c r="H50" s="36"/>
      <c r="I50" s="37"/>
      <c r="J50" s="35"/>
      <c r="K50" s="36"/>
      <c r="L50" s="36"/>
      <c r="M50" s="36" t="s">
        <v>132</v>
      </c>
      <c r="N50" s="36" t="s">
        <v>132</v>
      </c>
      <c r="O50" s="822"/>
      <c r="P50" s="38">
        <f t="shared" si="1"/>
        <v>0</v>
      </c>
    </row>
    <row r="51" spans="1:16" customFormat="1" ht="15" thickBot="1" x14ac:dyDescent="0.35">
      <c r="A51" s="30">
        <v>37</v>
      </c>
      <c r="B51" s="1750"/>
      <c r="C51" s="40" t="s">
        <v>206</v>
      </c>
      <c r="D51" s="32" t="s">
        <v>170</v>
      </c>
      <c r="E51" s="33">
        <v>2</v>
      </c>
      <c r="F51" s="34">
        <v>1</v>
      </c>
      <c r="G51" s="35"/>
      <c r="H51" s="36"/>
      <c r="I51" s="37"/>
      <c r="J51" s="35"/>
      <c r="K51" s="36"/>
      <c r="L51" s="36"/>
      <c r="M51" s="36" t="s">
        <v>132</v>
      </c>
      <c r="N51" s="36" t="s">
        <v>132</v>
      </c>
      <c r="O51" s="822"/>
      <c r="P51" s="38">
        <f t="shared" si="1"/>
        <v>0</v>
      </c>
    </row>
    <row r="52" spans="1:16" customFormat="1" ht="15" thickBot="1" x14ac:dyDescent="0.35">
      <c r="A52" s="30">
        <v>38</v>
      </c>
      <c r="B52" s="1750"/>
      <c r="C52" s="40" t="s">
        <v>207</v>
      </c>
      <c r="D52" s="32" t="s">
        <v>170</v>
      </c>
      <c r="E52" s="33">
        <v>2</v>
      </c>
      <c r="F52" s="34">
        <v>1</v>
      </c>
      <c r="G52" s="35"/>
      <c r="H52" s="36"/>
      <c r="I52" s="37"/>
      <c r="J52" s="35"/>
      <c r="K52" s="36"/>
      <c r="L52" s="36"/>
      <c r="M52" s="36" t="s">
        <v>132</v>
      </c>
      <c r="N52" s="36" t="s">
        <v>132</v>
      </c>
      <c r="O52" s="822"/>
      <c r="P52" s="38">
        <f t="shared" si="1"/>
        <v>0</v>
      </c>
    </row>
    <row r="53" spans="1:16" customFormat="1" ht="15" thickBot="1" x14ac:dyDescent="0.35">
      <c r="A53" s="30">
        <v>39</v>
      </c>
      <c r="B53" s="1750"/>
      <c r="C53" s="40" t="s">
        <v>208</v>
      </c>
      <c r="D53" s="32" t="s">
        <v>170</v>
      </c>
      <c r="E53" s="33">
        <v>2</v>
      </c>
      <c r="F53" s="34">
        <v>1</v>
      </c>
      <c r="G53" s="35"/>
      <c r="H53" s="36"/>
      <c r="I53" s="37"/>
      <c r="J53" s="35"/>
      <c r="K53" s="36"/>
      <c r="L53" s="36"/>
      <c r="M53" s="36" t="s">
        <v>132</v>
      </c>
      <c r="N53" s="36" t="s">
        <v>132</v>
      </c>
      <c r="O53" s="822"/>
      <c r="P53" s="38">
        <f t="shared" si="1"/>
        <v>0</v>
      </c>
    </row>
    <row r="54" spans="1:16" customFormat="1" ht="15" thickBot="1" x14ac:dyDescent="0.35">
      <c r="A54" s="30">
        <v>40</v>
      </c>
      <c r="B54" s="1750"/>
      <c r="C54" s="40" t="s">
        <v>209</v>
      </c>
      <c r="D54" s="32" t="s">
        <v>170</v>
      </c>
      <c r="E54" s="33">
        <v>2</v>
      </c>
      <c r="F54" s="34">
        <v>1</v>
      </c>
      <c r="G54" s="35"/>
      <c r="H54" s="36"/>
      <c r="I54" s="34"/>
      <c r="J54" s="35"/>
      <c r="K54" s="36"/>
      <c r="L54" s="36"/>
      <c r="M54" s="36" t="s">
        <v>132</v>
      </c>
      <c r="N54" s="36" t="s">
        <v>132</v>
      </c>
      <c r="O54" s="822"/>
      <c r="P54" s="38">
        <f t="shared" si="1"/>
        <v>0</v>
      </c>
    </row>
    <row r="55" spans="1:16" customFormat="1" ht="15" thickBot="1" x14ac:dyDescent="0.35">
      <c r="A55" s="30">
        <v>41</v>
      </c>
      <c r="B55" s="1750"/>
      <c r="C55" s="40" t="s">
        <v>210</v>
      </c>
      <c r="D55" s="32" t="s">
        <v>170</v>
      </c>
      <c r="E55" s="33">
        <v>2</v>
      </c>
      <c r="F55" s="34">
        <v>1</v>
      </c>
      <c r="G55" s="35"/>
      <c r="H55" s="36"/>
      <c r="I55" s="37"/>
      <c r="J55" s="35"/>
      <c r="K55" s="36"/>
      <c r="L55" s="36"/>
      <c r="M55" s="36" t="s">
        <v>132</v>
      </c>
      <c r="N55" s="36" t="s">
        <v>132</v>
      </c>
      <c r="O55" s="822"/>
      <c r="P55" s="38">
        <f t="shared" si="1"/>
        <v>0</v>
      </c>
    </row>
    <row r="56" spans="1:16" customFormat="1" ht="15" thickBot="1" x14ac:dyDescent="0.35">
      <c r="A56" s="30">
        <v>42</v>
      </c>
      <c r="B56" s="1750"/>
      <c r="C56" s="40" t="s">
        <v>211</v>
      </c>
      <c r="D56" s="32" t="s">
        <v>170</v>
      </c>
      <c r="E56" s="33">
        <v>2</v>
      </c>
      <c r="F56" s="34">
        <v>1</v>
      </c>
      <c r="G56" s="35"/>
      <c r="H56" s="36"/>
      <c r="I56" s="37"/>
      <c r="J56" s="35"/>
      <c r="K56" s="36"/>
      <c r="L56" s="36"/>
      <c r="M56" s="36" t="s">
        <v>132</v>
      </c>
      <c r="N56" s="36" t="s">
        <v>132</v>
      </c>
      <c r="O56" s="822"/>
      <c r="P56" s="38">
        <f t="shared" si="1"/>
        <v>0</v>
      </c>
    </row>
    <row r="57" spans="1:16" customFormat="1" ht="15" thickBot="1" x14ac:dyDescent="0.35">
      <c r="A57" s="30">
        <v>43</v>
      </c>
      <c r="B57" s="1750"/>
      <c r="C57" s="40" t="s">
        <v>212</v>
      </c>
      <c r="D57" s="32" t="s">
        <v>170</v>
      </c>
      <c r="E57" s="33">
        <v>2</v>
      </c>
      <c r="F57" s="34">
        <v>1</v>
      </c>
      <c r="G57" s="35"/>
      <c r="H57" s="36"/>
      <c r="I57" s="37"/>
      <c r="J57" s="35"/>
      <c r="K57" s="36"/>
      <c r="L57" s="36"/>
      <c r="M57" s="36" t="s">
        <v>132</v>
      </c>
      <c r="N57" s="36" t="s">
        <v>132</v>
      </c>
      <c r="O57" s="822"/>
      <c r="P57" s="38">
        <f t="shared" si="1"/>
        <v>0</v>
      </c>
    </row>
    <row r="58" spans="1:16" customFormat="1" ht="15" thickBot="1" x14ac:dyDescent="0.35">
      <c r="A58" s="30">
        <v>44</v>
      </c>
      <c r="B58" s="1750"/>
      <c r="C58" s="40" t="s">
        <v>213</v>
      </c>
      <c r="D58" s="32" t="s">
        <v>170</v>
      </c>
      <c r="E58" s="33">
        <v>2</v>
      </c>
      <c r="F58" s="34">
        <v>1</v>
      </c>
      <c r="G58" s="35"/>
      <c r="H58" s="36"/>
      <c r="I58" s="37"/>
      <c r="J58" s="35"/>
      <c r="K58" s="36"/>
      <c r="L58" s="36"/>
      <c r="M58" s="36" t="s">
        <v>132</v>
      </c>
      <c r="N58" s="36" t="s">
        <v>132</v>
      </c>
      <c r="O58" s="822"/>
      <c r="P58" s="38">
        <f t="shared" si="1"/>
        <v>0</v>
      </c>
    </row>
    <row r="59" spans="1:16" customFormat="1" ht="15" thickBot="1" x14ac:dyDescent="0.35">
      <c r="A59" s="30">
        <v>45</v>
      </c>
      <c r="B59" s="1750"/>
      <c r="C59" s="40" t="s">
        <v>214</v>
      </c>
      <c r="D59" s="32" t="s">
        <v>170</v>
      </c>
      <c r="E59" s="33">
        <v>2</v>
      </c>
      <c r="F59" s="34">
        <v>1</v>
      </c>
      <c r="G59" s="35"/>
      <c r="H59" s="36"/>
      <c r="I59" s="37"/>
      <c r="J59" s="35"/>
      <c r="K59" s="36"/>
      <c r="L59" s="36"/>
      <c r="M59" s="36" t="s">
        <v>132</v>
      </c>
      <c r="N59" s="36" t="s">
        <v>132</v>
      </c>
      <c r="O59" s="822"/>
      <c r="P59" s="38">
        <f t="shared" si="1"/>
        <v>0</v>
      </c>
    </row>
    <row r="60" spans="1:16" customFormat="1" ht="15" thickBot="1" x14ac:dyDescent="0.35">
      <c r="A60" s="30">
        <v>46</v>
      </c>
      <c r="B60" s="1750"/>
      <c r="C60" s="40" t="s">
        <v>215</v>
      </c>
      <c r="D60" s="32" t="s">
        <v>170</v>
      </c>
      <c r="E60" s="33">
        <v>2</v>
      </c>
      <c r="F60" s="34">
        <v>1</v>
      </c>
      <c r="G60" s="35"/>
      <c r="H60" s="36"/>
      <c r="I60" s="37"/>
      <c r="J60" s="35"/>
      <c r="K60" s="36"/>
      <c r="L60" s="36"/>
      <c r="M60" s="36" t="s">
        <v>132</v>
      </c>
      <c r="N60" s="36" t="s">
        <v>132</v>
      </c>
      <c r="O60" s="822"/>
      <c r="P60" s="38">
        <f t="shared" si="1"/>
        <v>0</v>
      </c>
    </row>
    <row r="61" spans="1:16" customFormat="1" ht="15" customHeight="1" thickBot="1" x14ac:dyDescent="0.35">
      <c r="A61" s="30">
        <v>47</v>
      </c>
      <c r="B61" s="1750"/>
      <c r="C61" s="40" t="s">
        <v>216</v>
      </c>
      <c r="D61" s="32" t="s">
        <v>170</v>
      </c>
      <c r="E61" s="33">
        <v>2</v>
      </c>
      <c r="F61" s="34">
        <v>1</v>
      </c>
      <c r="G61" s="35"/>
      <c r="H61" s="36"/>
      <c r="I61" s="37"/>
      <c r="J61" s="35"/>
      <c r="K61" s="36"/>
      <c r="L61" s="36"/>
      <c r="M61" s="36" t="s">
        <v>132</v>
      </c>
      <c r="N61" s="36" t="s">
        <v>132</v>
      </c>
      <c r="O61" s="822"/>
      <c r="P61" s="38">
        <f t="shared" si="1"/>
        <v>0</v>
      </c>
    </row>
    <row r="62" spans="1:16" customFormat="1" ht="15" thickBot="1" x14ac:dyDescent="0.35">
      <c r="A62" s="41">
        <v>48</v>
      </c>
      <c r="B62" s="1750"/>
      <c r="C62" s="42" t="s">
        <v>217</v>
      </c>
      <c r="D62" s="43" t="s">
        <v>170</v>
      </c>
      <c r="E62" s="44">
        <v>2</v>
      </c>
      <c r="F62" s="45">
        <v>1</v>
      </c>
      <c r="G62" s="41"/>
      <c r="H62" s="46"/>
      <c r="I62" s="47"/>
      <c r="J62" s="35"/>
      <c r="K62" s="36"/>
      <c r="L62" s="36"/>
      <c r="M62" s="36" t="s">
        <v>132</v>
      </c>
      <c r="N62" s="36" t="s">
        <v>132</v>
      </c>
      <c r="O62" s="822"/>
      <c r="P62" s="38">
        <f t="shared" si="1"/>
        <v>0</v>
      </c>
    </row>
    <row r="63" spans="1:16" customFormat="1" ht="15" thickBot="1" x14ac:dyDescent="0.35">
      <c r="A63" s="48">
        <v>49</v>
      </c>
      <c r="B63" s="42"/>
      <c r="C63" s="42" t="s">
        <v>161</v>
      </c>
      <c r="D63" s="49" t="s">
        <v>162</v>
      </c>
      <c r="E63" s="50">
        <v>2</v>
      </c>
      <c r="F63" s="51">
        <v>1</v>
      </c>
      <c r="G63" s="52"/>
      <c r="H63" s="53"/>
      <c r="I63" s="54"/>
      <c r="J63" s="55"/>
      <c r="K63" s="56"/>
      <c r="L63" s="56"/>
      <c r="M63" s="56" t="s">
        <v>132</v>
      </c>
      <c r="N63" s="56" t="s">
        <v>132</v>
      </c>
      <c r="O63" s="823"/>
      <c r="P63" s="57">
        <f t="shared" si="1"/>
        <v>0</v>
      </c>
    </row>
    <row r="64" spans="1:16" customFormat="1" ht="15" thickBot="1" x14ac:dyDescent="0.35">
      <c r="A64" s="1747" t="s">
        <v>163</v>
      </c>
      <c r="B64" s="1747"/>
      <c r="C64" s="1747"/>
      <c r="D64" s="1747"/>
      <c r="E64" s="1747"/>
      <c r="F64" s="1747"/>
      <c r="G64" s="1747"/>
      <c r="H64" s="1747"/>
      <c r="I64" s="1747"/>
      <c r="J64" s="1747"/>
      <c r="K64" s="1747"/>
      <c r="L64" s="1747"/>
      <c r="M64" s="1747"/>
      <c r="N64" s="1747"/>
      <c r="O64" s="1748">
        <f>SUM(P15:P63)</f>
        <v>0</v>
      </c>
      <c r="P64" s="1748"/>
    </row>
    <row r="65" spans="1:16" customFormat="1" ht="15" thickBot="1" x14ac:dyDescent="0.35">
      <c r="A65" s="59" t="s">
        <v>164</v>
      </c>
      <c r="B65" s="60"/>
      <c r="C65" s="60"/>
      <c r="D65" s="60"/>
      <c r="E65" s="60"/>
      <c r="F65" s="60"/>
      <c r="G65" s="60"/>
      <c r="H65" s="60"/>
      <c r="I65" s="60"/>
      <c r="J65" s="60"/>
      <c r="K65" s="60"/>
      <c r="L65" s="60"/>
      <c r="M65" s="60"/>
      <c r="N65" s="61"/>
      <c r="O65" s="1748">
        <f>O64*4</f>
        <v>0</v>
      </c>
      <c r="P65" s="1748"/>
    </row>
    <row r="66" spans="1:16" customFormat="1" x14ac:dyDescent="0.3">
      <c r="A66" s="6"/>
      <c r="B66" s="6"/>
      <c r="C66" s="6"/>
      <c r="D66" s="6"/>
      <c r="E66" s="6"/>
      <c r="F66" s="6"/>
      <c r="G66" s="62"/>
      <c r="H66" s="62"/>
      <c r="I66" s="62"/>
      <c r="J66" s="62"/>
      <c r="K66" s="62"/>
      <c r="L66" s="62"/>
      <c r="M66" s="62"/>
      <c r="N66" s="62"/>
      <c r="O66" s="6"/>
      <c r="P66" s="6"/>
    </row>
  </sheetData>
  <sheetProtection algorithmName="SHA-512" hashValue="AKgmjWYY0JhnbGM+mEXYtqH4SROjGKKu+5YZ3Oa0ExNieOOMg2AOOh0gKiRNJhQnMHr5apk39oQw8hT04zbjqA==" saltValue="wgGD9eYuVD2GqCxvWtVKbg==" spinCount="100000" sheet="1" objects="1" scenarios="1"/>
  <mergeCells count="20">
    <mergeCell ref="E1:P1"/>
    <mergeCell ref="A8:C8"/>
    <mergeCell ref="A9:D9"/>
    <mergeCell ref="A10:N10"/>
    <mergeCell ref="A11:A13"/>
    <mergeCell ref="B11:B13"/>
    <mergeCell ref="C11:C13"/>
    <mergeCell ref="D11:D13"/>
    <mergeCell ref="E11:E13"/>
    <mergeCell ref="F11:F13"/>
    <mergeCell ref="B15:B62"/>
    <mergeCell ref="A64:N64"/>
    <mergeCell ref="O64:P64"/>
    <mergeCell ref="O65:P65"/>
    <mergeCell ref="G11:N11"/>
    <mergeCell ref="O11:O13"/>
    <mergeCell ref="P11:P13"/>
    <mergeCell ref="G12:I12"/>
    <mergeCell ref="J12:N12"/>
    <mergeCell ref="A14:P1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2BDC0-20B9-4C50-B97E-83EE2D820D95}">
  <sheetPr>
    <tabColor rgb="FFCAEDFB"/>
    <pageSetUpPr fitToPage="1"/>
  </sheetPr>
  <dimension ref="A1:P32"/>
  <sheetViews>
    <sheetView topLeftCell="D16" workbookViewId="0">
      <selection activeCell="O16" sqref="O16:O29"/>
    </sheetView>
  </sheetViews>
  <sheetFormatPr defaultColWidth="8.88671875" defaultRowHeight="14.4" x14ac:dyDescent="0.3"/>
  <cols>
    <col min="1" max="1" width="8.88671875" style="6" bestFit="1" customWidth="1"/>
    <col min="2" max="2" width="13.109375" style="6" customWidth="1"/>
    <col min="3" max="3" width="57.88671875" style="6" customWidth="1"/>
    <col min="4" max="4" width="41.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1310</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1311</v>
      </c>
      <c r="B9" s="1771"/>
      <c r="C9" s="1771"/>
      <c r="D9" s="1771"/>
      <c r="E9" s="69"/>
      <c r="F9" s="69"/>
      <c r="G9" s="69"/>
      <c r="H9" s="69"/>
      <c r="I9" s="846"/>
      <c r="J9" s="846"/>
      <c r="K9" s="846"/>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6" t="s">
        <v>116</v>
      </c>
      <c r="P11" s="1766" t="s">
        <v>117</v>
      </c>
    </row>
    <row r="12" spans="1:16" s="15" customFormat="1" ht="88.5" customHeight="1" thickBot="1" x14ac:dyDescent="0.35">
      <c r="A12" s="1763"/>
      <c r="B12" s="1763"/>
      <c r="C12" s="1764"/>
      <c r="D12" s="1765"/>
      <c r="E12" s="1765"/>
      <c r="F12" s="1765"/>
      <c r="G12" s="1763" t="s">
        <v>118</v>
      </c>
      <c r="H12" s="1763"/>
      <c r="I12" s="1763"/>
      <c r="J12" s="1763" t="s">
        <v>119</v>
      </c>
      <c r="K12" s="1763"/>
      <c r="L12" s="1763"/>
      <c r="M12" s="1763"/>
      <c r="N12" s="1763"/>
      <c r="O12" s="1766"/>
      <c r="P12" s="1766"/>
    </row>
    <row r="13" spans="1:16" s="15" customFormat="1" ht="77.25" customHeight="1" thickBot="1" x14ac:dyDescent="0.35">
      <c r="A13" s="1763"/>
      <c r="B13" s="1763"/>
      <c r="C13" s="1764"/>
      <c r="D13" s="1765"/>
      <c r="E13" s="1765"/>
      <c r="F13" s="1765"/>
      <c r="G13" s="372" t="s">
        <v>120</v>
      </c>
      <c r="H13" s="373" t="s">
        <v>121</v>
      </c>
      <c r="I13" s="374" t="s">
        <v>122</v>
      </c>
      <c r="J13" s="375" t="s">
        <v>603</v>
      </c>
      <c r="K13" s="373" t="s">
        <v>124</v>
      </c>
      <c r="L13" s="373" t="s">
        <v>125</v>
      </c>
      <c r="M13" s="373" t="s">
        <v>126</v>
      </c>
      <c r="N13" s="374" t="s">
        <v>127</v>
      </c>
      <c r="O13" s="1766"/>
      <c r="P13" s="1766"/>
    </row>
    <row r="14" spans="1:16" customFormat="1" ht="15" thickBot="1" x14ac:dyDescent="0.35">
      <c r="A14" s="1759" t="s">
        <v>1312</v>
      </c>
      <c r="B14" s="1759"/>
      <c r="C14" s="1759"/>
      <c r="D14" s="1759"/>
      <c r="E14" s="1759"/>
      <c r="F14" s="1759"/>
      <c r="G14" s="1759"/>
      <c r="H14" s="1759"/>
      <c r="I14" s="1759"/>
      <c r="J14" s="1759"/>
      <c r="K14" s="1759"/>
      <c r="L14" s="1759"/>
      <c r="M14" s="1759"/>
      <c r="N14" s="1759"/>
      <c r="O14" s="1759"/>
      <c r="P14" s="1759"/>
    </row>
    <row r="15" spans="1:16" customFormat="1" ht="15" thickBot="1" x14ac:dyDescent="0.35">
      <c r="A15" s="1838" t="s">
        <v>1313</v>
      </c>
      <c r="B15" s="1838"/>
      <c r="C15" s="1838"/>
      <c r="D15" s="1838"/>
      <c r="E15" s="1838"/>
      <c r="F15" s="1838"/>
      <c r="G15" s="1838"/>
      <c r="H15" s="1838"/>
      <c r="I15" s="1838"/>
      <c r="J15" s="1838"/>
      <c r="K15" s="1838"/>
      <c r="L15" s="1838"/>
      <c r="M15" s="1838"/>
      <c r="N15" s="1838"/>
      <c r="O15" s="1838"/>
      <c r="P15" s="1838"/>
    </row>
    <row r="16" spans="1:16" customFormat="1" ht="30" customHeight="1" thickBot="1" x14ac:dyDescent="0.35">
      <c r="A16" s="72">
        <v>1</v>
      </c>
      <c r="B16" s="847" t="s">
        <v>1314</v>
      </c>
      <c r="C16" s="848" t="s">
        <v>1315</v>
      </c>
      <c r="D16" s="849" t="s">
        <v>1316</v>
      </c>
      <c r="E16" s="74">
        <v>2</v>
      </c>
      <c r="F16" s="75">
        <v>1</v>
      </c>
      <c r="G16" s="850"/>
      <c r="H16" s="851"/>
      <c r="I16" s="852"/>
      <c r="J16" s="72" t="s">
        <v>132</v>
      </c>
      <c r="K16" s="56"/>
      <c r="L16" s="853"/>
      <c r="M16" s="853"/>
      <c r="N16" s="852"/>
      <c r="O16" s="831"/>
      <c r="P16" s="165">
        <f t="shared" ref="P16:P21" si="0">ROUND(O16,2)*E16*F16</f>
        <v>0</v>
      </c>
    </row>
    <row r="17" spans="1:16" customFormat="1" ht="30" customHeight="1" thickBot="1" x14ac:dyDescent="0.35">
      <c r="A17" s="72">
        <v>2</v>
      </c>
      <c r="B17" s="847" t="s">
        <v>1317</v>
      </c>
      <c r="C17" s="848" t="s">
        <v>1318</v>
      </c>
      <c r="D17" s="849" t="s">
        <v>1316</v>
      </c>
      <c r="E17" s="74">
        <v>2</v>
      </c>
      <c r="F17" s="75">
        <v>1</v>
      </c>
      <c r="G17" s="850"/>
      <c r="H17" s="851"/>
      <c r="I17" s="852"/>
      <c r="J17" s="72" t="s">
        <v>132</v>
      </c>
      <c r="K17" s="56"/>
      <c r="L17" s="853"/>
      <c r="M17" s="853"/>
      <c r="N17" s="852"/>
      <c r="O17" s="831"/>
      <c r="P17" s="165">
        <f t="shared" si="0"/>
        <v>0</v>
      </c>
    </row>
    <row r="18" spans="1:16" customFormat="1" ht="30" customHeight="1" thickBot="1" x14ac:dyDescent="0.35">
      <c r="A18" s="72">
        <v>3</v>
      </c>
      <c r="B18" s="847" t="s">
        <v>1319</v>
      </c>
      <c r="C18" s="848" t="s">
        <v>1320</v>
      </c>
      <c r="D18" s="849" t="s">
        <v>1316</v>
      </c>
      <c r="E18" s="74">
        <v>2</v>
      </c>
      <c r="F18" s="75">
        <v>1</v>
      </c>
      <c r="G18" s="850"/>
      <c r="H18" s="851"/>
      <c r="I18" s="852"/>
      <c r="J18" s="72" t="s">
        <v>132</v>
      </c>
      <c r="K18" s="56"/>
      <c r="L18" s="853"/>
      <c r="M18" s="853"/>
      <c r="N18" s="852"/>
      <c r="O18" s="831"/>
      <c r="P18" s="165">
        <f t="shared" si="0"/>
        <v>0</v>
      </c>
    </row>
    <row r="19" spans="1:16" customFormat="1" ht="48" customHeight="1" thickBot="1" x14ac:dyDescent="0.35">
      <c r="A19" s="72">
        <v>4</v>
      </c>
      <c r="B19" s="854" t="s">
        <v>1321</v>
      </c>
      <c r="C19" s="848" t="s">
        <v>1322</v>
      </c>
      <c r="D19" s="855" t="s">
        <v>1316</v>
      </c>
      <c r="E19" s="74">
        <v>2</v>
      </c>
      <c r="F19" s="75">
        <v>3</v>
      </c>
      <c r="G19" s="850"/>
      <c r="H19" s="851"/>
      <c r="I19" s="852"/>
      <c r="J19" s="72" t="s">
        <v>132</v>
      </c>
      <c r="K19" s="56"/>
      <c r="L19" s="853"/>
      <c r="M19" s="853"/>
      <c r="N19" s="852"/>
      <c r="O19" s="831"/>
      <c r="P19" s="165">
        <f t="shared" si="0"/>
        <v>0</v>
      </c>
    </row>
    <row r="20" spans="1:16" customFormat="1" ht="45.75" customHeight="1" thickBot="1" x14ac:dyDescent="0.35">
      <c r="A20" s="72">
        <v>5</v>
      </c>
      <c r="B20" s="854" t="s">
        <v>1323</v>
      </c>
      <c r="C20" s="848" t="s">
        <v>1324</v>
      </c>
      <c r="D20" s="855" t="s">
        <v>1316</v>
      </c>
      <c r="E20" s="74">
        <v>2</v>
      </c>
      <c r="F20" s="75">
        <v>1</v>
      </c>
      <c r="G20" s="850"/>
      <c r="H20" s="851"/>
      <c r="I20" s="852"/>
      <c r="J20" s="72" t="s">
        <v>132</v>
      </c>
      <c r="K20" s="56"/>
      <c r="L20" s="853"/>
      <c r="M20" s="853"/>
      <c r="N20" s="852"/>
      <c r="O20" s="831"/>
      <c r="P20" s="165">
        <f t="shared" si="0"/>
        <v>0</v>
      </c>
    </row>
    <row r="21" spans="1:16" customFormat="1" ht="30" customHeight="1" thickBot="1" x14ac:dyDescent="0.35">
      <c r="A21" s="1839">
        <v>6</v>
      </c>
      <c r="B21" s="1840" t="s">
        <v>1325</v>
      </c>
      <c r="C21" s="856" t="s">
        <v>1326</v>
      </c>
      <c r="D21" s="1841" t="s">
        <v>1316</v>
      </c>
      <c r="E21" s="1830">
        <v>2</v>
      </c>
      <c r="F21" s="1842">
        <v>3</v>
      </c>
      <c r="G21" s="857"/>
      <c r="H21" s="858"/>
      <c r="I21" s="859"/>
      <c r="J21" s="20" t="s">
        <v>132</v>
      </c>
      <c r="K21" s="27"/>
      <c r="L21" s="860"/>
      <c r="M21" s="860"/>
      <c r="N21" s="859"/>
      <c r="O21" s="1843"/>
      <c r="P21" s="1844">
        <f t="shared" si="0"/>
        <v>0</v>
      </c>
    </row>
    <row r="22" spans="1:16" customFormat="1" ht="30" customHeight="1" thickBot="1" x14ac:dyDescent="0.35">
      <c r="A22" s="1839"/>
      <c r="B22" s="1840"/>
      <c r="C22" s="861" t="s">
        <v>1327</v>
      </c>
      <c r="D22" s="1841"/>
      <c r="E22" s="1830"/>
      <c r="F22" s="1842"/>
      <c r="G22" s="862"/>
      <c r="H22" s="863"/>
      <c r="I22" s="864"/>
      <c r="J22" s="30" t="s">
        <v>132</v>
      </c>
      <c r="K22" s="36"/>
      <c r="L22" s="865"/>
      <c r="M22" s="865"/>
      <c r="N22" s="864"/>
      <c r="O22" s="1843"/>
      <c r="P22" s="1844"/>
    </row>
    <row r="23" spans="1:16" customFormat="1" ht="30" customHeight="1" thickBot="1" x14ac:dyDescent="0.35">
      <c r="A23" s="1839"/>
      <c r="B23" s="1840"/>
      <c r="C23" s="861" t="s">
        <v>1328</v>
      </c>
      <c r="D23" s="1841"/>
      <c r="E23" s="1830"/>
      <c r="F23" s="1842"/>
      <c r="G23" s="862"/>
      <c r="H23" s="863"/>
      <c r="I23" s="864"/>
      <c r="J23" s="30" t="s">
        <v>132</v>
      </c>
      <c r="K23" s="36"/>
      <c r="L23" s="865"/>
      <c r="M23" s="865"/>
      <c r="N23" s="864"/>
      <c r="O23" s="1843"/>
      <c r="P23" s="1844"/>
    </row>
    <row r="24" spans="1:16" customFormat="1" ht="30" customHeight="1" thickBot="1" x14ac:dyDescent="0.35">
      <c r="A24" s="1839"/>
      <c r="B24" s="1840"/>
      <c r="C24" s="861" t="s">
        <v>1329</v>
      </c>
      <c r="D24" s="1841"/>
      <c r="E24" s="1830"/>
      <c r="F24" s="1842"/>
      <c r="G24" s="862"/>
      <c r="H24" s="863"/>
      <c r="I24" s="864"/>
      <c r="J24" s="30" t="s">
        <v>132</v>
      </c>
      <c r="K24" s="36"/>
      <c r="L24" s="865"/>
      <c r="M24" s="865"/>
      <c r="N24" s="864"/>
      <c r="O24" s="1843"/>
      <c r="P24" s="1844"/>
    </row>
    <row r="25" spans="1:16" customFormat="1" ht="30" customHeight="1" thickBot="1" x14ac:dyDescent="0.35">
      <c r="A25" s="1839"/>
      <c r="B25" s="1840"/>
      <c r="C25" s="861" t="s">
        <v>1330</v>
      </c>
      <c r="D25" s="1841"/>
      <c r="E25" s="1830"/>
      <c r="F25" s="1842"/>
      <c r="G25" s="862"/>
      <c r="H25" s="863"/>
      <c r="I25" s="864"/>
      <c r="J25" s="30" t="s">
        <v>132</v>
      </c>
      <c r="K25" s="36"/>
      <c r="L25" s="865"/>
      <c r="M25" s="865"/>
      <c r="N25" s="864"/>
      <c r="O25" s="1843"/>
      <c r="P25" s="1844"/>
    </row>
    <row r="26" spans="1:16" customFormat="1" ht="30" customHeight="1" thickBot="1" x14ac:dyDescent="0.35">
      <c r="A26" s="1839"/>
      <c r="B26" s="1840"/>
      <c r="C26" s="866" t="s">
        <v>1331</v>
      </c>
      <c r="D26" s="1841"/>
      <c r="E26" s="1830"/>
      <c r="F26" s="1842"/>
      <c r="G26" s="867"/>
      <c r="H26" s="868"/>
      <c r="I26" s="869"/>
      <c r="J26" s="41" t="s">
        <v>132</v>
      </c>
      <c r="K26" s="46"/>
      <c r="L26" s="870"/>
      <c r="M26" s="870"/>
      <c r="N26" s="869"/>
      <c r="O26" s="1843"/>
      <c r="P26" s="1844"/>
    </row>
    <row r="27" spans="1:16" customFormat="1" ht="45.75" customHeight="1" thickBot="1" x14ac:dyDescent="0.35">
      <c r="A27" s="72">
        <v>7</v>
      </c>
      <c r="B27" s="854" t="s">
        <v>1323</v>
      </c>
      <c r="C27" s="848" t="s">
        <v>1332</v>
      </c>
      <c r="D27" s="855" t="s">
        <v>1316</v>
      </c>
      <c r="E27" s="74">
        <v>2</v>
      </c>
      <c r="F27" s="75">
        <v>3</v>
      </c>
      <c r="G27" s="850"/>
      <c r="H27" s="851"/>
      <c r="I27" s="852"/>
      <c r="J27" s="72" t="s">
        <v>132</v>
      </c>
      <c r="K27" s="56"/>
      <c r="L27" s="853"/>
      <c r="M27" s="853"/>
      <c r="N27" s="852"/>
      <c r="O27" s="831"/>
      <c r="P27" s="165">
        <f>ROUND(O27,2)*E27*F27</f>
        <v>0</v>
      </c>
    </row>
    <row r="28" spans="1:16" customFormat="1" ht="48" customHeight="1" thickBot="1" x14ac:dyDescent="0.35">
      <c r="A28" s="72">
        <v>8</v>
      </c>
      <c r="B28" s="854" t="s">
        <v>1321</v>
      </c>
      <c r="C28" s="848" t="s">
        <v>1333</v>
      </c>
      <c r="D28" s="855" t="s">
        <v>1334</v>
      </c>
      <c r="E28" s="74">
        <v>2</v>
      </c>
      <c r="F28" s="75">
        <v>3</v>
      </c>
      <c r="G28" s="850"/>
      <c r="H28" s="851"/>
      <c r="I28" s="852"/>
      <c r="J28" s="72" t="s">
        <v>132</v>
      </c>
      <c r="K28" s="56"/>
      <c r="L28" s="853"/>
      <c r="M28" s="853"/>
      <c r="N28" s="852"/>
      <c r="O28" s="831"/>
      <c r="P28" s="165">
        <f>ROUND(O28,2)*E28*F28</f>
        <v>0</v>
      </c>
    </row>
    <row r="29" spans="1:16" customFormat="1" ht="15" customHeight="1" thickBot="1" x14ac:dyDescent="0.35">
      <c r="A29" s="72">
        <v>9</v>
      </c>
      <c r="B29" s="159"/>
      <c r="C29" s="871" t="s">
        <v>161</v>
      </c>
      <c r="D29" s="872" t="s">
        <v>162</v>
      </c>
      <c r="E29" s="74">
        <v>2</v>
      </c>
      <c r="F29" s="75">
        <v>1</v>
      </c>
      <c r="G29" s="55"/>
      <c r="H29" s="56"/>
      <c r="I29" s="157"/>
      <c r="J29" s="55"/>
      <c r="K29" s="56"/>
      <c r="L29" s="56"/>
      <c r="M29" s="56"/>
      <c r="N29" s="157" t="s">
        <v>132</v>
      </c>
      <c r="O29" s="831"/>
      <c r="P29" s="165">
        <f>ROUND(O29,2)*E29*F29</f>
        <v>0</v>
      </c>
    </row>
    <row r="30" spans="1:16" customFormat="1" ht="15" thickBot="1" x14ac:dyDescent="0.35">
      <c r="A30" s="1747" t="s">
        <v>163</v>
      </c>
      <c r="B30" s="1747"/>
      <c r="C30" s="1747"/>
      <c r="D30" s="1747"/>
      <c r="E30" s="1747"/>
      <c r="F30" s="1747"/>
      <c r="G30" s="1747"/>
      <c r="H30" s="1747"/>
      <c r="I30" s="1747"/>
      <c r="J30" s="1747"/>
      <c r="K30" s="1747"/>
      <c r="L30" s="1747"/>
      <c r="M30" s="1747"/>
      <c r="N30" s="1747"/>
      <c r="O30" s="1829">
        <f>SUM(P16:P29)</f>
        <v>0</v>
      </c>
      <c r="P30" s="1829"/>
    </row>
    <row r="31" spans="1:16" customFormat="1" ht="15" thickBot="1" x14ac:dyDescent="0.35">
      <c r="A31" s="229" t="s">
        <v>164</v>
      </c>
      <c r="B31" s="230"/>
      <c r="C31" s="230"/>
      <c r="D31" s="230"/>
      <c r="E31" s="230"/>
      <c r="F31" s="230"/>
      <c r="G31" s="230"/>
      <c r="H31" s="230"/>
      <c r="I31" s="230"/>
      <c r="J31" s="230"/>
      <c r="K31" s="230"/>
      <c r="L31" s="230"/>
      <c r="M31" s="230"/>
      <c r="N31" s="231"/>
      <c r="O31" s="1829">
        <f>SUM(O30*4)</f>
        <v>0</v>
      </c>
      <c r="P31" s="1829"/>
    </row>
    <row r="32" spans="1:16" customFormat="1" x14ac:dyDescent="0.3">
      <c r="A32" s="142"/>
      <c r="B32" s="142"/>
      <c r="C32" s="142"/>
      <c r="D32" s="142"/>
      <c r="E32" s="142"/>
      <c r="F32" s="142"/>
      <c r="G32" s="143"/>
      <c r="H32" s="143"/>
      <c r="I32" s="143"/>
      <c r="J32" s="143"/>
      <c r="K32" s="143"/>
      <c r="L32" s="143"/>
      <c r="M32" s="143"/>
      <c r="N32" s="143"/>
      <c r="O32" s="142"/>
      <c r="P32" s="142"/>
    </row>
  </sheetData>
  <sheetProtection algorithmName="SHA-512" hashValue="6sftvdJEwhTlBGu3G+YIRn79MFJBGs/A7apvhMlv7hMW2opR/88lobNcoTrjrCPn8HB3F+iuFA6llur6KIff9A==" saltValue="xCOpDwrKaAkk3SNIVl/g7g==" spinCount="100000" sheet="1" objects="1" scenarios="1"/>
  <mergeCells count="27">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A30:N30"/>
    <mergeCell ref="O30:P30"/>
    <mergeCell ref="O31:P31"/>
    <mergeCell ref="A15:P15"/>
    <mergeCell ref="A21:A26"/>
    <mergeCell ref="B21:B26"/>
    <mergeCell ref="D21:D26"/>
    <mergeCell ref="E21:E26"/>
    <mergeCell ref="F21:F26"/>
    <mergeCell ref="O21:O26"/>
    <mergeCell ref="P21:P2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667C-640B-4DA2-AA7F-9BDBAC685C5C}">
  <sheetPr>
    <tabColor rgb="FFCAEDFB"/>
    <pageSetUpPr fitToPage="1"/>
  </sheetPr>
  <dimension ref="A1:P48"/>
  <sheetViews>
    <sheetView topLeftCell="D15" workbookViewId="0">
      <selection activeCell="O35" sqref="O35"/>
    </sheetView>
  </sheetViews>
  <sheetFormatPr defaultColWidth="8.88671875" defaultRowHeight="13.8" x14ac:dyDescent="0.3"/>
  <cols>
    <col min="1" max="1" width="8.88671875" style="142" bestFit="1" customWidth="1"/>
    <col min="2" max="2" width="11"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1335</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1336</v>
      </c>
      <c r="B9" s="1771"/>
      <c r="C9" s="1771"/>
      <c r="D9" s="69"/>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372" t="s">
        <v>120</v>
      </c>
      <c r="H13" s="373" t="s">
        <v>121</v>
      </c>
      <c r="I13" s="374" t="s">
        <v>122</v>
      </c>
      <c r="J13" s="375" t="s">
        <v>123</v>
      </c>
      <c r="K13" s="373" t="s">
        <v>124</v>
      </c>
      <c r="L13" s="373" t="s">
        <v>125</v>
      </c>
      <c r="M13" s="373" t="s">
        <v>126</v>
      </c>
      <c r="N13" s="374" t="s">
        <v>127</v>
      </c>
      <c r="O13" s="1767"/>
      <c r="P13" s="1767"/>
    </row>
    <row r="14" spans="1:16" s="71" customFormat="1" ht="14.4" thickBot="1" x14ac:dyDescent="0.35">
      <c r="A14" s="1759" t="s">
        <v>1337</v>
      </c>
      <c r="B14" s="1759"/>
      <c r="C14" s="1759"/>
      <c r="D14" s="1759"/>
      <c r="E14" s="1759"/>
      <c r="F14" s="1759"/>
      <c r="G14" s="1759"/>
      <c r="H14" s="1759"/>
      <c r="I14" s="1759"/>
      <c r="J14" s="1759"/>
      <c r="K14" s="1759"/>
      <c r="L14" s="1759"/>
      <c r="M14" s="1759"/>
      <c r="N14" s="1759"/>
      <c r="O14" s="1759"/>
      <c r="P14" s="1759"/>
    </row>
    <row r="15" spans="1:16" s="71" customFormat="1" ht="30" customHeight="1" thickBot="1" x14ac:dyDescent="0.35">
      <c r="A15" s="20">
        <v>1</v>
      </c>
      <c r="B15" s="1769" t="s">
        <v>1338</v>
      </c>
      <c r="C15" s="1753" t="s">
        <v>1339</v>
      </c>
      <c r="D15" s="106" t="s">
        <v>1340</v>
      </c>
      <c r="E15" s="24">
        <v>2</v>
      </c>
      <c r="F15" s="25">
        <v>1</v>
      </c>
      <c r="G15" s="376"/>
      <c r="H15" s="377"/>
      <c r="I15" s="378"/>
      <c r="J15" s="376"/>
      <c r="K15" s="377"/>
      <c r="L15" s="377"/>
      <c r="M15" s="24" t="s">
        <v>225</v>
      </c>
      <c r="N15" s="197" t="s">
        <v>225</v>
      </c>
      <c r="O15" s="828"/>
      <c r="P15" s="209">
        <f t="shared" ref="P15:P46" si="0">ROUND(O15,2)*F15*E15</f>
        <v>0</v>
      </c>
    </row>
    <row r="16" spans="1:16" s="71" customFormat="1" ht="14.4" thickBot="1" x14ac:dyDescent="0.35">
      <c r="A16" s="30">
        <v>2</v>
      </c>
      <c r="B16" s="1769"/>
      <c r="C16" s="1753"/>
      <c r="D16" s="113" t="s">
        <v>138</v>
      </c>
      <c r="E16" s="33">
        <v>2</v>
      </c>
      <c r="F16" s="34">
        <v>1</v>
      </c>
      <c r="G16" s="379"/>
      <c r="H16" s="380"/>
      <c r="I16" s="381"/>
      <c r="J16" s="379"/>
      <c r="K16" s="380"/>
      <c r="L16" s="380"/>
      <c r="M16" s="33" t="s">
        <v>225</v>
      </c>
      <c r="N16" s="194" t="s">
        <v>225</v>
      </c>
      <c r="O16" s="829"/>
      <c r="P16" s="210">
        <f t="shared" si="0"/>
        <v>0</v>
      </c>
    </row>
    <row r="17" spans="1:16" s="71" customFormat="1" ht="14.4" thickBot="1" x14ac:dyDescent="0.35">
      <c r="A17" s="30">
        <v>3</v>
      </c>
      <c r="B17" s="1769"/>
      <c r="C17" s="1753"/>
      <c r="D17" s="92" t="s">
        <v>1341</v>
      </c>
      <c r="E17" s="33">
        <v>2</v>
      </c>
      <c r="F17" s="34">
        <v>1</v>
      </c>
      <c r="G17" s="379"/>
      <c r="H17" s="380"/>
      <c r="I17" s="381"/>
      <c r="J17" s="379"/>
      <c r="K17" s="380"/>
      <c r="L17" s="380"/>
      <c r="M17" s="33" t="s">
        <v>225</v>
      </c>
      <c r="N17" s="194" t="s">
        <v>225</v>
      </c>
      <c r="O17" s="829"/>
      <c r="P17" s="210">
        <f t="shared" si="0"/>
        <v>0</v>
      </c>
    </row>
    <row r="18" spans="1:16" s="71" customFormat="1" ht="14.4" thickBot="1" x14ac:dyDescent="0.35">
      <c r="A18" s="30">
        <v>4</v>
      </c>
      <c r="B18" s="1769"/>
      <c r="C18" s="1753"/>
      <c r="D18" s="92" t="s">
        <v>140</v>
      </c>
      <c r="E18" s="33">
        <v>2</v>
      </c>
      <c r="F18" s="34">
        <v>1</v>
      </c>
      <c r="G18" s="379"/>
      <c r="H18" s="380"/>
      <c r="I18" s="381"/>
      <c r="J18" s="379"/>
      <c r="K18" s="380"/>
      <c r="L18" s="380"/>
      <c r="M18" s="33" t="s">
        <v>225</v>
      </c>
      <c r="N18" s="194" t="s">
        <v>225</v>
      </c>
      <c r="O18" s="829"/>
      <c r="P18" s="210">
        <f t="shared" si="0"/>
        <v>0</v>
      </c>
    </row>
    <row r="19" spans="1:16" s="71" customFormat="1" ht="14.4" thickBot="1" x14ac:dyDescent="0.35">
      <c r="A19" s="30">
        <v>5</v>
      </c>
      <c r="B19" s="1769"/>
      <c r="C19" s="1753"/>
      <c r="D19" s="113" t="s">
        <v>141</v>
      </c>
      <c r="E19" s="33">
        <v>1</v>
      </c>
      <c r="F19" s="34">
        <v>1</v>
      </c>
      <c r="G19" s="379"/>
      <c r="H19" s="380"/>
      <c r="I19" s="381"/>
      <c r="J19" s="379"/>
      <c r="K19" s="380"/>
      <c r="L19" s="380"/>
      <c r="M19" s="33" t="s">
        <v>225</v>
      </c>
      <c r="N19" s="194"/>
      <c r="O19" s="829"/>
      <c r="P19" s="210">
        <f t="shared" si="0"/>
        <v>0</v>
      </c>
    </row>
    <row r="20" spans="1:16" s="71" customFormat="1" ht="15" customHeight="1" thickBot="1" x14ac:dyDescent="0.35">
      <c r="A20" s="30">
        <v>6</v>
      </c>
      <c r="B20" s="1769"/>
      <c r="C20" s="1753"/>
      <c r="D20" s="119" t="s">
        <v>1342</v>
      </c>
      <c r="E20" s="39">
        <v>2</v>
      </c>
      <c r="F20" s="34">
        <v>1</v>
      </c>
      <c r="G20" s="93"/>
      <c r="H20" s="94"/>
      <c r="I20" s="95"/>
      <c r="J20" s="314"/>
      <c r="K20" s="31"/>
      <c r="L20" s="31"/>
      <c r="M20" s="33" t="s">
        <v>225</v>
      </c>
      <c r="N20" s="194" t="s">
        <v>225</v>
      </c>
      <c r="O20" s="829"/>
      <c r="P20" s="210">
        <f t="shared" si="0"/>
        <v>0</v>
      </c>
    </row>
    <row r="21" spans="1:16" s="71" customFormat="1" ht="15" customHeight="1" thickBot="1" x14ac:dyDescent="0.35">
      <c r="A21" s="30">
        <v>7</v>
      </c>
      <c r="B21" s="1769"/>
      <c r="C21" s="1753"/>
      <c r="D21" s="119" t="s">
        <v>1343</v>
      </c>
      <c r="E21" s="39">
        <v>2</v>
      </c>
      <c r="F21" s="34">
        <v>1</v>
      </c>
      <c r="G21" s="314"/>
      <c r="H21" s="31"/>
      <c r="I21" s="315"/>
      <c r="J21" s="314"/>
      <c r="K21" s="31"/>
      <c r="L21" s="31"/>
      <c r="M21" s="33" t="s">
        <v>225</v>
      </c>
      <c r="N21" s="194" t="s">
        <v>225</v>
      </c>
      <c r="O21" s="829"/>
      <c r="P21" s="210">
        <f t="shared" si="0"/>
        <v>0</v>
      </c>
    </row>
    <row r="22" spans="1:16" s="71" customFormat="1" ht="15" customHeight="1" thickBot="1" x14ac:dyDescent="0.35">
      <c r="A22" s="30">
        <v>8</v>
      </c>
      <c r="B22" s="1769"/>
      <c r="C22" s="1753"/>
      <c r="D22" s="119" t="s">
        <v>1344</v>
      </c>
      <c r="E22" s="39">
        <v>2</v>
      </c>
      <c r="F22" s="34">
        <v>1</v>
      </c>
      <c r="G22" s="314"/>
      <c r="H22" s="31"/>
      <c r="I22" s="315"/>
      <c r="J22" s="314"/>
      <c r="K22" s="31"/>
      <c r="L22" s="31"/>
      <c r="M22" s="33" t="s">
        <v>225</v>
      </c>
      <c r="N22" s="194" t="s">
        <v>225</v>
      </c>
      <c r="O22" s="829"/>
      <c r="P22" s="210">
        <f t="shared" si="0"/>
        <v>0</v>
      </c>
    </row>
    <row r="23" spans="1:16" s="71" customFormat="1" ht="15" customHeight="1" thickBot="1" x14ac:dyDescent="0.35">
      <c r="A23" s="30">
        <v>9</v>
      </c>
      <c r="B23" s="1769"/>
      <c r="C23" s="1753"/>
      <c r="D23" s="119" t="s">
        <v>1345</v>
      </c>
      <c r="E23" s="39">
        <v>2</v>
      </c>
      <c r="F23" s="34">
        <v>1</v>
      </c>
      <c r="G23" s="314"/>
      <c r="H23" s="31"/>
      <c r="I23" s="315"/>
      <c r="J23" s="314"/>
      <c r="K23" s="31"/>
      <c r="L23" s="31"/>
      <c r="M23" s="33" t="s">
        <v>225</v>
      </c>
      <c r="N23" s="194" t="s">
        <v>225</v>
      </c>
      <c r="O23" s="829"/>
      <c r="P23" s="210">
        <f t="shared" si="0"/>
        <v>0</v>
      </c>
    </row>
    <row r="24" spans="1:16" s="71" customFormat="1" ht="15" customHeight="1" thickBot="1" x14ac:dyDescent="0.35">
      <c r="A24" s="30">
        <v>10</v>
      </c>
      <c r="B24" s="1769"/>
      <c r="C24" s="1753"/>
      <c r="D24" s="119" t="s">
        <v>1346</v>
      </c>
      <c r="E24" s="39">
        <v>2</v>
      </c>
      <c r="F24" s="34">
        <v>1</v>
      </c>
      <c r="G24" s="314"/>
      <c r="H24" s="31"/>
      <c r="I24" s="315"/>
      <c r="J24" s="314"/>
      <c r="K24" s="31"/>
      <c r="L24" s="31"/>
      <c r="M24" s="33" t="s">
        <v>225</v>
      </c>
      <c r="N24" s="194" t="s">
        <v>225</v>
      </c>
      <c r="O24" s="829"/>
      <c r="P24" s="210">
        <f t="shared" si="0"/>
        <v>0</v>
      </c>
    </row>
    <row r="25" spans="1:16" s="71" customFormat="1" ht="15" customHeight="1" thickBot="1" x14ac:dyDescent="0.35">
      <c r="A25" s="30">
        <v>11</v>
      </c>
      <c r="B25" s="1769"/>
      <c r="C25" s="1753"/>
      <c r="D25" s="119" t="s">
        <v>1347</v>
      </c>
      <c r="E25" s="39">
        <v>2</v>
      </c>
      <c r="F25" s="34">
        <v>1</v>
      </c>
      <c r="G25" s="93"/>
      <c r="H25" s="94"/>
      <c r="I25" s="95"/>
      <c r="J25" s="314"/>
      <c r="K25" s="31"/>
      <c r="L25" s="31"/>
      <c r="M25" s="33" t="s">
        <v>225</v>
      </c>
      <c r="N25" s="194" t="s">
        <v>225</v>
      </c>
      <c r="O25" s="829"/>
      <c r="P25" s="210">
        <f t="shared" si="0"/>
        <v>0</v>
      </c>
    </row>
    <row r="26" spans="1:16" s="71" customFormat="1" ht="15" customHeight="1" thickBot="1" x14ac:dyDescent="0.35">
      <c r="A26" s="30">
        <v>12</v>
      </c>
      <c r="B26" s="1769"/>
      <c r="C26" s="1753"/>
      <c r="D26" s="119" t="s">
        <v>1348</v>
      </c>
      <c r="E26" s="39">
        <v>2</v>
      </c>
      <c r="F26" s="34">
        <v>1</v>
      </c>
      <c r="G26" s="314"/>
      <c r="H26" s="31"/>
      <c r="I26" s="315"/>
      <c r="J26" s="314"/>
      <c r="K26" s="31"/>
      <c r="L26" s="31"/>
      <c r="M26" s="33" t="s">
        <v>225</v>
      </c>
      <c r="N26" s="194" t="s">
        <v>225</v>
      </c>
      <c r="O26" s="829"/>
      <c r="P26" s="210">
        <f t="shared" si="0"/>
        <v>0</v>
      </c>
    </row>
    <row r="27" spans="1:16" s="71" customFormat="1" ht="15" customHeight="1" thickBot="1" x14ac:dyDescent="0.35">
      <c r="A27" s="30">
        <v>13</v>
      </c>
      <c r="B27" s="1769"/>
      <c r="C27" s="1753"/>
      <c r="D27" s="119" t="s">
        <v>1022</v>
      </c>
      <c r="E27" s="39">
        <v>2</v>
      </c>
      <c r="F27" s="34">
        <v>1</v>
      </c>
      <c r="G27" s="93"/>
      <c r="H27" s="94"/>
      <c r="I27" s="95"/>
      <c r="J27" s="314"/>
      <c r="K27" s="31"/>
      <c r="L27" s="31"/>
      <c r="M27" s="33" t="s">
        <v>225</v>
      </c>
      <c r="N27" s="194" t="s">
        <v>225</v>
      </c>
      <c r="O27" s="829"/>
      <c r="P27" s="210">
        <f t="shared" si="0"/>
        <v>0</v>
      </c>
    </row>
    <row r="28" spans="1:16" s="71" customFormat="1" ht="15" customHeight="1" thickBot="1" x14ac:dyDescent="0.35">
      <c r="A28" s="30">
        <v>14</v>
      </c>
      <c r="B28" s="1769"/>
      <c r="C28" s="1786" t="s">
        <v>1349</v>
      </c>
      <c r="D28" s="119" t="s">
        <v>1350</v>
      </c>
      <c r="E28" s="39">
        <v>2</v>
      </c>
      <c r="F28" s="87">
        <v>4</v>
      </c>
      <c r="G28" s="93"/>
      <c r="H28" s="94"/>
      <c r="I28" s="95"/>
      <c r="J28" s="314"/>
      <c r="K28" s="31"/>
      <c r="L28" s="31"/>
      <c r="M28" s="33" t="s">
        <v>225</v>
      </c>
      <c r="N28" s="194" t="s">
        <v>225</v>
      </c>
      <c r="O28" s="829"/>
      <c r="P28" s="210">
        <f t="shared" si="0"/>
        <v>0</v>
      </c>
    </row>
    <row r="29" spans="1:16" s="71" customFormat="1" ht="15" customHeight="1" thickBot="1" x14ac:dyDescent="0.35">
      <c r="A29" s="41">
        <v>15</v>
      </c>
      <c r="B29" s="1769"/>
      <c r="C29" s="1786"/>
      <c r="D29" s="125" t="s">
        <v>150</v>
      </c>
      <c r="E29" s="99">
        <v>2</v>
      </c>
      <c r="F29" s="100">
        <v>4</v>
      </c>
      <c r="G29" s="101"/>
      <c r="H29" s="102"/>
      <c r="I29" s="103"/>
      <c r="J29" s="317"/>
      <c r="K29" s="318"/>
      <c r="L29" s="318"/>
      <c r="M29" s="44" t="s">
        <v>225</v>
      </c>
      <c r="N29" s="196" t="s">
        <v>225</v>
      </c>
      <c r="O29" s="830"/>
      <c r="P29" s="212">
        <f t="shared" si="0"/>
        <v>0</v>
      </c>
    </row>
    <row r="30" spans="1:16" s="71" customFormat="1" ht="15" customHeight="1" thickBot="1" x14ac:dyDescent="0.35">
      <c r="A30" s="20">
        <v>16</v>
      </c>
      <c r="B30" s="1769" t="s">
        <v>1351</v>
      </c>
      <c r="C30" s="1753" t="s">
        <v>1352</v>
      </c>
      <c r="D30" s="80" t="s">
        <v>1353</v>
      </c>
      <c r="E30" s="22">
        <v>2</v>
      </c>
      <c r="F30" s="81">
        <v>1</v>
      </c>
      <c r="G30" s="82"/>
      <c r="H30" s="83"/>
      <c r="I30" s="84"/>
      <c r="J30" s="312"/>
      <c r="K30" s="313"/>
      <c r="L30" s="313"/>
      <c r="M30" s="24" t="s">
        <v>225</v>
      </c>
      <c r="N30" s="197" t="s">
        <v>225</v>
      </c>
      <c r="O30" s="828"/>
      <c r="P30" s="209">
        <f t="shared" si="0"/>
        <v>0</v>
      </c>
    </row>
    <row r="31" spans="1:16" s="71" customFormat="1" ht="15" customHeight="1" thickBot="1" x14ac:dyDescent="0.35">
      <c r="A31" s="30">
        <v>17</v>
      </c>
      <c r="B31" s="1769"/>
      <c r="C31" s="1753"/>
      <c r="D31" s="113" t="s">
        <v>1354</v>
      </c>
      <c r="E31" s="39">
        <v>2</v>
      </c>
      <c r="F31" s="87">
        <v>1</v>
      </c>
      <c r="G31" s="314"/>
      <c r="H31" s="31"/>
      <c r="I31" s="315"/>
      <c r="J31" s="314"/>
      <c r="K31" s="31"/>
      <c r="L31" s="31"/>
      <c r="M31" s="33" t="s">
        <v>225</v>
      </c>
      <c r="N31" s="194" t="s">
        <v>225</v>
      </c>
      <c r="O31" s="829"/>
      <c r="P31" s="210">
        <f t="shared" si="0"/>
        <v>0</v>
      </c>
    </row>
    <row r="32" spans="1:16" s="71" customFormat="1" ht="30" customHeight="1" thickBot="1" x14ac:dyDescent="0.35">
      <c r="A32" s="30">
        <v>18</v>
      </c>
      <c r="B32" s="1769"/>
      <c r="C32" s="1785" t="s">
        <v>1355</v>
      </c>
      <c r="D32" s="119" t="s">
        <v>1340</v>
      </c>
      <c r="E32" s="39">
        <v>2</v>
      </c>
      <c r="F32" s="87">
        <v>1</v>
      </c>
      <c r="G32" s="314"/>
      <c r="H32" s="31"/>
      <c r="I32" s="315"/>
      <c r="J32" s="314"/>
      <c r="K32" s="31"/>
      <c r="L32" s="31"/>
      <c r="M32" s="33" t="s">
        <v>225</v>
      </c>
      <c r="N32" s="194" t="s">
        <v>225</v>
      </c>
      <c r="O32" s="829"/>
      <c r="P32" s="210">
        <f t="shared" si="0"/>
        <v>0</v>
      </c>
    </row>
    <row r="33" spans="1:16" s="71" customFormat="1" ht="15" customHeight="1" thickBot="1" x14ac:dyDescent="0.35">
      <c r="A33" s="30">
        <v>19</v>
      </c>
      <c r="B33" s="1769"/>
      <c r="C33" s="1785"/>
      <c r="D33" s="113" t="s">
        <v>138</v>
      </c>
      <c r="E33" s="39">
        <v>2</v>
      </c>
      <c r="F33" s="87">
        <v>1</v>
      </c>
      <c r="G33" s="314"/>
      <c r="H33" s="31"/>
      <c r="I33" s="315"/>
      <c r="J33" s="314"/>
      <c r="K33" s="31"/>
      <c r="L33" s="31"/>
      <c r="M33" s="33" t="s">
        <v>225</v>
      </c>
      <c r="N33" s="194" t="s">
        <v>225</v>
      </c>
      <c r="O33" s="829"/>
      <c r="P33" s="210">
        <f t="shared" si="0"/>
        <v>0</v>
      </c>
    </row>
    <row r="34" spans="1:16" s="71" customFormat="1" ht="15" customHeight="1" thickBot="1" x14ac:dyDescent="0.35">
      <c r="A34" s="30">
        <v>20</v>
      </c>
      <c r="B34" s="1769"/>
      <c r="C34" s="1785"/>
      <c r="D34" s="92" t="s">
        <v>1341</v>
      </c>
      <c r="E34" s="39">
        <v>2</v>
      </c>
      <c r="F34" s="87">
        <v>1</v>
      </c>
      <c r="G34" s="314"/>
      <c r="H34" s="31"/>
      <c r="I34" s="315"/>
      <c r="J34" s="314"/>
      <c r="K34" s="31"/>
      <c r="L34" s="31"/>
      <c r="M34" s="33" t="s">
        <v>225</v>
      </c>
      <c r="N34" s="194" t="s">
        <v>225</v>
      </c>
      <c r="O34" s="829"/>
      <c r="P34" s="210">
        <f t="shared" si="0"/>
        <v>0</v>
      </c>
    </row>
    <row r="35" spans="1:16" s="71" customFormat="1" ht="15" customHeight="1" thickBot="1" x14ac:dyDescent="0.35">
      <c r="A35" s="30">
        <v>21</v>
      </c>
      <c r="B35" s="1769"/>
      <c r="C35" s="1785"/>
      <c r="D35" s="92" t="s">
        <v>140</v>
      </c>
      <c r="E35" s="39">
        <v>2</v>
      </c>
      <c r="F35" s="87">
        <v>1</v>
      </c>
      <c r="G35" s="314"/>
      <c r="H35" s="31"/>
      <c r="I35" s="315"/>
      <c r="J35" s="314"/>
      <c r="K35" s="31"/>
      <c r="L35" s="31"/>
      <c r="M35" s="33" t="s">
        <v>225</v>
      </c>
      <c r="N35" s="194" t="s">
        <v>225</v>
      </c>
      <c r="O35" s="829"/>
      <c r="P35" s="210">
        <f t="shared" si="0"/>
        <v>0</v>
      </c>
    </row>
    <row r="36" spans="1:16" s="71" customFormat="1" ht="15" customHeight="1" thickBot="1" x14ac:dyDescent="0.35">
      <c r="A36" s="30">
        <v>22</v>
      </c>
      <c r="B36" s="1769"/>
      <c r="C36" s="1785"/>
      <c r="D36" s="113" t="s">
        <v>141</v>
      </c>
      <c r="E36" s="39">
        <v>1</v>
      </c>
      <c r="F36" s="87">
        <v>1</v>
      </c>
      <c r="G36" s="314"/>
      <c r="H36" s="31"/>
      <c r="I36" s="315"/>
      <c r="J36" s="314"/>
      <c r="K36" s="31"/>
      <c r="L36" s="31"/>
      <c r="M36" s="33" t="s">
        <v>225</v>
      </c>
      <c r="N36" s="194"/>
      <c r="O36" s="829"/>
      <c r="P36" s="210">
        <f t="shared" si="0"/>
        <v>0</v>
      </c>
    </row>
    <row r="37" spans="1:16" s="71" customFormat="1" ht="15" customHeight="1" thickBot="1" x14ac:dyDescent="0.35">
      <c r="A37" s="30">
        <v>23</v>
      </c>
      <c r="B37" s="1769"/>
      <c r="C37" s="1785"/>
      <c r="D37" s="119" t="s">
        <v>1342</v>
      </c>
      <c r="E37" s="39">
        <v>2</v>
      </c>
      <c r="F37" s="87">
        <v>1</v>
      </c>
      <c r="G37" s="314"/>
      <c r="H37" s="31"/>
      <c r="I37" s="315"/>
      <c r="J37" s="314"/>
      <c r="K37" s="31"/>
      <c r="L37" s="31"/>
      <c r="M37" s="33" t="s">
        <v>225</v>
      </c>
      <c r="N37" s="194" t="s">
        <v>225</v>
      </c>
      <c r="O37" s="829"/>
      <c r="P37" s="210">
        <f t="shared" si="0"/>
        <v>0</v>
      </c>
    </row>
    <row r="38" spans="1:16" s="71" customFormat="1" ht="15" customHeight="1" thickBot="1" x14ac:dyDescent="0.35">
      <c r="A38" s="30">
        <v>24</v>
      </c>
      <c r="B38" s="1769"/>
      <c r="C38" s="1785"/>
      <c r="D38" s="119" t="s">
        <v>1343</v>
      </c>
      <c r="E38" s="39">
        <v>2</v>
      </c>
      <c r="F38" s="87">
        <v>1</v>
      </c>
      <c r="G38" s="314"/>
      <c r="H38" s="31"/>
      <c r="I38" s="315"/>
      <c r="J38" s="314"/>
      <c r="K38" s="31"/>
      <c r="L38" s="31"/>
      <c r="M38" s="33" t="s">
        <v>225</v>
      </c>
      <c r="N38" s="194" t="s">
        <v>225</v>
      </c>
      <c r="O38" s="829"/>
      <c r="P38" s="210">
        <f t="shared" si="0"/>
        <v>0</v>
      </c>
    </row>
    <row r="39" spans="1:16" s="71" customFormat="1" ht="15" customHeight="1" thickBot="1" x14ac:dyDescent="0.35">
      <c r="A39" s="30">
        <v>25</v>
      </c>
      <c r="B39" s="1769"/>
      <c r="C39" s="1785"/>
      <c r="D39" s="119" t="s">
        <v>1344</v>
      </c>
      <c r="E39" s="39">
        <v>2</v>
      </c>
      <c r="F39" s="87">
        <v>1</v>
      </c>
      <c r="G39" s="314"/>
      <c r="H39" s="31"/>
      <c r="I39" s="315"/>
      <c r="J39" s="314"/>
      <c r="K39" s="31"/>
      <c r="L39" s="31"/>
      <c r="M39" s="33" t="s">
        <v>225</v>
      </c>
      <c r="N39" s="194" t="s">
        <v>225</v>
      </c>
      <c r="O39" s="829"/>
      <c r="P39" s="210">
        <f t="shared" si="0"/>
        <v>0</v>
      </c>
    </row>
    <row r="40" spans="1:16" s="71" customFormat="1" ht="15" customHeight="1" thickBot="1" x14ac:dyDescent="0.35">
      <c r="A40" s="30">
        <v>26</v>
      </c>
      <c r="B40" s="1769"/>
      <c r="C40" s="1785"/>
      <c r="D40" s="119" t="s">
        <v>1345</v>
      </c>
      <c r="E40" s="39">
        <v>2</v>
      </c>
      <c r="F40" s="87">
        <v>1</v>
      </c>
      <c r="G40" s="314"/>
      <c r="H40" s="31"/>
      <c r="I40" s="315"/>
      <c r="J40" s="314"/>
      <c r="K40" s="31"/>
      <c r="L40" s="31"/>
      <c r="M40" s="33" t="s">
        <v>225</v>
      </c>
      <c r="N40" s="194" t="s">
        <v>225</v>
      </c>
      <c r="O40" s="829"/>
      <c r="P40" s="210">
        <f t="shared" si="0"/>
        <v>0</v>
      </c>
    </row>
    <row r="41" spans="1:16" s="71" customFormat="1" ht="15" customHeight="1" thickBot="1" x14ac:dyDescent="0.35">
      <c r="A41" s="30">
        <v>27</v>
      </c>
      <c r="B41" s="1769"/>
      <c r="C41" s="1785"/>
      <c r="D41" s="119" t="s">
        <v>1346</v>
      </c>
      <c r="E41" s="39">
        <v>2</v>
      </c>
      <c r="F41" s="87">
        <v>1</v>
      </c>
      <c r="G41" s="314"/>
      <c r="H41" s="31"/>
      <c r="I41" s="315"/>
      <c r="J41" s="314"/>
      <c r="K41" s="31"/>
      <c r="L41" s="31"/>
      <c r="M41" s="33" t="s">
        <v>225</v>
      </c>
      <c r="N41" s="194" t="s">
        <v>225</v>
      </c>
      <c r="O41" s="829"/>
      <c r="P41" s="210">
        <f t="shared" si="0"/>
        <v>0</v>
      </c>
    </row>
    <row r="42" spans="1:16" s="71" customFormat="1" ht="15" customHeight="1" thickBot="1" x14ac:dyDescent="0.35">
      <c r="A42" s="30">
        <v>28</v>
      </c>
      <c r="B42" s="1769"/>
      <c r="C42" s="1785"/>
      <c r="D42" s="119" t="s">
        <v>1347</v>
      </c>
      <c r="E42" s="39">
        <v>2</v>
      </c>
      <c r="F42" s="87">
        <v>1</v>
      </c>
      <c r="G42" s="314"/>
      <c r="H42" s="31"/>
      <c r="I42" s="315"/>
      <c r="J42" s="314"/>
      <c r="K42" s="31"/>
      <c r="L42" s="31"/>
      <c r="M42" s="33" t="s">
        <v>225</v>
      </c>
      <c r="N42" s="194" t="s">
        <v>225</v>
      </c>
      <c r="O42" s="829"/>
      <c r="P42" s="210">
        <f t="shared" si="0"/>
        <v>0</v>
      </c>
    </row>
    <row r="43" spans="1:16" s="71" customFormat="1" ht="15" customHeight="1" thickBot="1" x14ac:dyDescent="0.35">
      <c r="A43" s="30">
        <v>29</v>
      </c>
      <c r="B43" s="1769"/>
      <c r="C43" s="1785"/>
      <c r="D43" s="119" t="s">
        <v>1348</v>
      </c>
      <c r="E43" s="39">
        <v>2</v>
      </c>
      <c r="F43" s="87">
        <v>1</v>
      </c>
      <c r="G43" s="314"/>
      <c r="H43" s="31"/>
      <c r="I43" s="315"/>
      <c r="J43" s="314"/>
      <c r="K43" s="31"/>
      <c r="L43" s="31"/>
      <c r="M43" s="33" t="s">
        <v>225</v>
      </c>
      <c r="N43" s="194" t="s">
        <v>225</v>
      </c>
      <c r="O43" s="829"/>
      <c r="P43" s="210">
        <f t="shared" si="0"/>
        <v>0</v>
      </c>
    </row>
    <row r="44" spans="1:16" s="71" customFormat="1" ht="15" customHeight="1" thickBot="1" x14ac:dyDescent="0.35">
      <c r="A44" s="30">
        <v>30</v>
      </c>
      <c r="B44" s="1769"/>
      <c r="C44" s="1785"/>
      <c r="D44" s="119" t="s">
        <v>1022</v>
      </c>
      <c r="E44" s="39">
        <v>2</v>
      </c>
      <c r="F44" s="87">
        <v>1</v>
      </c>
      <c r="G44" s="314"/>
      <c r="H44" s="31"/>
      <c r="I44" s="315"/>
      <c r="J44" s="314"/>
      <c r="K44" s="31"/>
      <c r="L44" s="31"/>
      <c r="M44" s="33" t="s">
        <v>225</v>
      </c>
      <c r="N44" s="194" t="s">
        <v>225</v>
      </c>
      <c r="O44" s="829"/>
      <c r="P44" s="210">
        <f t="shared" si="0"/>
        <v>0</v>
      </c>
    </row>
    <row r="45" spans="1:16" s="71" customFormat="1" ht="15" customHeight="1" thickBot="1" x14ac:dyDescent="0.35">
      <c r="A45" s="30">
        <v>31</v>
      </c>
      <c r="B45" s="1769"/>
      <c r="C45" s="1786" t="s">
        <v>1356</v>
      </c>
      <c r="D45" s="119" t="s">
        <v>1350</v>
      </c>
      <c r="E45" s="39">
        <v>2</v>
      </c>
      <c r="F45" s="87">
        <v>2</v>
      </c>
      <c r="G45" s="314"/>
      <c r="H45" s="31"/>
      <c r="I45" s="315"/>
      <c r="J45" s="314"/>
      <c r="K45" s="31"/>
      <c r="L45" s="31"/>
      <c r="M45" s="33" t="s">
        <v>225</v>
      </c>
      <c r="N45" s="194" t="s">
        <v>225</v>
      </c>
      <c r="O45" s="829"/>
      <c r="P45" s="210">
        <f t="shared" si="0"/>
        <v>0</v>
      </c>
    </row>
    <row r="46" spans="1:16" s="71" customFormat="1" ht="15" customHeight="1" thickBot="1" x14ac:dyDescent="0.35">
      <c r="A46" s="41">
        <v>32</v>
      </c>
      <c r="B46" s="1769"/>
      <c r="C46" s="1786"/>
      <c r="D46" s="125" t="s">
        <v>150</v>
      </c>
      <c r="E46" s="99">
        <v>2</v>
      </c>
      <c r="F46" s="100">
        <v>2</v>
      </c>
      <c r="G46" s="317"/>
      <c r="H46" s="318"/>
      <c r="I46" s="319"/>
      <c r="J46" s="317"/>
      <c r="K46" s="318"/>
      <c r="L46" s="318"/>
      <c r="M46" s="44" t="s">
        <v>225</v>
      </c>
      <c r="N46" s="196" t="s">
        <v>225</v>
      </c>
      <c r="O46" s="830"/>
      <c r="P46" s="212">
        <f t="shared" si="0"/>
        <v>0</v>
      </c>
    </row>
    <row r="47" spans="1:16" s="71" customFormat="1" ht="14.4" thickBot="1" x14ac:dyDescent="0.35">
      <c r="A47" s="1747" t="s">
        <v>163</v>
      </c>
      <c r="B47" s="1747"/>
      <c r="C47" s="1747"/>
      <c r="D47" s="1747"/>
      <c r="E47" s="1747"/>
      <c r="F47" s="1747"/>
      <c r="G47" s="1747"/>
      <c r="H47" s="1747"/>
      <c r="I47" s="1747"/>
      <c r="J47" s="1747"/>
      <c r="K47" s="1747"/>
      <c r="L47" s="1747"/>
      <c r="M47" s="1747"/>
      <c r="N47" s="1747"/>
      <c r="O47" s="1829">
        <f>SUM(P15:P46)</f>
        <v>0</v>
      </c>
      <c r="P47" s="1829"/>
    </row>
    <row r="48" spans="1:16" s="71" customFormat="1" ht="14.4" thickBot="1" x14ac:dyDescent="0.35">
      <c r="A48" s="229" t="s">
        <v>164</v>
      </c>
      <c r="B48" s="230"/>
      <c r="C48" s="230"/>
      <c r="D48" s="230"/>
      <c r="E48" s="230"/>
      <c r="F48" s="230"/>
      <c r="G48" s="230"/>
      <c r="H48" s="230"/>
      <c r="I48" s="230"/>
      <c r="J48" s="230"/>
      <c r="K48" s="230"/>
      <c r="L48" s="230"/>
      <c r="M48" s="230"/>
      <c r="N48" s="231"/>
      <c r="O48" s="1829">
        <f>SUM(O47*4)</f>
        <v>0</v>
      </c>
      <c r="P48" s="1829"/>
    </row>
  </sheetData>
  <sheetProtection algorithmName="SHA-512" hashValue="jIphMmNDnJe73i+2WmdDcb+GxCcUhlA4NEdaPOvbcg2dzBGWCc/yK7pTOUEKQcAVG7SVskuf/8z7GdGdkdJRYg==" saltValue="DZSgcUgouc/sRcnO87YXaA==" spinCount="100000" sheet="1" objects="1" scenarios="1"/>
  <mergeCells count="2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A47:N47"/>
    <mergeCell ref="O47:P47"/>
    <mergeCell ref="O48:P48"/>
    <mergeCell ref="B15:B29"/>
    <mergeCell ref="C15:C27"/>
    <mergeCell ref="C28:C29"/>
    <mergeCell ref="B30:B46"/>
    <mergeCell ref="C30:C31"/>
    <mergeCell ref="C32:C44"/>
    <mergeCell ref="C45:C4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4EA8-D12E-437E-B3DA-29995A03636E}">
  <sheetPr>
    <tabColor rgb="FFCAEDFB"/>
    <pageSetUpPr fitToPage="1"/>
  </sheetPr>
  <dimension ref="A1:P27"/>
  <sheetViews>
    <sheetView workbookViewId="0">
      <selection activeCell="O15" sqref="O15:O24"/>
    </sheetView>
  </sheetViews>
  <sheetFormatPr defaultColWidth="8.88671875" defaultRowHeight="13.8" x14ac:dyDescent="0.3"/>
  <cols>
    <col min="1" max="1" width="8.88671875" style="142" bestFit="1" customWidth="1"/>
    <col min="2" max="2" width="8.6640625" style="142" customWidth="1"/>
    <col min="3" max="3" width="17.332031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1357</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1358</v>
      </c>
      <c r="B9" s="1771"/>
      <c r="C9" s="1771"/>
      <c r="D9" s="1771"/>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372" t="s">
        <v>120</v>
      </c>
      <c r="H13" s="373" t="s">
        <v>121</v>
      </c>
      <c r="I13" s="374" t="s">
        <v>122</v>
      </c>
      <c r="J13" s="375" t="s">
        <v>123</v>
      </c>
      <c r="K13" s="373" t="s">
        <v>124</v>
      </c>
      <c r="L13" s="373" t="s">
        <v>125</v>
      </c>
      <c r="M13" s="373" t="s">
        <v>126</v>
      </c>
      <c r="N13" s="374" t="s">
        <v>127</v>
      </c>
      <c r="O13" s="1767"/>
      <c r="P13" s="1767"/>
    </row>
    <row r="14" spans="1:16" s="71" customFormat="1" ht="14.4" thickBot="1" x14ac:dyDescent="0.35">
      <c r="A14" s="1759" t="s">
        <v>1359</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311">
        <v>1</v>
      </c>
      <c r="B15" s="1769" t="s">
        <v>1360</v>
      </c>
      <c r="C15" s="1753" t="s">
        <v>1361</v>
      </c>
      <c r="D15" s="80" t="s">
        <v>1362</v>
      </c>
      <c r="E15" s="22">
        <v>2</v>
      </c>
      <c r="F15" s="81">
        <v>1</v>
      </c>
      <c r="G15" s="82"/>
      <c r="H15" s="83"/>
      <c r="I15" s="84"/>
      <c r="J15" s="312"/>
      <c r="K15" s="313"/>
      <c r="L15" s="313"/>
      <c r="M15" s="83" t="s">
        <v>225</v>
      </c>
      <c r="N15" s="84" t="s">
        <v>225</v>
      </c>
      <c r="O15" s="828"/>
      <c r="P15" s="209">
        <f t="shared" ref="P15:P24" si="0">ROUND(O15,2)*F15*E15</f>
        <v>0</v>
      </c>
    </row>
    <row r="16" spans="1:16" s="71" customFormat="1" ht="15" customHeight="1" thickBot="1" x14ac:dyDescent="0.35">
      <c r="A16" s="88">
        <v>2</v>
      </c>
      <c r="B16" s="1769"/>
      <c r="C16" s="1753"/>
      <c r="D16" s="113" t="s">
        <v>1363</v>
      </c>
      <c r="E16" s="39">
        <v>2</v>
      </c>
      <c r="F16" s="87">
        <v>1</v>
      </c>
      <c r="G16" s="314"/>
      <c r="H16" s="31"/>
      <c r="I16" s="315"/>
      <c r="J16" s="314"/>
      <c r="K16" s="31"/>
      <c r="L16" s="31"/>
      <c r="M16" s="39" t="s">
        <v>225</v>
      </c>
      <c r="N16" s="90" t="s">
        <v>225</v>
      </c>
      <c r="O16" s="829"/>
      <c r="P16" s="210">
        <f t="shared" si="0"/>
        <v>0</v>
      </c>
    </row>
    <row r="17" spans="1:16" s="71" customFormat="1" ht="15" customHeight="1" thickBot="1" x14ac:dyDescent="0.35">
      <c r="A17" s="88">
        <v>3</v>
      </c>
      <c r="B17" s="1769"/>
      <c r="C17" s="1753"/>
      <c r="D17" s="113" t="s">
        <v>1364</v>
      </c>
      <c r="E17" s="39">
        <v>2</v>
      </c>
      <c r="F17" s="87">
        <v>1</v>
      </c>
      <c r="G17" s="314"/>
      <c r="H17" s="31"/>
      <c r="I17" s="315"/>
      <c r="J17" s="314"/>
      <c r="K17" s="31"/>
      <c r="L17" s="31"/>
      <c r="M17" s="39" t="s">
        <v>225</v>
      </c>
      <c r="N17" s="90" t="s">
        <v>225</v>
      </c>
      <c r="O17" s="829"/>
      <c r="P17" s="210">
        <f t="shared" si="0"/>
        <v>0</v>
      </c>
    </row>
    <row r="18" spans="1:16" s="71" customFormat="1" ht="15" customHeight="1" thickBot="1" x14ac:dyDescent="0.35">
      <c r="A18" s="88">
        <v>4</v>
      </c>
      <c r="B18" s="1769"/>
      <c r="C18" s="1753"/>
      <c r="D18" s="113" t="s">
        <v>1365</v>
      </c>
      <c r="E18" s="39">
        <v>2</v>
      </c>
      <c r="F18" s="87">
        <v>1</v>
      </c>
      <c r="G18" s="314"/>
      <c r="H18" s="31"/>
      <c r="I18" s="315"/>
      <c r="J18" s="314"/>
      <c r="K18" s="31"/>
      <c r="L18" s="31"/>
      <c r="M18" s="39" t="s">
        <v>225</v>
      </c>
      <c r="N18" s="90" t="s">
        <v>225</v>
      </c>
      <c r="O18" s="829"/>
      <c r="P18" s="210">
        <f t="shared" si="0"/>
        <v>0</v>
      </c>
    </row>
    <row r="19" spans="1:16" s="71" customFormat="1" ht="15" customHeight="1" thickBot="1" x14ac:dyDescent="0.35">
      <c r="A19" s="88">
        <v>5</v>
      </c>
      <c r="B19" s="1769"/>
      <c r="C19" s="1753"/>
      <c r="D19" s="113" t="s">
        <v>1366</v>
      </c>
      <c r="E19" s="39">
        <v>2</v>
      </c>
      <c r="F19" s="87">
        <v>1</v>
      </c>
      <c r="G19" s="314"/>
      <c r="H19" s="31"/>
      <c r="I19" s="315"/>
      <c r="J19" s="314"/>
      <c r="K19" s="31"/>
      <c r="L19" s="31"/>
      <c r="M19" s="39" t="s">
        <v>225</v>
      </c>
      <c r="N19" s="90" t="s">
        <v>225</v>
      </c>
      <c r="O19" s="829"/>
      <c r="P19" s="210">
        <f t="shared" si="0"/>
        <v>0</v>
      </c>
    </row>
    <row r="20" spans="1:16" s="71" customFormat="1" ht="15" customHeight="1" thickBot="1" x14ac:dyDescent="0.35">
      <c r="A20" s="88">
        <v>7</v>
      </c>
      <c r="B20" s="1769"/>
      <c r="C20" s="1786" t="s">
        <v>1367</v>
      </c>
      <c r="D20" s="113" t="s">
        <v>1368</v>
      </c>
      <c r="E20" s="39">
        <v>2</v>
      </c>
      <c r="F20" s="87">
        <v>1</v>
      </c>
      <c r="G20" s="93"/>
      <c r="H20" s="94"/>
      <c r="I20" s="95"/>
      <c r="J20" s="314"/>
      <c r="K20" s="31"/>
      <c r="L20" s="31"/>
      <c r="M20" s="94" t="s">
        <v>225</v>
      </c>
      <c r="N20" s="95" t="s">
        <v>225</v>
      </c>
      <c r="O20" s="829"/>
      <c r="P20" s="210">
        <f t="shared" si="0"/>
        <v>0</v>
      </c>
    </row>
    <row r="21" spans="1:16" s="71" customFormat="1" ht="15" customHeight="1" thickBot="1" x14ac:dyDescent="0.35">
      <c r="A21" s="88">
        <v>8</v>
      </c>
      <c r="B21" s="1769"/>
      <c r="C21" s="1786"/>
      <c r="D21" s="113" t="s">
        <v>1369</v>
      </c>
      <c r="E21" s="39">
        <v>2</v>
      </c>
      <c r="F21" s="87">
        <v>1</v>
      </c>
      <c r="G21" s="314"/>
      <c r="H21" s="31"/>
      <c r="I21" s="315"/>
      <c r="J21" s="314"/>
      <c r="K21" s="31"/>
      <c r="L21" s="31"/>
      <c r="M21" s="94" t="s">
        <v>225</v>
      </c>
      <c r="N21" s="95" t="s">
        <v>225</v>
      </c>
      <c r="O21" s="829"/>
      <c r="P21" s="210">
        <f t="shared" si="0"/>
        <v>0</v>
      </c>
    </row>
    <row r="22" spans="1:16" s="71" customFormat="1" ht="15" customHeight="1" thickBot="1" x14ac:dyDescent="0.35">
      <c r="A22" s="88">
        <v>9</v>
      </c>
      <c r="B22" s="1769"/>
      <c r="C22" s="1786"/>
      <c r="D22" s="113" t="s">
        <v>1370</v>
      </c>
      <c r="E22" s="39">
        <v>2</v>
      </c>
      <c r="F22" s="87">
        <v>1</v>
      </c>
      <c r="G22" s="93"/>
      <c r="H22" s="94"/>
      <c r="I22" s="95"/>
      <c r="J22" s="314"/>
      <c r="K22" s="31"/>
      <c r="L22" s="31"/>
      <c r="M22" s="94" t="s">
        <v>225</v>
      </c>
      <c r="N22" s="95" t="s">
        <v>225</v>
      </c>
      <c r="O22" s="829"/>
      <c r="P22" s="210">
        <f t="shared" si="0"/>
        <v>0</v>
      </c>
    </row>
    <row r="23" spans="1:16" s="71" customFormat="1" ht="15" customHeight="1" thickBot="1" x14ac:dyDescent="0.35">
      <c r="A23" s="88">
        <v>10</v>
      </c>
      <c r="B23" s="1769"/>
      <c r="C23" s="1786"/>
      <c r="D23" s="113" t="s">
        <v>1371</v>
      </c>
      <c r="E23" s="39">
        <v>2</v>
      </c>
      <c r="F23" s="87">
        <v>1</v>
      </c>
      <c r="G23" s="314"/>
      <c r="H23" s="31"/>
      <c r="I23" s="315"/>
      <c r="J23" s="314"/>
      <c r="K23" s="31"/>
      <c r="L23" s="31"/>
      <c r="M23" s="39" t="s">
        <v>225</v>
      </c>
      <c r="N23" s="90" t="s">
        <v>225</v>
      </c>
      <c r="O23" s="829"/>
      <c r="P23" s="210">
        <f t="shared" si="0"/>
        <v>0</v>
      </c>
    </row>
    <row r="24" spans="1:16" s="71" customFormat="1" ht="15" customHeight="1" thickBot="1" x14ac:dyDescent="0.35">
      <c r="A24" s="316">
        <v>11</v>
      </c>
      <c r="B24" s="1769"/>
      <c r="C24" s="1786"/>
      <c r="D24" s="114" t="s">
        <v>1372</v>
      </c>
      <c r="E24" s="99">
        <v>2</v>
      </c>
      <c r="F24" s="100">
        <v>1</v>
      </c>
      <c r="G24" s="317"/>
      <c r="H24" s="318"/>
      <c r="I24" s="319"/>
      <c r="J24" s="317"/>
      <c r="K24" s="318"/>
      <c r="L24" s="318"/>
      <c r="M24" s="99" t="s">
        <v>225</v>
      </c>
      <c r="N24" s="320" t="s">
        <v>225</v>
      </c>
      <c r="O24" s="830"/>
      <c r="P24" s="212">
        <f t="shared" si="0"/>
        <v>0</v>
      </c>
    </row>
    <row r="25" spans="1:16" s="71" customFormat="1" ht="14.4" thickBot="1" x14ac:dyDescent="0.35">
      <c r="A25" s="1747" t="s">
        <v>163</v>
      </c>
      <c r="B25" s="1747"/>
      <c r="C25" s="1747"/>
      <c r="D25" s="1747"/>
      <c r="E25" s="1747"/>
      <c r="F25" s="1747"/>
      <c r="G25" s="1747"/>
      <c r="H25" s="1747"/>
      <c r="I25" s="1747"/>
      <c r="J25" s="1747"/>
      <c r="K25" s="1747"/>
      <c r="L25" s="1747"/>
      <c r="M25" s="1747"/>
      <c r="N25" s="1747"/>
      <c r="O25" s="1829">
        <f>SUM(P15:P24)</f>
        <v>0</v>
      </c>
      <c r="P25" s="1829"/>
    </row>
    <row r="26" spans="1:16" s="71" customFormat="1" ht="14.4" thickBot="1" x14ac:dyDescent="0.35">
      <c r="A26" s="229" t="s">
        <v>164</v>
      </c>
      <c r="B26" s="230"/>
      <c r="C26" s="230"/>
      <c r="D26" s="230"/>
      <c r="E26" s="230"/>
      <c r="F26" s="230"/>
      <c r="G26" s="230"/>
      <c r="H26" s="230"/>
      <c r="I26" s="230"/>
      <c r="J26" s="230"/>
      <c r="K26" s="230"/>
      <c r="L26" s="230"/>
      <c r="M26" s="230"/>
      <c r="N26" s="231"/>
      <c r="O26" s="1829">
        <f>SUM(O25*4)</f>
        <v>0</v>
      </c>
      <c r="P26" s="1829"/>
    </row>
    <row r="27" spans="1:16" customFormat="1" ht="14.4" x14ac:dyDescent="0.3">
      <c r="A27" s="142"/>
      <c r="B27" s="142"/>
      <c r="C27" s="142"/>
      <c r="D27" s="142"/>
      <c r="E27" s="142"/>
      <c r="F27" s="142"/>
      <c r="G27" s="143"/>
      <c r="H27" s="143"/>
      <c r="I27" s="143"/>
      <c r="J27" s="143"/>
      <c r="K27" s="143"/>
      <c r="L27" s="143"/>
      <c r="M27" s="143"/>
      <c r="N27" s="143"/>
      <c r="O27" s="142"/>
      <c r="P27" s="142"/>
    </row>
  </sheetData>
  <sheetProtection algorithmName="SHA-512" hashValue="J04FcBmaNapZpjQ9bYKLfSm4LcGP4WrTfbX1BwqFCjqmWvsQ+7br2zSya5q/9ctS6NibvZ0yIuf7w8vs5tmajQ==" saltValue="e8rWrMOZs8c+hlFNs2qOiw==" spinCount="100000" sheet="1" objects="1" scenarios="1"/>
  <mergeCells count="22">
    <mergeCell ref="E1:P1"/>
    <mergeCell ref="A8:C8"/>
    <mergeCell ref="A9:D9"/>
    <mergeCell ref="A10:N10"/>
    <mergeCell ref="A11:A13"/>
    <mergeCell ref="B11:B13"/>
    <mergeCell ref="C11:C13"/>
    <mergeCell ref="D11:D13"/>
    <mergeCell ref="E11:E13"/>
    <mergeCell ref="F11:F13"/>
    <mergeCell ref="O26:P26"/>
    <mergeCell ref="G11:N11"/>
    <mergeCell ref="O11:O13"/>
    <mergeCell ref="P11:P13"/>
    <mergeCell ref="G12:I12"/>
    <mergeCell ref="J12:N12"/>
    <mergeCell ref="A14:P14"/>
    <mergeCell ref="B15:B24"/>
    <mergeCell ref="C15:C19"/>
    <mergeCell ref="C20:C24"/>
    <mergeCell ref="A25:N25"/>
    <mergeCell ref="O25:P2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EF78-E59F-49FB-AFAF-AEB15AEF8044}">
  <sheetPr>
    <tabColor rgb="FFC0E6F5"/>
    <pageSetUpPr fitToPage="1"/>
  </sheetPr>
  <dimension ref="A1:R137"/>
  <sheetViews>
    <sheetView topLeftCell="E113" workbookViewId="0">
      <selection activeCell="U24" sqref="U24"/>
    </sheetView>
  </sheetViews>
  <sheetFormatPr defaultColWidth="8.88671875" defaultRowHeight="13.8" x14ac:dyDescent="0.3"/>
  <cols>
    <col min="1" max="1" width="4.109375" style="479" customWidth="1"/>
    <col min="2" max="2" width="5.33203125" style="480" customWidth="1"/>
    <col min="3" max="3" width="6.88671875" style="481" customWidth="1"/>
    <col min="4" max="4" width="59.33203125" style="481" customWidth="1"/>
    <col min="5" max="5" width="18.33203125" style="482" customWidth="1"/>
    <col min="6" max="6" width="12.109375" style="482" customWidth="1"/>
    <col min="7" max="7" width="8.88671875" style="482" customWidth="1"/>
    <col min="8" max="8" width="13.88671875" style="483" customWidth="1"/>
    <col min="9" max="13" width="6.33203125" style="482" customWidth="1"/>
    <col min="14" max="14" width="8.88671875" style="483" customWidth="1"/>
    <col min="15" max="15" width="10.109375" style="483" customWidth="1"/>
    <col min="16" max="16" width="18.109375" style="481" customWidth="1"/>
    <col min="17" max="17" width="17.88671875" style="481" customWidth="1"/>
    <col min="18" max="18" width="8.88671875" style="447" customWidth="1"/>
    <col min="19" max="16384" width="8.88671875" style="447"/>
  </cols>
  <sheetData>
    <row r="1" spans="1:17" s="65" customFormat="1" x14ac:dyDescent="0.3">
      <c r="A1" s="64"/>
      <c r="B1" s="64"/>
      <c r="C1" s="64"/>
      <c r="E1" s="1770" t="s">
        <v>1373</v>
      </c>
      <c r="F1" s="1770"/>
      <c r="G1" s="1770"/>
      <c r="H1" s="1770"/>
      <c r="I1" s="1770"/>
      <c r="J1" s="1770"/>
      <c r="K1" s="1770"/>
      <c r="L1" s="1770"/>
      <c r="M1" s="1770"/>
      <c r="N1" s="1770"/>
      <c r="O1" s="1770"/>
      <c r="P1" s="1770"/>
      <c r="Q1" s="1770"/>
    </row>
    <row r="2" spans="1:17" s="65" customFormat="1" x14ac:dyDescent="0.3">
      <c r="A2" s="64"/>
      <c r="B2" s="64"/>
      <c r="C2" s="64"/>
      <c r="O2" s="66"/>
      <c r="P2" s="66"/>
    </row>
    <row r="3" spans="1:17" s="65" customFormat="1" x14ac:dyDescent="0.3">
      <c r="A3" s="64"/>
      <c r="B3" s="64"/>
      <c r="C3" s="64"/>
      <c r="O3" s="67"/>
      <c r="P3" s="67"/>
    </row>
    <row r="4" spans="1:17" s="65" customFormat="1" x14ac:dyDescent="0.3">
      <c r="A4" s="64"/>
      <c r="B4" s="64"/>
      <c r="C4" s="64"/>
      <c r="O4" s="67"/>
      <c r="P4" s="67"/>
    </row>
    <row r="5" spans="1:17" s="65" customFormat="1" x14ac:dyDescent="0.3">
      <c r="A5" s="64"/>
      <c r="B5" s="64"/>
      <c r="C5" s="64"/>
      <c r="O5" s="67"/>
      <c r="P5" s="67"/>
    </row>
    <row r="6" spans="1:17" s="65" customFormat="1" x14ac:dyDescent="0.3">
      <c r="A6" s="64"/>
      <c r="B6" s="64"/>
      <c r="C6" s="64"/>
      <c r="O6" s="67"/>
      <c r="P6" s="67"/>
    </row>
    <row r="7" spans="1:17" s="65" customFormat="1" x14ac:dyDescent="0.3">
      <c r="A7" s="64"/>
      <c r="B7" s="64"/>
      <c r="C7" s="64"/>
      <c r="O7" s="67"/>
      <c r="P7" s="67"/>
    </row>
    <row r="8" spans="1:17" s="65" customFormat="1" x14ac:dyDescent="0.3">
      <c r="A8" s="1771" t="s">
        <v>1</v>
      </c>
      <c r="B8" s="1771"/>
      <c r="C8" s="1771"/>
      <c r="D8" s="69"/>
      <c r="E8" s="69"/>
      <c r="F8" s="69"/>
      <c r="G8" s="69"/>
      <c r="H8" s="69"/>
      <c r="I8" s="69"/>
      <c r="J8" s="69"/>
      <c r="K8" s="69"/>
      <c r="O8" s="67"/>
      <c r="P8" s="67"/>
    </row>
    <row r="9" spans="1:17" s="65" customFormat="1" x14ac:dyDescent="0.3">
      <c r="A9" s="1771" t="s">
        <v>1374</v>
      </c>
      <c r="B9" s="1771"/>
      <c r="C9" s="1771"/>
      <c r="D9" s="1771"/>
      <c r="E9" s="1771"/>
      <c r="F9" s="69"/>
      <c r="G9" s="69"/>
      <c r="H9" s="69"/>
      <c r="I9" s="70"/>
      <c r="J9" s="70"/>
      <c r="K9" s="70"/>
      <c r="O9" s="67"/>
      <c r="P9" s="67"/>
    </row>
    <row r="10" spans="1:17" s="65" customFormat="1" ht="15" thickBot="1" x14ac:dyDescent="0.35">
      <c r="A10" s="1762"/>
      <c r="B10" s="1762"/>
      <c r="C10" s="1762"/>
      <c r="D10" s="1762"/>
      <c r="E10" s="1762"/>
      <c r="F10" s="1762"/>
      <c r="G10" s="1762"/>
      <c r="H10" s="1762"/>
      <c r="I10" s="1762"/>
      <c r="J10" s="1762"/>
      <c r="K10" s="1762"/>
      <c r="L10" s="1762"/>
      <c r="M10" s="1762"/>
      <c r="N10" s="1762"/>
      <c r="O10" s="67"/>
      <c r="P10" s="67"/>
    </row>
    <row r="11" spans="1:17" s="71" customFormat="1" ht="30" customHeight="1" thickBot="1" x14ac:dyDescent="0.35">
      <c r="A11" s="1880" t="s">
        <v>109</v>
      </c>
      <c r="B11" s="1880"/>
      <c r="C11" s="1880" t="s">
        <v>1375</v>
      </c>
      <c r="D11" s="1881" t="s">
        <v>111</v>
      </c>
      <c r="E11" s="1878" t="s">
        <v>1376</v>
      </c>
      <c r="F11" s="1878" t="s">
        <v>1377</v>
      </c>
      <c r="G11" s="1882" t="s">
        <v>1378</v>
      </c>
      <c r="H11" s="1878" t="s">
        <v>1379</v>
      </c>
      <c r="I11" s="1878" t="s">
        <v>1380</v>
      </c>
      <c r="J11" s="1878"/>
      <c r="K11" s="1878"/>
      <c r="L11" s="1878"/>
      <c r="M11" s="1878"/>
      <c r="N11" s="1878" t="s">
        <v>1381</v>
      </c>
      <c r="O11" s="1878" t="s">
        <v>1382</v>
      </c>
      <c r="P11" s="1879" t="s">
        <v>1383</v>
      </c>
      <c r="Q11" s="1879" t="s">
        <v>1384</v>
      </c>
    </row>
    <row r="12" spans="1:17" s="71" customFormat="1" ht="30" customHeight="1" thickBot="1" x14ac:dyDescent="0.35">
      <c r="A12" s="1880"/>
      <c r="B12" s="1880"/>
      <c r="C12" s="1880"/>
      <c r="D12" s="1881"/>
      <c r="E12" s="1878"/>
      <c r="F12" s="1878"/>
      <c r="G12" s="1882"/>
      <c r="H12" s="1878"/>
      <c r="I12" s="1878" t="s">
        <v>1385</v>
      </c>
      <c r="J12" s="1878"/>
      <c r="K12" s="1878"/>
      <c r="L12" s="1878"/>
      <c r="M12" s="1878"/>
      <c r="N12" s="1878"/>
      <c r="O12" s="1878"/>
      <c r="P12" s="1879"/>
      <c r="Q12" s="1879"/>
    </row>
    <row r="13" spans="1:17" s="71" customFormat="1" ht="15" customHeight="1" thickBot="1" x14ac:dyDescent="0.35">
      <c r="A13" s="1880"/>
      <c r="B13" s="1880"/>
      <c r="C13" s="1880"/>
      <c r="D13" s="1881"/>
      <c r="E13" s="1878"/>
      <c r="F13" s="1878"/>
      <c r="G13" s="1882"/>
      <c r="H13" s="1878"/>
      <c r="I13" s="1878" t="s">
        <v>1386</v>
      </c>
      <c r="J13" s="1878"/>
      <c r="K13" s="1878"/>
      <c r="L13" s="1878"/>
      <c r="M13" s="1878"/>
      <c r="N13" s="1878"/>
      <c r="O13" s="1878"/>
      <c r="P13" s="1879"/>
      <c r="Q13" s="1879"/>
    </row>
    <row r="14" spans="1:17" s="71" customFormat="1" ht="14.4" thickBot="1" x14ac:dyDescent="0.35">
      <c r="A14" s="1880"/>
      <c r="B14" s="1880"/>
      <c r="C14" s="1880"/>
      <c r="D14" s="1881"/>
      <c r="E14" s="1878"/>
      <c r="F14" s="1878"/>
      <c r="G14" s="1882"/>
      <c r="H14" s="1878"/>
      <c r="I14" s="382">
        <v>2026</v>
      </c>
      <c r="J14" s="383">
        <v>2027</v>
      </c>
      <c r="K14" s="383">
        <v>2028</v>
      </c>
      <c r="L14" s="383">
        <v>2029</v>
      </c>
      <c r="M14" s="383">
        <v>2030</v>
      </c>
      <c r="N14" s="1878"/>
      <c r="O14" s="1878"/>
      <c r="P14" s="1879"/>
      <c r="Q14" s="1879"/>
    </row>
    <row r="15" spans="1:17" s="71" customFormat="1" ht="14.4" customHeight="1" thickBot="1" x14ac:dyDescent="0.35">
      <c r="A15" s="1872" t="s">
        <v>1387</v>
      </c>
      <c r="B15" s="1872"/>
      <c r="C15" s="1872"/>
      <c r="D15" s="1872"/>
      <c r="E15" s="1872"/>
      <c r="F15" s="1872"/>
      <c r="G15" s="1872"/>
      <c r="H15" s="1872"/>
      <c r="I15" s="1872"/>
      <c r="J15" s="1872"/>
      <c r="K15" s="1872"/>
      <c r="L15" s="1872"/>
      <c r="M15" s="1872"/>
      <c r="N15" s="1872"/>
      <c r="O15" s="1872"/>
      <c r="P15" s="1872"/>
      <c r="Q15" s="1872"/>
    </row>
    <row r="16" spans="1:17" s="71" customFormat="1" ht="48" customHeight="1" thickBot="1" x14ac:dyDescent="0.35">
      <c r="A16" s="1861">
        <v>1</v>
      </c>
      <c r="B16" s="384" t="s">
        <v>1388</v>
      </c>
      <c r="C16" s="1874" t="s">
        <v>1389</v>
      </c>
      <c r="D16" s="385" t="s">
        <v>1390</v>
      </c>
      <c r="E16" s="386" t="s">
        <v>1391</v>
      </c>
      <c r="F16" s="386">
        <v>45759</v>
      </c>
      <c r="G16" s="387" t="s">
        <v>1392</v>
      </c>
      <c r="H16" s="386">
        <f t="shared" ref="H16:H21" si="0">DATE(YEAR(F16)+G16,MONTH(F16)+0,DAY(F16)+0)</f>
        <v>46124</v>
      </c>
      <c r="I16" s="388"/>
      <c r="J16" s="388" t="s">
        <v>132</v>
      </c>
      <c r="K16" s="388" t="s">
        <v>132</v>
      </c>
      <c r="L16" s="388" t="s">
        <v>132</v>
      </c>
      <c r="M16" s="388" t="s">
        <v>132</v>
      </c>
      <c r="N16" s="388">
        <v>4</v>
      </c>
      <c r="O16" s="388">
        <v>1</v>
      </c>
      <c r="P16" s="873"/>
      <c r="Q16" s="389">
        <f>ROUND(P16,2)*N16*O16</f>
        <v>0</v>
      </c>
    </row>
    <row r="17" spans="1:17" s="71" customFormat="1" ht="48" customHeight="1" thickBot="1" x14ac:dyDescent="0.35">
      <c r="A17" s="1861"/>
      <c r="B17" s="390" t="s">
        <v>1393</v>
      </c>
      <c r="C17" s="1874"/>
      <c r="D17" s="391" t="s">
        <v>1394</v>
      </c>
      <c r="E17" s="392" t="s">
        <v>1395</v>
      </c>
      <c r="F17" s="393">
        <v>44452</v>
      </c>
      <c r="G17" s="394" t="s">
        <v>1396</v>
      </c>
      <c r="H17" s="393">
        <f t="shared" si="0"/>
        <v>48104</v>
      </c>
      <c r="I17" s="1854"/>
      <c r="J17" s="1854"/>
      <c r="K17" s="1854"/>
      <c r="L17" s="1854"/>
      <c r="M17" s="1854"/>
      <c r="N17" s="1854"/>
      <c r="O17" s="1854"/>
      <c r="P17" s="395" t="s">
        <v>1397</v>
      </c>
      <c r="Q17" s="396" t="s">
        <v>1397</v>
      </c>
    </row>
    <row r="18" spans="1:17" s="71" customFormat="1" ht="28.2" thickBot="1" x14ac:dyDescent="0.35">
      <c r="A18" s="1876">
        <v>2</v>
      </c>
      <c r="B18" s="390" t="s">
        <v>1398</v>
      </c>
      <c r="C18" s="1874"/>
      <c r="D18" s="397" t="s">
        <v>1399</v>
      </c>
      <c r="E18" s="392" t="s">
        <v>1400</v>
      </c>
      <c r="F18" s="393">
        <v>45760</v>
      </c>
      <c r="G18" s="394" t="s">
        <v>1392</v>
      </c>
      <c r="H18" s="393">
        <f t="shared" si="0"/>
        <v>46125</v>
      </c>
      <c r="I18" s="398"/>
      <c r="J18" s="398" t="s">
        <v>132</v>
      </c>
      <c r="K18" s="398" t="s">
        <v>132</v>
      </c>
      <c r="L18" s="398" t="s">
        <v>132</v>
      </c>
      <c r="M18" s="398" t="s">
        <v>132</v>
      </c>
      <c r="N18" s="398">
        <v>4</v>
      </c>
      <c r="O18" s="398">
        <v>1</v>
      </c>
      <c r="P18" s="874"/>
      <c r="Q18" s="399">
        <f>ROUND(P18,2)*N18*O18</f>
        <v>0</v>
      </c>
    </row>
    <row r="19" spans="1:17" s="71" customFormat="1" ht="29.1" customHeight="1" thickBot="1" x14ac:dyDescent="0.35">
      <c r="A19" s="1876"/>
      <c r="B19" s="390" t="s">
        <v>1401</v>
      </c>
      <c r="C19" s="1874"/>
      <c r="D19" s="397" t="s">
        <v>1402</v>
      </c>
      <c r="E19" s="392" t="s">
        <v>1400</v>
      </c>
      <c r="F19" s="393">
        <v>45760</v>
      </c>
      <c r="G19" s="394">
        <v>1</v>
      </c>
      <c r="H19" s="393">
        <f t="shared" si="0"/>
        <v>46125</v>
      </c>
      <c r="I19" s="398"/>
      <c r="J19" s="398" t="s">
        <v>132</v>
      </c>
      <c r="K19" s="398" t="s">
        <v>132</v>
      </c>
      <c r="L19" s="398" t="s">
        <v>132</v>
      </c>
      <c r="M19" s="398" t="s">
        <v>132</v>
      </c>
      <c r="N19" s="398">
        <v>4</v>
      </c>
      <c r="O19" s="398">
        <v>1</v>
      </c>
      <c r="P19" s="874"/>
      <c r="Q19" s="399">
        <f>ROUND(P19,2)*N19*O19</f>
        <v>0</v>
      </c>
    </row>
    <row r="20" spans="1:17" s="71" customFormat="1" ht="30" customHeight="1" thickBot="1" x14ac:dyDescent="0.35">
      <c r="A20" s="1876"/>
      <c r="B20" s="390" t="s">
        <v>1403</v>
      </c>
      <c r="C20" s="1874"/>
      <c r="D20" s="1877" t="s">
        <v>1404</v>
      </c>
      <c r="E20" s="398" t="s">
        <v>1405</v>
      </c>
      <c r="F20" s="393">
        <v>45760</v>
      </c>
      <c r="G20" s="394" t="s">
        <v>1392</v>
      </c>
      <c r="H20" s="393">
        <f t="shared" si="0"/>
        <v>46125</v>
      </c>
      <c r="I20" s="398"/>
      <c r="J20" s="398" t="s">
        <v>132</v>
      </c>
      <c r="K20" s="398" t="s">
        <v>132</v>
      </c>
      <c r="L20" s="398" t="s">
        <v>132</v>
      </c>
      <c r="M20" s="398" t="s">
        <v>132</v>
      </c>
      <c r="N20" s="398">
        <v>4</v>
      </c>
      <c r="O20" s="398">
        <v>1</v>
      </c>
      <c r="P20" s="874"/>
      <c r="Q20" s="399">
        <f>ROUND(P20,2)*N20*O20</f>
        <v>0</v>
      </c>
    </row>
    <row r="21" spans="1:17" s="71" customFormat="1" ht="14.4" thickBot="1" x14ac:dyDescent="0.35">
      <c r="A21" s="1876"/>
      <c r="B21" s="401" t="s">
        <v>1406</v>
      </c>
      <c r="C21" s="1874"/>
      <c r="D21" s="1877"/>
      <c r="E21" s="402" t="s">
        <v>1400</v>
      </c>
      <c r="F21" s="403">
        <v>45760</v>
      </c>
      <c r="G21" s="404">
        <v>5</v>
      </c>
      <c r="H21" s="403">
        <f t="shared" si="0"/>
        <v>47586</v>
      </c>
      <c r="I21" s="405"/>
      <c r="J21" s="405"/>
      <c r="K21" s="405"/>
      <c r="L21" s="405"/>
      <c r="M21" s="405" t="s">
        <v>132</v>
      </c>
      <c r="N21" s="405">
        <v>1</v>
      </c>
      <c r="O21" s="405">
        <v>1</v>
      </c>
      <c r="P21" s="875"/>
      <c r="Q21" s="406">
        <f>ROUND(P21,2)*N21*O21</f>
        <v>0</v>
      </c>
    </row>
    <row r="22" spans="1:17" s="71" customFormat="1" ht="14.4" thickBot="1" x14ac:dyDescent="0.35">
      <c r="A22" s="1872" t="s">
        <v>1407</v>
      </c>
      <c r="B22" s="1872"/>
      <c r="C22" s="1872"/>
      <c r="D22" s="1872"/>
      <c r="E22" s="1872"/>
      <c r="F22" s="1872"/>
      <c r="G22" s="1872"/>
      <c r="H22" s="1872"/>
      <c r="I22" s="1872"/>
      <c r="J22" s="1872"/>
      <c r="K22" s="1872"/>
      <c r="L22" s="1872"/>
      <c r="M22" s="1872"/>
      <c r="N22" s="1872"/>
      <c r="O22" s="1872"/>
      <c r="P22" s="1872"/>
      <c r="Q22" s="1872"/>
    </row>
    <row r="23" spans="1:17" s="71" customFormat="1" ht="14.4" thickBot="1" x14ac:dyDescent="0.35">
      <c r="A23" s="1873">
        <v>3</v>
      </c>
      <c r="B23" s="384" t="s">
        <v>1388</v>
      </c>
      <c r="C23" s="1874" t="s">
        <v>1408</v>
      </c>
      <c r="D23" s="385" t="s">
        <v>1409</v>
      </c>
      <c r="E23" s="386" t="s">
        <v>1391</v>
      </c>
      <c r="F23" s="386">
        <v>45759</v>
      </c>
      <c r="G23" s="387" t="s">
        <v>1392</v>
      </c>
      <c r="H23" s="386">
        <f>DATE(YEAR(F23)+G23,MONTH(F23)+0,DAY(F23)+0)</f>
        <v>46124</v>
      </c>
      <c r="I23" s="388"/>
      <c r="J23" s="388" t="s">
        <v>132</v>
      </c>
      <c r="K23" s="388" t="s">
        <v>132</v>
      </c>
      <c r="L23" s="388" t="s">
        <v>132</v>
      </c>
      <c r="M23" s="388" t="s">
        <v>132</v>
      </c>
      <c r="N23" s="388">
        <v>4</v>
      </c>
      <c r="O23" s="388">
        <v>1</v>
      </c>
      <c r="P23" s="873"/>
      <c r="Q23" s="389">
        <f>ROUND(P23,2)*O23*N23</f>
        <v>0</v>
      </c>
    </row>
    <row r="24" spans="1:17" s="71" customFormat="1" ht="32.1" customHeight="1" thickBot="1" x14ac:dyDescent="0.35">
      <c r="A24" s="1873"/>
      <c r="B24" s="390" t="s">
        <v>1393</v>
      </c>
      <c r="C24" s="1874"/>
      <c r="D24" s="397" t="s">
        <v>1409</v>
      </c>
      <c r="E24" s="392" t="s">
        <v>1395</v>
      </c>
      <c r="F24" s="393">
        <v>44452</v>
      </c>
      <c r="G24" s="394" t="s">
        <v>1396</v>
      </c>
      <c r="H24" s="393">
        <f>DATE(YEAR(F24)+G24,MONTH(F24)+0,DAY(F24)+0)</f>
        <v>48104</v>
      </c>
      <c r="I24" s="1854"/>
      <c r="J24" s="1854"/>
      <c r="K24" s="1854"/>
      <c r="L24" s="1854"/>
      <c r="M24" s="1854"/>
      <c r="N24" s="1854"/>
      <c r="O24" s="1854"/>
      <c r="P24" s="395" t="s">
        <v>1397</v>
      </c>
      <c r="Q24" s="396" t="s">
        <v>1397</v>
      </c>
    </row>
    <row r="25" spans="1:17" s="71" customFormat="1" ht="69" customHeight="1" thickBot="1" x14ac:dyDescent="0.35">
      <c r="A25" s="1873"/>
      <c r="B25" s="401" t="s">
        <v>1398</v>
      </c>
      <c r="C25" s="1874"/>
      <c r="D25" s="400" t="s">
        <v>1410</v>
      </c>
      <c r="E25" s="402" t="s">
        <v>1411</v>
      </c>
      <c r="F25" s="403" t="s">
        <v>1412</v>
      </c>
      <c r="G25" s="404" t="s">
        <v>1392</v>
      </c>
      <c r="H25" s="403">
        <f>DATE(YEAR(F25)+G25,MONTH(F25)+0,DAY(F25)+0)</f>
        <v>45383</v>
      </c>
      <c r="I25" s="405"/>
      <c r="J25" s="405" t="s">
        <v>132</v>
      </c>
      <c r="K25" s="405" t="s">
        <v>132</v>
      </c>
      <c r="L25" s="405" t="s">
        <v>132</v>
      </c>
      <c r="M25" s="405" t="s">
        <v>132</v>
      </c>
      <c r="N25" s="405">
        <v>4</v>
      </c>
      <c r="O25" s="405">
        <v>1</v>
      </c>
      <c r="P25" s="875"/>
      <c r="Q25" s="406">
        <f>ROUND(P25,2)*O25*N25</f>
        <v>0</v>
      </c>
    </row>
    <row r="26" spans="1:17" s="71" customFormat="1" ht="15" customHeight="1" thickBot="1" x14ac:dyDescent="0.35">
      <c r="A26" s="1872" t="s">
        <v>1413</v>
      </c>
      <c r="B26" s="1872"/>
      <c r="C26" s="1872"/>
      <c r="D26" s="1872"/>
      <c r="E26" s="1872"/>
      <c r="F26" s="1872"/>
      <c r="G26" s="1872"/>
      <c r="H26" s="1872"/>
      <c r="I26" s="1872"/>
      <c r="J26" s="1872"/>
      <c r="K26" s="1872"/>
      <c r="L26" s="1872"/>
      <c r="M26" s="1872"/>
      <c r="N26" s="1872"/>
      <c r="O26" s="1872"/>
      <c r="P26" s="1872"/>
      <c r="Q26" s="1872"/>
    </row>
    <row r="27" spans="1:17" s="71" customFormat="1" ht="28.2" thickBot="1" x14ac:dyDescent="0.35">
      <c r="A27" s="407">
        <v>1</v>
      </c>
      <c r="B27" s="408" t="s">
        <v>1388</v>
      </c>
      <c r="C27" s="1875" t="s">
        <v>1414</v>
      </c>
      <c r="D27" s="409" t="s">
        <v>1415</v>
      </c>
      <c r="E27" s="388" t="s">
        <v>1391</v>
      </c>
      <c r="F27" s="386">
        <v>44245</v>
      </c>
      <c r="G27" s="388">
        <v>5</v>
      </c>
      <c r="H27" s="386">
        <f t="shared" ref="H27:H33" si="1">DATE(YEAR(F27)+G27,MONTH(F27)+0,DAY(F27)+0)</f>
        <v>46071</v>
      </c>
      <c r="I27" s="388"/>
      <c r="J27" s="388"/>
      <c r="K27" s="388"/>
      <c r="L27" s="388"/>
      <c r="M27" s="388" t="s">
        <v>132</v>
      </c>
      <c r="N27" s="388">
        <v>1</v>
      </c>
      <c r="O27" s="388">
        <v>1</v>
      </c>
      <c r="P27" s="873"/>
      <c r="Q27" s="410">
        <f t="shared" ref="Q27:Q32" si="2">ROUND(P27,2)*O27*N27</f>
        <v>0</v>
      </c>
    </row>
    <row r="28" spans="1:17" s="71" customFormat="1" ht="14.4" thickBot="1" x14ac:dyDescent="0.35">
      <c r="A28" s="411">
        <v>2</v>
      </c>
      <c r="B28" s="412" t="s">
        <v>1388</v>
      </c>
      <c r="C28" s="1875"/>
      <c r="D28" s="413" t="s">
        <v>1416</v>
      </c>
      <c r="E28" s="392" t="s">
        <v>1417</v>
      </c>
      <c r="F28" s="414">
        <v>45577</v>
      </c>
      <c r="G28" s="415">
        <v>1</v>
      </c>
      <c r="H28" s="393">
        <f t="shared" si="1"/>
        <v>45942</v>
      </c>
      <c r="I28" s="415"/>
      <c r="J28" s="415" t="s">
        <v>132</v>
      </c>
      <c r="K28" s="415" t="s">
        <v>132</v>
      </c>
      <c r="L28" s="415" t="s">
        <v>132</v>
      </c>
      <c r="M28" s="415" t="s">
        <v>132</v>
      </c>
      <c r="N28" s="415">
        <v>4</v>
      </c>
      <c r="O28" s="415">
        <v>1</v>
      </c>
      <c r="P28" s="874"/>
      <c r="Q28" s="416">
        <f t="shared" si="2"/>
        <v>0</v>
      </c>
    </row>
    <row r="29" spans="1:17" s="71" customFormat="1" ht="83.4" thickBot="1" x14ac:dyDescent="0.35">
      <c r="A29" s="1855">
        <v>3</v>
      </c>
      <c r="B29" s="412" t="s">
        <v>1388</v>
      </c>
      <c r="C29" s="1875"/>
      <c r="D29" s="417" t="s">
        <v>1418</v>
      </c>
      <c r="E29" s="415" t="s">
        <v>1391</v>
      </c>
      <c r="F29" s="414">
        <v>45759</v>
      </c>
      <c r="G29" s="415">
        <v>1</v>
      </c>
      <c r="H29" s="393">
        <f t="shared" si="1"/>
        <v>46124</v>
      </c>
      <c r="I29" s="415"/>
      <c r="J29" s="415" t="s">
        <v>132</v>
      </c>
      <c r="K29" s="415" t="s">
        <v>132</v>
      </c>
      <c r="L29" s="415" t="s">
        <v>132</v>
      </c>
      <c r="M29" s="415" t="s">
        <v>132</v>
      </c>
      <c r="N29" s="415">
        <v>4</v>
      </c>
      <c r="O29" s="415">
        <v>1</v>
      </c>
      <c r="P29" s="874"/>
      <c r="Q29" s="416">
        <f t="shared" si="2"/>
        <v>0</v>
      </c>
    </row>
    <row r="30" spans="1:17" s="71" customFormat="1" ht="82.8" x14ac:dyDescent="0.3">
      <c r="A30" s="1855"/>
      <c r="B30" s="412" t="s">
        <v>1393</v>
      </c>
      <c r="C30" s="1875"/>
      <c r="D30" s="418" t="s">
        <v>1419</v>
      </c>
      <c r="E30" s="415" t="s">
        <v>1391</v>
      </c>
      <c r="F30" s="414">
        <v>45759</v>
      </c>
      <c r="G30" s="415">
        <v>1</v>
      </c>
      <c r="H30" s="393">
        <f t="shared" si="1"/>
        <v>46124</v>
      </c>
      <c r="I30" s="415"/>
      <c r="J30" s="415" t="s">
        <v>132</v>
      </c>
      <c r="K30" s="415" t="s">
        <v>132</v>
      </c>
      <c r="L30" s="415" t="s">
        <v>132</v>
      </c>
      <c r="M30" s="415" t="s">
        <v>132</v>
      </c>
      <c r="N30" s="415">
        <v>4</v>
      </c>
      <c r="O30" s="415">
        <v>1</v>
      </c>
      <c r="P30" s="874"/>
      <c r="Q30" s="416">
        <f t="shared" si="2"/>
        <v>0</v>
      </c>
    </row>
    <row r="31" spans="1:17" s="71" customFormat="1" ht="41.4" x14ac:dyDescent="0.3">
      <c r="A31" s="411">
        <v>4</v>
      </c>
      <c r="B31" s="412" t="s">
        <v>1388</v>
      </c>
      <c r="C31" s="419"/>
      <c r="D31" s="420" t="s">
        <v>1420</v>
      </c>
      <c r="E31" s="415" t="s">
        <v>1421</v>
      </c>
      <c r="F31" s="414">
        <v>45243</v>
      </c>
      <c r="G31" s="415">
        <v>2</v>
      </c>
      <c r="H31" s="393">
        <f t="shared" si="1"/>
        <v>45974</v>
      </c>
      <c r="I31" s="415"/>
      <c r="J31" s="415" t="s">
        <v>132</v>
      </c>
      <c r="K31" s="415"/>
      <c r="L31" s="415" t="s">
        <v>132</v>
      </c>
      <c r="M31" s="415"/>
      <c r="N31" s="415">
        <v>2</v>
      </c>
      <c r="O31" s="415">
        <v>1</v>
      </c>
      <c r="P31" s="874"/>
      <c r="Q31" s="416">
        <f t="shared" si="2"/>
        <v>0</v>
      </c>
    </row>
    <row r="32" spans="1:17" s="71" customFormat="1" ht="28.2" thickBot="1" x14ac:dyDescent="0.35">
      <c r="A32" s="421"/>
      <c r="B32" s="422" t="s">
        <v>1393</v>
      </c>
      <c r="C32" s="423"/>
      <c r="D32" s="424" t="s">
        <v>1422</v>
      </c>
      <c r="E32" s="425" t="s">
        <v>1421</v>
      </c>
      <c r="F32" s="426">
        <v>45779</v>
      </c>
      <c r="G32" s="425">
        <v>1</v>
      </c>
      <c r="H32" s="403">
        <f t="shared" si="1"/>
        <v>46144</v>
      </c>
      <c r="I32" s="425"/>
      <c r="J32" s="425" t="s">
        <v>132</v>
      </c>
      <c r="K32" s="425" t="s">
        <v>132</v>
      </c>
      <c r="L32" s="425" t="s">
        <v>132</v>
      </c>
      <c r="M32" s="425" t="s">
        <v>132</v>
      </c>
      <c r="N32" s="425">
        <v>4</v>
      </c>
      <c r="O32" s="425">
        <v>1</v>
      </c>
      <c r="P32" s="875"/>
      <c r="Q32" s="427">
        <f t="shared" si="2"/>
        <v>0</v>
      </c>
    </row>
    <row r="33" spans="1:17" s="71" customFormat="1" ht="15" thickBot="1" x14ac:dyDescent="0.35">
      <c r="A33" s="428">
        <v>5</v>
      </c>
      <c r="B33" s="429" t="s">
        <v>1388</v>
      </c>
      <c r="C33" s="430"/>
      <c r="D33" s="430" t="s">
        <v>1423</v>
      </c>
      <c r="E33" s="431" t="s">
        <v>1395</v>
      </c>
      <c r="F33" s="432">
        <v>44452</v>
      </c>
      <c r="G33" s="431">
        <v>10</v>
      </c>
      <c r="H33" s="433">
        <f t="shared" si="1"/>
        <v>48104</v>
      </c>
      <c r="I33" s="1871"/>
      <c r="J33" s="1871"/>
      <c r="K33" s="1871"/>
      <c r="L33" s="1871"/>
      <c r="M33" s="1871"/>
      <c r="N33" s="1871"/>
      <c r="O33" s="1871"/>
      <c r="P33" s="434" t="s">
        <v>1397</v>
      </c>
      <c r="Q33" s="435" t="s">
        <v>1397</v>
      </c>
    </row>
    <row r="34" spans="1:17" s="71" customFormat="1" ht="14.4" thickBot="1" x14ac:dyDescent="0.35">
      <c r="A34" s="1845" t="s">
        <v>1424</v>
      </c>
      <c r="B34" s="1845"/>
      <c r="C34" s="1845"/>
      <c r="D34" s="1845"/>
      <c r="E34" s="1845"/>
      <c r="F34" s="1845"/>
      <c r="G34" s="1845"/>
      <c r="H34" s="1845"/>
      <c r="I34" s="1845"/>
      <c r="J34" s="1845"/>
      <c r="K34" s="1845"/>
      <c r="L34" s="1845"/>
      <c r="M34" s="1845"/>
      <c r="N34" s="1845"/>
      <c r="O34" s="1845"/>
      <c r="P34" s="1845"/>
      <c r="Q34" s="1845"/>
    </row>
    <row r="35" spans="1:17" s="71" customFormat="1" ht="27.6" x14ac:dyDescent="0.3">
      <c r="A35" s="407">
        <v>1</v>
      </c>
      <c r="B35" s="408" t="s">
        <v>1388</v>
      </c>
      <c r="C35" s="436"/>
      <c r="D35" s="437" t="s">
        <v>1425</v>
      </c>
      <c r="E35" s="438" t="s">
        <v>1391</v>
      </c>
      <c r="F35" s="439">
        <v>45759</v>
      </c>
      <c r="G35" s="438">
        <v>1</v>
      </c>
      <c r="H35" s="386">
        <f>DATE(YEAR(F35)+G35,MONTH(F35)+0,DAY(F35)+0)</f>
        <v>46124</v>
      </c>
      <c r="I35" s="438"/>
      <c r="J35" s="438" t="s">
        <v>132</v>
      </c>
      <c r="K35" s="438" t="s">
        <v>132</v>
      </c>
      <c r="L35" s="438" t="s">
        <v>132</v>
      </c>
      <c r="M35" s="438" t="s">
        <v>132</v>
      </c>
      <c r="N35" s="438">
        <v>4</v>
      </c>
      <c r="O35" s="438">
        <v>1</v>
      </c>
      <c r="P35" s="873"/>
      <c r="Q35" s="410">
        <f>ROUND(P35,2)*O35*N35</f>
        <v>0</v>
      </c>
    </row>
    <row r="36" spans="1:17" s="71" customFormat="1" ht="14.4" x14ac:dyDescent="0.3">
      <c r="A36" s="411">
        <v>2</v>
      </c>
      <c r="B36" s="412" t="s">
        <v>1388</v>
      </c>
      <c r="C36" s="413"/>
      <c r="D36" s="413" t="s">
        <v>1426</v>
      </c>
      <c r="E36" s="415" t="s">
        <v>1395</v>
      </c>
      <c r="F36" s="414">
        <v>44452</v>
      </c>
      <c r="G36" s="415">
        <v>10</v>
      </c>
      <c r="H36" s="393">
        <f>DATE(YEAR(F36)+G36,MONTH(F36)+0,DAY(F36)+0)</f>
        <v>48104</v>
      </c>
      <c r="I36" s="1854"/>
      <c r="J36" s="1854"/>
      <c r="K36" s="1854"/>
      <c r="L36" s="1854"/>
      <c r="M36" s="1854"/>
      <c r="N36" s="1854"/>
      <c r="O36" s="1854"/>
      <c r="P36" s="395" t="s">
        <v>1397</v>
      </c>
      <c r="Q36" s="396" t="s">
        <v>1397</v>
      </c>
    </row>
    <row r="37" spans="1:17" s="71" customFormat="1" ht="14.4" thickBot="1" x14ac:dyDescent="0.35">
      <c r="A37" s="421">
        <v>3</v>
      </c>
      <c r="B37" s="422" t="s">
        <v>1388</v>
      </c>
      <c r="C37" s="440"/>
      <c r="D37" s="440" t="s">
        <v>1427</v>
      </c>
      <c r="E37" s="425" t="s">
        <v>1428</v>
      </c>
      <c r="F37" s="426">
        <v>45758</v>
      </c>
      <c r="G37" s="425">
        <v>1</v>
      </c>
      <c r="H37" s="403">
        <f>DATE(YEAR(F37)+G37,MONTH(F37)+0,DAY(F37)+0)</f>
        <v>46123</v>
      </c>
      <c r="I37" s="425"/>
      <c r="J37" s="425" t="s">
        <v>132</v>
      </c>
      <c r="K37" s="425" t="s">
        <v>132</v>
      </c>
      <c r="L37" s="425" t="s">
        <v>132</v>
      </c>
      <c r="M37" s="425" t="s">
        <v>132</v>
      </c>
      <c r="N37" s="425">
        <v>4</v>
      </c>
      <c r="O37" s="425">
        <v>1</v>
      </c>
      <c r="P37" s="875"/>
      <c r="Q37" s="427">
        <f>ROUND(P37,2)*O37*N37</f>
        <v>0</v>
      </c>
    </row>
    <row r="38" spans="1:17" s="71" customFormat="1" ht="14.4" thickBot="1" x14ac:dyDescent="0.35">
      <c r="A38" s="1845" t="s">
        <v>1429</v>
      </c>
      <c r="B38" s="1845"/>
      <c r="C38" s="1845"/>
      <c r="D38" s="1845"/>
      <c r="E38" s="1845"/>
      <c r="F38" s="1845"/>
      <c r="G38" s="1845"/>
      <c r="H38" s="1845"/>
      <c r="I38" s="1845"/>
      <c r="J38" s="1845"/>
      <c r="K38" s="1845"/>
      <c r="L38" s="1845"/>
      <c r="M38" s="1845"/>
      <c r="N38" s="1845"/>
      <c r="O38" s="1845"/>
      <c r="P38" s="1845"/>
      <c r="Q38" s="1845"/>
    </row>
    <row r="39" spans="1:17" s="71" customFormat="1" ht="55.2" x14ac:dyDescent="0.3">
      <c r="A39" s="407">
        <v>1</v>
      </c>
      <c r="B39" s="408" t="s">
        <v>1388</v>
      </c>
      <c r="C39" s="436"/>
      <c r="D39" s="437" t="s">
        <v>1430</v>
      </c>
      <c r="E39" s="438" t="s">
        <v>1391</v>
      </c>
      <c r="F39" s="439">
        <v>45759</v>
      </c>
      <c r="G39" s="438">
        <v>1</v>
      </c>
      <c r="H39" s="386">
        <f>DATE(YEAR(F39)+G39,MONTH(F39)+0,DAY(F39)+0)</f>
        <v>46124</v>
      </c>
      <c r="I39" s="438"/>
      <c r="J39" s="438" t="s">
        <v>132</v>
      </c>
      <c r="K39" s="438" t="s">
        <v>132</v>
      </c>
      <c r="L39" s="438" t="s">
        <v>132</v>
      </c>
      <c r="M39" s="438" t="s">
        <v>132</v>
      </c>
      <c r="N39" s="438">
        <v>4</v>
      </c>
      <c r="O39" s="438">
        <v>1</v>
      </c>
      <c r="P39" s="873"/>
      <c r="Q39" s="410">
        <f>ROUND(P39,2)*O39*N39</f>
        <v>0</v>
      </c>
    </row>
    <row r="40" spans="1:17" s="71" customFormat="1" ht="15" thickBot="1" x14ac:dyDescent="0.35">
      <c r="A40" s="421">
        <v>2</v>
      </c>
      <c r="B40" s="422" t="s">
        <v>1388</v>
      </c>
      <c r="C40" s="440"/>
      <c r="D40" s="440" t="s">
        <v>1426</v>
      </c>
      <c r="E40" s="425" t="s">
        <v>1395</v>
      </c>
      <c r="F40" s="426">
        <v>44452</v>
      </c>
      <c r="G40" s="425">
        <v>10</v>
      </c>
      <c r="H40" s="403">
        <f>DATE(YEAR(F40)+G40,MONTH(F40)+0,DAY(F40)+0)</f>
        <v>48104</v>
      </c>
      <c r="I40" s="1849"/>
      <c r="J40" s="1849"/>
      <c r="K40" s="1849"/>
      <c r="L40" s="1849"/>
      <c r="M40" s="1849"/>
      <c r="N40" s="1849"/>
      <c r="O40" s="1849"/>
      <c r="P40" s="441" t="s">
        <v>1397</v>
      </c>
      <c r="Q40" s="442" t="s">
        <v>1397</v>
      </c>
    </row>
    <row r="41" spans="1:17" s="71" customFormat="1" ht="14.4" thickBot="1" x14ac:dyDescent="0.35">
      <c r="A41" s="1845" t="s">
        <v>1431</v>
      </c>
      <c r="B41" s="1845"/>
      <c r="C41" s="1845"/>
      <c r="D41" s="1845"/>
      <c r="E41" s="1845"/>
      <c r="F41" s="1845"/>
      <c r="G41" s="1845"/>
      <c r="H41" s="1845"/>
      <c r="I41" s="1845"/>
      <c r="J41" s="1845"/>
      <c r="K41" s="1845"/>
      <c r="L41" s="1845"/>
      <c r="M41" s="1845"/>
      <c r="N41" s="1845"/>
      <c r="O41" s="1845"/>
      <c r="P41" s="1845"/>
      <c r="Q41" s="1845"/>
    </row>
    <row r="42" spans="1:17" s="71" customFormat="1" ht="41.4" x14ac:dyDescent="0.3">
      <c r="A42" s="407">
        <v>1</v>
      </c>
      <c r="B42" s="408" t="s">
        <v>1388</v>
      </c>
      <c r="C42" s="436"/>
      <c r="D42" s="437" t="s">
        <v>1432</v>
      </c>
      <c r="E42" s="438" t="s">
        <v>1391</v>
      </c>
      <c r="F42" s="439">
        <v>45759</v>
      </c>
      <c r="G42" s="438">
        <v>1</v>
      </c>
      <c r="H42" s="386">
        <f>DATE(YEAR(F42)+G42,MONTH(F42)+0,DAY(F42)+0)</f>
        <v>46124</v>
      </c>
      <c r="I42" s="438"/>
      <c r="J42" s="438" t="s">
        <v>132</v>
      </c>
      <c r="K42" s="438" t="s">
        <v>132</v>
      </c>
      <c r="L42" s="438" t="s">
        <v>132</v>
      </c>
      <c r="M42" s="438" t="s">
        <v>132</v>
      </c>
      <c r="N42" s="438">
        <v>4</v>
      </c>
      <c r="O42" s="438">
        <v>1</v>
      </c>
      <c r="P42" s="873"/>
      <c r="Q42" s="410">
        <f>ROUND(P42,2)*O42*N42</f>
        <v>0</v>
      </c>
    </row>
    <row r="43" spans="1:17" s="71" customFormat="1" ht="15" thickBot="1" x14ac:dyDescent="0.35">
      <c r="A43" s="421">
        <v>2</v>
      </c>
      <c r="B43" s="422" t="s">
        <v>1388</v>
      </c>
      <c r="C43" s="440"/>
      <c r="D43" s="440" t="s">
        <v>1426</v>
      </c>
      <c r="E43" s="425" t="s">
        <v>1395</v>
      </c>
      <c r="F43" s="426">
        <v>44433</v>
      </c>
      <c r="G43" s="425">
        <v>10</v>
      </c>
      <c r="H43" s="403">
        <f>DATE(YEAR(F43)+G43,MONTH(F43)+0,DAY(F43)+0)</f>
        <v>48085</v>
      </c>
      <c r="I43" s="1849"/>
      <c r="J43" s="1849"/>
      <c r="K43" s="1849"/>
      <c r="L43" s="1849"/>
      <c r="M43" s="1849"/>
      <c r="N43" s="1849"/>
      <c r="O43" s="1849"/>
      <c r="P43" s="441" t="s">
        <v>1397</v>
      </c>
      <c r="Q43" s="442" t="s">
        <v>1397</v>
      </c>
    </row>
    <row r="44" spans="1:17" s="71" customFormat="1" ht="14.4" thickBot="1" x14ac:dyDescent="0.35">
      <c r="A44" s="1845" t="s">
        <v>1433</v>
      </c>
      <c r="B44" s="1845"/>
      <c r="C44" s="1845"/>
      <c r="D44" s="1845"/>
      <c r="E44" s="1845"/>
      <c r="F44" s="1845"/>
      <c r="G44" s="1845"/>
      <c r="H44" s="1845"/>
      <c r="I44" s="1845"/>
      <c r="J44" s="1845"/>
      <c r="K44" s="1845"/>
      <c r="L44" s="1845"/>
      <c r="M44" s="1845"/>
      <c r="N44" s="1845"/>
      <c r="O44" s="1845"/>
      <c r="P44" s="1845"/>
      <c r="Q44" s="1845"/>
    </row>
    <row r="45" spans="1:17" s="71" customFormat="1" ht="41.4" x14ac:dyDescent="0.3">
      <c r="A45" s="407">
        <v>1</v>
      </c>
      <c r="B45" s="408" t="s">
        <v>1388</v>
      </c>
      <c r="C45" s="436"/>
      <c r="D45" s="437" t="s">
        <v>1434</v>
      </c>
      <c r="E45" s="438" t="s">
        <v>1391</v>
      </c>
      <c r="F45" s="439">
        <v>45759</v>
      </c>
      <c r="G45" s="438">
        <v>1</v>
      </c>
      <c r="H45" s="386">
        <f>DATE(YEAR(F45)+G45,MONTH(F45)+0,DAY(F45)+0)</f>
        <v>46124</v>
      </c>
      <c r="I45" s="438"/>
      <c r="J45" s="438" t="s">
        <v>132</v>
      </c>
      <c r="K45" s="438" t="s">
        <v>132</v>
      </c>
      <c r="L45" s="438" t="s">
        <v>132</v>
      </c>
      <c r="M45" s="438" t="s">
        <v>132</v>
      </c>
      <c r="N45" s="438">
        <v>4</v>
      </c>
      <c r="O45" s="438">
        <v>1</v>
      </c>
      <c r="P45" s="873"/>
      <c r="Q45" s="410">
        <f>ROUND(P45,2)*O45*N45</f>
        <v>0</v>
      </c>
    </row>
    <row r="46" spans="1:17" s="71" customFormat="1" ht="15" thickBot="1" x14ac:dyDescent="0.35">
      <c r="A46" s="421">
        <v>2</v>
      </c>
      <c r="B46" s="422" t="s">
        <v>1388</v>
      </c>
      <c r="C46" s="440"/>
      <c r="D46" s="440" t="s">
        <v>1426</v>
      </c>
      <c r="E46" s="425" t="s">
        <v>1395</v>
      </c>
      <c r="F46" s="426">
        <v>44452</v>
      </c>
      <c r="G46" s="425">
        <v>10</v>
      </c>
      <c r="H46" s="403">
        <f>DATE(YEAR(F46)+G46,MONTH(F46)+0,DAY(F46)+0)</f>
        <v>48104</v>
      </c>
      <c r="I46" s="1849"/>
      <c r="J46" s="1849"/>
      <c r="K46" s="1849"/>
      <c r="L46" s="1849"/>
      <c r="M46" s="1849"/>
      <c r="N46" s="1849"/>
      <c r="O46" s="1849"/>
      <c r="P46" s="441" t="s">
        <v>1397</v>
      </c>
      <c r="Q46" s="442" t="s">
        <v>1397</v>
      </c>
    </row>
    <row r="47" spans="1:17" s="71" customFormat="1" ht="14.4" thickBot="1" x14ac:dyDescent="0.35">
      <c r="A47" s="1845" t="s">
        <v>1435</v>
      </c>
      <c r="B47" s="1845"/>
      <c r="C47" s="1845"/>
      <c r="D47" s="1845"/>
      <c r="E47" s="1845"/>
      <c r="F47" s="1845"/>
      <c r="G47" s="1845"/>
      <c r="H47" s="1845"/>
      <c r="I47" s="1845"/>
      <c r="J47" s="1845"/>
      <c r="K47" s="1845"/>
      <c r="L47" s="1845"/>
      <c r="M47" s="1845"/>
      <c r="N47" s="1845"/>
      <c r="O47" s="1845"/>
      <c r="P47" s="1845"/>
      <c r="Q47" s="1845"/>
    </row>
    <row r="48" spans="1:17" s="71" customFormat="1" ht="27.6" x14ac:dyDescent="0.3">
      <c r="A48" s="407">
        <v>1</v>
      </c>
      <c r="B48" s="408" t="s">
        <v>1388</v>
      </c>
      <c r="C48" s="436"/>
      <c r="D48" s="437" t="s">
        <v>1436</v>
      </c>
      <c r="E48" s="438" t="s">
        <v>1391</v>
      </c>
      <c r="F48" s="439">
        <v>45409</v>
      </c>
      <c r="G48" s="438">
        <v>3</v>
      </c>
      <c r="H48" s="386">
        <f t="shared" ref="H48:H54" si="3">DATE(YEAR(F48)+G48,MONTH(F48)+0,DAY(F48)+0)</f>
        <v>46504</v>
      </c>
      <c r="I48" s="438"/>
      <c r="J48" s="438" t="s">
        <v>132</v>
      </c>
      <c r="K48" s="438"/>
      <c r="L48" s="438"/>
      <c r="M48" s="438" t="s">
        <v>132</v>
      </c>
      <c r="N48" s="438">
        <v>2</v>
      </c>
      <c r="O48" s="438">
        <v>1</v>
      </c>
      <c r="P48" s="873"/>
      <c r="Q48" s="410">
        <f>ROUND(P48,2)*O48*N48</f>
        <v>0</v>
      </c>
    </row>
    <row r="49" spans="1:17" s="71" customFormat="1" ht="15" thickBot="1" x14ac:dyDescent="0.35">
      <c r="A49" s="411">
        <v>2</v>
      </c>
      <c r="B49" s="412" t="s">
        <v>1388</v>
      </c>
      <c r="C49" s="1870"/>
      <c r="D49" s="413" t="s">
        <v>1426</v>
      </c>
      <c r="E49" s="443" t="s">
        <v>1395</v>
      </c>
      <c r="F49" s="414">
        <v>44452</v>
      </c>
      <c r="G49" s="415">
        <v>10</v>
      </c>
      <c r="H49" s="393">
        <f t="shared" si="3"/>
        <v>48104</v>
      </c>
      <c r="I49" s="1854"/>
      <c r="J49" s="1854"/>
      <c r="K49" s="1854"/>
      <c r="L49" s="1854"/>
      <c r="M49" s="1854"/>
      <c r="N49" s="1854"/>
      <c r="O49" s="1854"/>
      <c r="P49" s="444" t="s">
        <v>1397</v>
      </c>
      <c r="Q49" s="396" t="s">
        <v>1397</v>
      </c>
    </row>
    <row r="50" spans="1:17" s="71" customFormat="1" ht="14.4" thickBot="1" x14ac:dyDescent="0.35">
      <c r="A50" s="1855">
        <v>3</v>
      </c>
      <c r="B50" s="412" t="s">
        <v>1388</v>
      </c>
      <c r="C50" s="1870"/>
      <c r="D50" s="1858" t="s">
        <v>1437</v>
      </c>
      <c r="E50" s="443" t="s">
        <v>1438</v>
      </c>
      <c r="F50" s="414">
        <v>45566</v>
      </c>
      <c r="G50" s="415">
        <v>1</v>
      </c>
      <c r="H50" s="393">
        <f t="shared" si="3"/>
        <v>45931</v>
      </c>
      <c r="I50" s="415"/>
      <c r="J50" s="415" t="s">
        <v>132</v>
      </c>
      <c r="K50" s="415" t="s">
        <v>132</v>
      </c>
      <c r="L50" s="415" t="s">
        <v>132</v>
      </c>
      <c r="M50" s="415" t="s">
        <v>132</v>
      </c>
      <c r="N50" s="415">
        <v>4</v>
      </c>
      <c r="O50" s="415">
        <v>1</v>
      </c>
      <c r="P50" s="874"/>
      <c r="Q50" s="416">
        <f>ROUND(P50,2)*O50*N50</f>
        <v>0</v>
      </c>
    </row>
    <row r="51" spans="1:17" s="71" customFormat="1" ht="14.4" thickBot="1" x14ac:dyDescent="0.35">
      <c r="A51" s="1855"/>
      <c r="B51" s="412" t="s">
        <v>1393</v>
      </c>
      <c r="C51" s="1870"/>
      <c r="D51" s="1858"/>
      <c r="E51" s="443" t="s">
        <v>1439</v>
      </c>
      <c r="F51" s="414">
        <v>44156</v>
      </c>
      <c r="G51" s="415">
        <v>5</v>
      </c>
      <c r="H51" s="393">
        <f t="shared" si="3"/>
        <v>45982</v>
      </c>
      <c r="I51" s="415"/>
      <c r="J51" s="415"/>
      <c r="K51" s="415"/>
      <c r="L51" s="415"/>
      <c r="M51" s="415" t="s">
        <v>132</v>
      </c>
      <c r="N51" s="415">
        <v>1</v>
      </c>
      <c r="O51" s="415">
        <v>1</v>
      </c>
      <c r="P51" s="874"/>
      <c r="Q51" s="416">
        <f>ROUND(P51,2)*O51*N51</f>
        <v>0</v>
      </c>
    </row>
    <row r="52" spans="1:17" s="71" customFormat="1" ht="28.2" thickBot="1" x14ac:dyDescent="0.35">
      <c r="A52" s="1855"/>
      <c r="B52" s="412" t="s">
        <v>1398</v>
      </c>
      <c r="C52" s="1870"/>
      <c r="D52" s="1858"/>
      <c r="E52" s="443" t="s">
        <v>1440</v>
      </c>
      <c r="F52" s="414">
        <v>44156</v>
      </c>
      <c r="G52" s="415">
        <v>10</v>
      </c>
      <c r="H52" s="393">
        <f t="shared" si="3"/>
        <v>47808</v>
      </c>
      <c r="I52" s="415"/>
      <c r="J52" s="415"/>
      <c r="K52" s="415"/>
      <c r="L52" s="415"/>
      <c r="M52" s="415" t="s">
        <v>132</v>
      </c>
      <c r="N52" s="415">
        <v>1</v>
      </c>
      <c r="O52" s="415">
        <v>1</v>
      </c>
      <c r="P52" s="874"/>
      <c r="Q52" s="416">
        <f>ROUND(P52,2)*O52*N52</f>
        <v>0</v>
      </c>
    </row>
    <row r="53" spans="1:17" s="71" customFormat="1" ht="14.4" thickBot="1" x14ac:dyDescent="0.35">
      <c r="A53" s="1851">
        <v>4</v>
      </c>
      <c r="B53" s="412" t="s">
        <v>1388</v>
      </c>
      <c r="C53" s="1870"/>
      <c r="D53" s="1852" t="s">
        <v>1441</v>
      </c>
      <c r="E53" s="443" t="s">
        <v>1442</v>
      </c>
      <c r="F53" s="414">
        <v>44334</v>
      </c>
      <c r="G53" s="415">
        <v>3</v>
      </c>
      <c r="H53" s="393">
        <f t="shared" si="3"/>
        <v>45430</v>
      </c>
      <c r="I53" s="415"/>
      <c r="J53" s="415" t="s">
        <v>132</v>
      </c>
      <c r="K53" s="415"/>
      <c r="L53" s="415"/>
      <c r="M53" s="415" t="s">
        <v>132</v>
      </c>
      <c r="N53" s="415">
        <v>2</v>
      </c>
      <c r="O53" s="415">
        <v>1</v>
      </c>
      <c r="P53" s="874"/>
      <c r="Q53" s="416">
        <f>ROUND(P53,2)*O53*N53</f>
        <v>0</v>
      </c>
    </row>
    <row r="54" spans="1:17" s="71" customFormat="1" ht="14.4" thickBot="1" x14ac:dyDescent="0.35">
      <c r="A54" s="1851"/>
      <c r="B54" s="422" t="s">
        <v>1393</v>
      </c>
      <c r="C54" s="1870"/>
      <c r="D54" s="1852"/>
      <c r="E54" s="445" t="s">
        <v>1443</v>
      </c>
      <c r="F54" s="426">
        <v>44334</v>
      </c>
      <c r="G54" s="425">
        <v>6</v>
      </c>
      <c r="H54" s="403">
        <f t="shared" si="3"/>
        <v>46525</v>
      </c>
      <c r="I54" s="425"/>
      <c r="J54" s="425" t="s">
        <v>132</v>
      </c>
      <c r="K54" s="425"/>
      <c r="L54" s="425"/>
      <c r="M54" s="425"/>
      <c r="N54" s="425">
        <v>1</v>
      </c>
      <c r="O54" s="425">
        <v>1</v>
      </c>
      <c r="P54" s="875"/>
      <c r="Q54" s="416">
        <f>ROUND(P54,2)*O54*N54</f>
        <v>0</v>
      </c>
    </row>
    <row r="55" spans="1:17" s="71" customFormat="1" ht="14.4" thickBot="1" x14ac:dyDescent="0.35">
      <c r="A55" s="1869" t="s">
        <v>1444</v>
      </c>
      <c r="B55" s="1869"/>
      <c r="C55" s="1869"/>
      <c r="D55" s="1869"/>
      <c r="E55" s="1869"/>
      <c r="F55" s="1869"/>
      <c r="G55" s="1869"/>
      <c r="H55" s="1869"/>
      <c r="I55" s="1869"/>
      <c r="J55" s="1869"/>
      <c r="K55" s="1869"/>
      <c r="L55" s="1869"/>
      <c r="M55" s="1869"/>
      <c r="N55" s="1869"/>
      <c r="O55" s="1869"/>
      <c r="P55" s="1869"/>
      <c r="Q55" s="1869"/>
    </row>
    <row r="56" spans="1:17" s="71" customFormat="1" x14ac:dyDescent="0.3">
      <c r="A56" s="407">
        <v>1</v>
      </c>
      <c r="B56" s="408" t="s">
        <v>1388</v>
      </c>
      <c r="C56" s="436"/>
      <c r="D56" s="436" t="s">
        <v>1445</v>
      </c>
      <c r="E56" s="438" t="s">
        <v>1391</v>
      </c>
      <c r="F56" s="439">
        <v>45759</v>
      </c>
      <c r="G56" s="438">
        <v>1</v>
      </c>
      <c r="H56" s="386">
        <f>DATE(YEAR(F56)+G56,MONTH(F56)+0,DAY(F56)+0)</f>
        <v>46124</v>
      </c>
      <c r="I56" s="438"/>
      <c r="J56" s="438" t="s">
        <v>132</v>
      </c>
      <c r="K56" s="438" t="s">
        <v>132</v>
      </c>
      <c r="L56" s="438" t="s">
        <v>132</v>
      </c>
      <c r="M56" s="438" t="s">
        <v>132</v>
      </c>
      <c r="N56" s="438">
        <v>4</v>
      </c>
      <c r="O56" s="438">
        <v>1</v>
      </c>
      <c r="P56" s="873"/>
      <c r="Q56" s="410">
        <f>ROUND(P56,2)*O56*N56</f>
        <v>0</v>
      </c>
    </row>
    <row r="57" spans="1:17" s="71" customFormat="1" ht="14.4" x14ac:dyDescent="0.3">
      <c r="A57" s="411">
        <v>2</v>
      </c>
      <c r="B57" s="412" t="s">
        <v>1388</v>
      </c>
      <c r="C57" s="413"/>
      <c r="D57" s="413" t="s">
        <v>1426</v>
      </c>
      <c r="E57" s="415" t="s">
        <v>1395</v>
      </c>
      <c r="F57" s="414">
        <v>44452</v>
      </c>
      <c r="G57" s="415">
        <v>10</v>
      </c>
      <c r="H57" s="393">
        <f>DATE(YEAR(F57)+G57,MONTH(F57)+0,DAY(F57)+0)</f>
        <v>48104</v>
      </c>
      <c r="I57" s="1854"/>
      <c r="J57" s="1854"/>
      <c r="K57" s="1854"/>
      <c r="L57" s="1854"/>
      <c r="M57" s="1854"/>
      <c r="N57" s="1854"/>
      <c r="O57" s="1854"/>
      <c r="P57" s="395" t="s">
        <v>1397</v>
      </c>
      <c r="Q57" s="396" t="s">
        <v>1397</v>
      </c>
    </row>
    <row r="58" spans="1:17" s="71" customFormat="1" ht="14.4" thickBot="1" x14ac:dyDescent="0.35">
      <c r="A58" s="1851">
        <v>3</v>
      </c>
      <c r="B58" s="412" t="s">
        <v>1388</v>
      </c>
      <c r="C58" s="413"/>
      <c r="D58" s="1859" t="s">
        <v>1446</v>
      </c>
      <c r="E58" s="443" t="s">
        <v>1447</v>
      </c>
      <c r="F58" s="414">
        <v>45801</v>
      </c>
      <c r="G58" s="415">
        <v>3</v>
      </c>
      <c r="H58" s="393">
        <v>46054</v>
      </c>
      <c r="I58" s="392"/>
      <c r="J58" s="392" t="s">
        <v>132</v>
      </c>
      <c r="K58" s="392" t="s">
        <v>132</v>
      </c>
      <c r="L58" s="392" t="s">
        <v>132</v>
      </c>
      <c r="M58" s="392" t="s">
        <v>132</v>
      </c>
      <c r="N58" s="398">
        <v>8</v>
      </c>
      <c r="O58" s="415">
        <v>1</v>
      </c>
      <c r="P58" s="874"/>
      <c r="Q58" s="416">
        <f>ROUND(P58,2)*O58*N58</f>
        <v>0</v>
      </c>
    </row>
    <row r="59" spans="1:17" s="71" customFormat="1" ht="14.4" thickBot="1" x14ac:dyDescent="0.35">
      <c r="A59" s="1851"/>
      <c r="B59" s="412"/>
      <c r="C59" s="413"/>
      <c r="D59" s="1859"/>
      <c r="E59" s="443" t="s">
        <v>1448</v>
      </c>
      <c r="F59" s="414">
        <v>45801</v>
      </c>
      <c r="G59" s="415">
        <v>2</v>
      </c>
      <c r="H59" s="393">
        <v>46327</v>
      </c>
      <c r="I59" s="392" t="s">
        <v>132</v>
      </c>
      <c r="J59" s="392" t="s">
        <v>132</v>
      </c>
      <c r="K59" s="392" t="s">
        <v>132</v>
      </c>
      <c r="L59" s="392" t="s">
        <v>132</v>
      </c>
      <c r="M59" s="392" t="s">
        <v>132</v>
      </c>
      <c r="N59" s="398">
        <v>5</v>
      </c>
      <c r="O59" s="415">
        <v>1</v>
      </c>
      <c r="P59" s="874"/>
      <c r="Q59" s="416">
        <f>ROUND(P59,2)*O59*N59</f>
        <v>0</v>
      </c>
    </row>
    <row r="60" spans="1:17" s="71" customFormat="1" ht="33" customHeight="1" thickBot="1" x14ac:dyDescent="0.35">
      <c r="A60" s="1851"/>
      <c r="B60" s="422" t="s">
        <v>1393</v>
      </c>
      <c r="C60" s="440"/>
      <c r="D60" s="1859"/>
      <c r="E60" s="445" t="s">
        <v>1449</v>
      </c>
      <c r="F60" s="426">
        <v>45801</v>
      </c>
      <c r="G60" s="425">
        <v>1</v>
      </c>
      <c r="H60" s="403">
        <f>DATE(YEAR(F60)+G60,MONTH(F60)+0,DAY(F60)+0)</f>
        <v>46166</v>
      </c>
      <c r="I60" s="425"/>
      <c r="J60" s="425" t="s">
        <v>132</v>
      </c>
      <c r="K60" s="425" t="s">
        <v>132</v>
      </c>
      <c r="L60" s="425" t="s">
        <v>132</v>
      </c>
      <c r="M60" s="425" t="s">
        <v>132</v>
      </c>
      <c r="N60" s="425">
        <v>4</v>
      </c>
      <c r="O60" s="425">
        <v>1</v>
      </c>
      <c r="P60" s="875"/>
      <c r="Q60" s="416">
        <f>ROUND(P60,2)*O60*N60</f>
        <v>0</v>
      </c>
    </row>
    <row r="61" spans="1:17" s="71" customFormat="1" ht="14.4" thickBot="1" x14ac:dyDescent="0.35">
      <c r="A61" s="1845" t="s">
        <v>1450</v>
      </c>
      <c r="B61" s="1845"/>
      <c r="C61" s="1845"/>
      <c r="D61" s="1845"/>
      <c r="E61" s="1845"/>
      <c r="F61" s="1845"/>
      <c r="G61" s="1845"/>
      <c r="H61" s="1845"/>
      <c r="I61" s="1845"/>
      <c r="J61" s="1845"/>
      <c r="K61" s="1845"/>
      <c r="L61" s="1845"/>
      <c r="M61" s="1845"/>
      <c r="N61" s="1845"/>
      <c r="O61" s="1845"/>
      <c r="P61" s="1845"/>
      <c r="Q61" s="1845"/>
    </row>
    <row r="62" spans="1:17" s="71" customFormat="1" ht="27.6" x14ac:dyDescent="0.3">
      <c r="A62" s="407">
        <v>1</v>
      </c>
      <c r="B62" s="408" t="s">
        <v>1388</v>
      </c>
      <c r="C62" s="436"/>
      <c r="D62" s="446" t="s">
        <v>1451</v>
      </c>
      <c r="E62" s="438" t="s">
        <v>1391</v>
      </c>
      <c r="F62" s="439">
        <v>45759</v>
      </c>
      <c r="G62" s="438">
        <v>1</v>
      </c>
      <c r="H62" s="386">
        <f>DATE(YEAR(F62)+G62,MONTH(F62)+0,DAY(F62)+0)</f>
        <v>46124</v>
      </c>
      <c r="I62" s="438"/>
      <c r="J62" s="438" t="s">
        <v>132</v>
      </c>
      <c r="K62" s="438" t="s">
        <v>132</v>
      </c>
      <c r="L62" s="438" t="s">
        <v>132</v>
      </c>
      <c r="M62" s="438" t="s">
        <v>132</v>
      </c>
      <c r="N62" s="438">
        <v>4</v>
      </c>
      <c r="O62" s="438">
        <v>1</v>
      </c>
      <c r="P62" s="873"/>
      <c r="Q62" s="410">
        <f>ROUND(P62,2)*O62*N62</f>
        <v>0</v>
      </c>
    </row>
    <row r="63" spans="1:17" s="71" customFormat="1" ht="15" thickBot="1" x14ac:dyDescent="0.35">
      <c r="A63" s="421">
        <v>2</v>
      </c>
      <c r="B63" s="422" t="s">
        <v>1388</v>
      </c>
      <c r="C63" s="440"/>
      <c r="D63" s="440" t="s">
        <v>1426</v>
      </c>
      <c r="E63" s="425" t="s">
        <v>1395</v>
      </c>
      <c r="F63" s="426">
        <v>44452</v>
      </c>
      <c r="G63" s="425">
        <v>10</v>
      </c>
      <c r="H63" s="403">
        <f>DATE(YEAR(F63)+G63,MONTH(F63)+0,DAY(F63)+0)</f>
        <v>48104</v>
      </c>
      <c r="I63" s="1849"/>
      <c r="J63" s="1849"/>
      <c r="K63" s="1849"/>
      <c r="L63" s="1849"/>
      <c r="M63" s="1849"/>
      <c r="N63" s="1849"/>
      <c r="O63" s="1849"/>
      <c r="P63" s="441" t="s">
        <v>1397</v>
      </c>
      <c r="Q63" s="442" t="s">
        <v>1397</v>
      </c>
    </row>
    <row r="64" spans="1:17" s="71" customFormat="1" ht="14.4" thickBot="1" x14ac:dyDescent="0.35">
      <c r="A64" s="1845" t="s">
        <v>1452</v>
      </c>
      <c r="B64" s="1845"/>
      <c r="C64" s="1845"/>
      <c r="D64" s="1845"/>
      <c r="E64" s="1845"/>
      <c r="F64" s="1845"/>
      <c r="G64" s="1845"/>
      <c r="H64" s="1845"/>
      <c r="I64" s="1845"/>
      <c r="J64" s="1845"/>
      <c r="K64" s="1845"/>
      <c r="L64" s="1845"/>
      <c r="M64" s="1845"/>
      <c r="N64" s="1845"/>
      <c r="O64" s="1845"/>
      <c r="P64" s="1845"/>
      <c r="Q64" s="1845"/>
    </row>
    <row r="65" spans="1:18" s="71" customFormat="1" ht="83.4" thickBot="1" x14ac:dyDescent="0.35">
      <c r="A65" s="1853">
        <v>1</v>
      </c>
      <c r="B65" s="408" t="s">
        <v>1388</v>
      </c>
      <c r="C65" s="436"/>
      <c r="D65" s="446" t="s">
        <v>1453</v>
      </c>
      <c r="E65" s="1866" t="s">
        <v>1391</v>
      </c>
      <c r="F65" s="1867">
        <v>45759</v>
      </c>
      <c r="G65" s="1866">
        <v>1</v>
      </c>
      <c r="H65" s="1868">
        <f>DATE(YEAR(F65)+G65,MONTH(F65)+0,DAY(F65)+0)</f>
        <v>46124</v>
      </c>
      <c r="I65" s="438"/>
      <c r="J65" s="438" t="s">
        <v>132</v>
      </c>
      <c r="K65" s="438" t="s">
        <v>132</v>
      </c>
      <c r="L65" s="438" t="s">
        <v>132</v>
      </c>
      <c r="M65" s="438" t="s">
        <v>132</v>
      </c>
      <c r="N65" s="438">
        <v>4</v>
      </c>
      <c r="O65" s="438">
        <v>1</v>
      </c>
      <c r="P65" s="873"/>
      <c r="Q65" s="410">
        <f>ROUND(P65,2)*O65*N65</f>
        <v>0</v>
      </c>
      <c r="R65" s="447"/>
    </row>
    <row r="66" spans="1:18" s="71" customFormat="1" ht="27.6" x14ac:dyDescent="0.3">
      <c r="A66" s="1853"/>
      <c r="B66" s="412" t="s">
        <v>1393</v>
      </c>
      <c r="C66" s="413"/>
      <c r="D66" s="420" t="s">
        <v>1454</v>
      </c>
      <c r="E66" s="1866"/>
      <c r="F66" s="1867"/>
      <c r="G66" s="1866"/>
      <c r="H66" s="1868"/>
      <c r="I66" s="415"/>
      <c r="J66" s="415" t="s">
        <v>132</v>
      </c>
      <c r="K66" s="415" t="s">
        <v>132</v>
      </c>
      <c r="L66" s="415" t="s">
        <v>132</v>
      </c>
      <c r="M66" s="415" t="s">
        <v>132</v>
      </c>
      <c r="N66" s="415">
        <v>4</v>
      </c>
      <c r="O66" s="415">
        <v>1</v>
      </c>
      <c r="P66" s="874"/>
      <c r="Q66" s="416">
        <f>ROUND(P66,2)*O66*N66</f>
        <v>0</v>
      </c>
      <c r="R66" s="447"/>
    </row>
    <row r="67" spans="1:18" s="71" customFormat="1" ht="14.4" x14ac:dyDescent="0.3">
      <c r="A67" s="411">
        <v>2</v>
      </c>
      <c r="B67" s="412" t="s">
        <v>1388</v>
      </c>
      <c r="C67" s="413"/>
      <c r="D67" s="420" t="s">
        <v>1455</v>
      </c>
      <c r="E67" s="415" t="s">
        <v>1395</v>
      </c>
      <c r="F67" s="414">
        <v>44437</v>
      </c>
      <c r="G67" s="415">
        <v>10</v>
      </c>
      <c r="H67" s="393">
        <f>DATE(YEAR(F67)+G67,MONTH(F67)+0,DAY(F67)+0)</f>
        <v>48089</v>
      </c>
      <c r="I67" s="1854"/>
      <c r="J67" s="1854"/>
      <c r="K67" s="1854"/>
      <c r="L67" s="1854"/>
      <c r="M67" s="1854"/>
      <c r="N67" s="1854"/>
      <c r="O67" s="1854"/>
      <c r="P67" s="395" t="s">
        <v>1397</v>
      </c>
      <c r="Q67" s="396" t="s">
        <v>1397</v>
      </c>
      <c r="R67" s="447"/>
    </row>
    <row r="68" spans="1:18" s="71" customFormat="1" x14ac:dyDescent="0.3">
      <c r="A68" s="1855">
        <v>3</v>
      </c>
      <c r="B68" s="412" t="s">
        <v>1388</v>
      </c>
      <c r="C68" s="413"/>
      <c r="D68" s="1864" t="s">
        <v>1456</v>
      </c>
      <c r="E68" s="443" t="s">
        <v>1438</v>
      </c>
      <c r="F68" s="414">
        <v>45613</v>
      </c>
      <c r="G68" s="415">
        <v>1</v>
      </c>
      <c r="H68" s="393">
        <f>DATE(YEAR(F68)+G68,MONTH(F68)+0,DAY(F68)+0)</f>
        <v>45978</v>
      </c>
      <c r="I68" s="415" t="s">
        <v>132</v>
      </c>
      <c r="J68" s="415" t="s">
        <v>132</v>
      </c>
      <c r="K68" s="415" t="s">
        <v>132</v>
      </c>
      <c r="L68" s="415" t="s">
        <v>132</v>
      </c>
      <c r="M68" s="415" t="s">
        <v>132</v>
      </c>
      <c r="N68" s="415">
        <v>5</v>
      </c>
      <c r="O68" s="415">
        <v>1</v>
      </c>
      <c r="P68" s="874"/>
      <c r="Q68" s="416">
        <f>ROUND(P68,2)*O68*N68</f>
        <v>0</v>
      </c>
      <c r="R68" s="447"/>
    </row>
    <row r="69" spans="1:18" s="71" customFormat="1" x14ac:dyDescent="0.3">
      <c r="A69" s="1855"/>
      <c r="B69" s="412" t="s">
        <v>1393</v>
      </c>
      <c r="C69" s="413"/>
      <c r="D69" s="1864"/>
      <c r="E69" s="443" t="s">
        <v>1439</v>
      </c>
      <c r="F69" s="414">
        <v>44963</v>
      </c>
      <c r="G69" s="415">
        <v>5</v>
      </c>
      <c r="H69" s="393">
        <f>DATE(YEAR(F69)+G69,MONTH(F69)+0,DAY(F69)+0)</f>
        <v>46789</v>
      </c>
      <c r="I69" s="415"/>
      <c r="J69" s="415"/>
      <c r="K69" s="415" t="s">
        <v>132</v>
      </c>
      <c r="L69" s="415"/>
      <c r="M69" s="415"/>
      <c r="N69" s="415">
        <v>1</v>
      </c>
      <c r="O69" s="415">
        <v>1</v>
      </c>
      <c r="P69" s="874"/>
      <c r="Q69" s="416">
        <f>ROUND(P69,2)*O69*N69</f>
        <v>0</v>
      </c>
      <c r="R69" s="447"/>
    </row>
    <row r="70" spans="1:18" s="71" customFormat="1" ht="27.6" x14ac:dyDescent="0.3">
      <c r="A70" s="1855"/>
      <c r="B70" s="412" t="s">
        <v>1398</v>
      </c>
      <c r="C70" s="413"/>
      <c r="D70" s="1864"/>
      <c r="E70" s="392" t="s">
        <v>1440</v>
      </c>
      <c r="F70" s="393">
        <v>44963</v>
      </c>
      <c r="G70" s="398">
        <v>10</v>
      </c>
      <c r="H70" s="393">
        <f>DATE(YEAR(F70)+G70,MONTH(F70)+0,DAY(F70)+0)</f>
        <v>48616</v>
      </c>
      <c r="I70" s="1854"/>
      <c r="J70" s="1854"/>
      <c r="K70" s="1854"/>
      <c r="L70" s="1854"/>
      <c r="M70" s="1854"/>
      <c r="N70" s="1854"/>
      <c r="O70" s="1854"/>
      <c r="P70" s="398" t="s">
        <v>1397</v>
      </c>
      <c r="Q70" s="448" t="s">
        <v>1397</v>
      </c>
      <c r="R70" s="447"/>
    </row>
    <row r="71" spans="1:18" s="71" customFormat="1" ht="51.75" customHeight="1" x14ac:dyDescent="0.3">
      <c r="A71" s="1855">
        <v>4</v>
      </c>
      <c r="B71" s="412" t="s">
        <v>1388</v>
      </c>
      <c r="C71" s="413"/>
      <c r="D71" s="1865" t="s">
        <v>1457</v>
      </c>
      <c r="E71" s="443" t="s">
        <v>1458</v>
      </c>
      <c r="F71" s="414">
        <v>45739</v>
      </c>
      <c r="G71" s="415"/>
      <c r="H71" s="415"/>
      <c r="I71" s="443" t="s">
        <v>132</v>
      </c>
      <c r="J71" s="443" t="s">
        <v>132</v>
      </c>
      <c r="K71" s="443" t="s">
        <v>132</v>
      </c>
      <c r="L71" s="443" t="s">
        <v>132</v>
      </c>
      <c r="M71" s="443" t="s">
        <v>132</v>
      </c>
      <c r="N71" s="415">
        <v>32</v>
      </c>
      <c r="O71" s="415">
        <v>1</v>
      </c>
      <c r="P71" s="874"/>
      <c r="Q71" s="416">
        <f t="shared" ref="Q71:Q76" si="4">ROUND(P71,2)*O71*N71</f>
        <v>0</v>
      </c>
      <c r="R71" s="447"/>
    </row>
    <row r="72" spans="1:18" s="71" customFormat="1" x14ac:dyDescent="0.3">
      <c r="A72" s="1855"/>
      <c r="B72" s="412" t="s">
        <v>1393</v>
      </c>
      <c r="C72" s="413"/>
      <c r="D72" s="1865"/>
      <c r="E72" s="443" t="s">
        <v>1447</v>
      </c>
      <c r="F72" s="414">
        <v>45675</v>
      </c>
      <c r="G72" s="415"/>
      <c r="H72" s="415"/>
      <c r="I72" s="415"/>
      <c r="J72" s="415" t="s">
        <v>132</v>
      </c>
      <c r="K72" s="415" t="s">
        <v>132</v>
      </c>
      <c r="L72" s="415" t="s">
        <v>132</v>
      </c>
      <c r="M72" s="415" t="s">
        <v>132</v>
      </c>
      <c r="N72" s="415">
        <v>8</v>
      </c>
      <c r="O72" s="415">
        <v>1</v>
      </c>
      <c r="P72" s="874"/>
      <c r="Q72" s="416">
        <f t="shared" si="4"/>
        <v>0</v>
      </c>
      <c r="R72" s="447"/>
    </row>
    <row r="73" spans="1:18" s="71" customFormat="1" x14ac:dyDescent="0.3">
      <c r="A73" s="1855"/>
      <c r="B73" s="412" t="s">
        <v>1398</v>
      </c>
      <c r="C73" s="413"/>
      <c r="D73" s="1865"/>
      <c r="E73" s="443" t="s">
        <v>1459</v>
      </c>
      <c r="F73" s="414">
        <v>45759</v>
      </c>
      <c r="G73" s="415"/>
      <c r="H73" s="415"/>
      <c r="I73" s="415"/>
      <c r="J73" s="415" t="s">
        <v>132</v>
      </c>
      <c r="K73" s="415" t="s">
        <v>132</v>
      </c>
      <c r="L73" s="415" t="s">
        <v>132</v>
      </c>
      <c r="M73" s="415" t="s">
        <v>132</v>
      </c>
      <c r="N73" s="415">
        <v>4</v>
      </c>
      <c r="O73" s="415">
        <v>1</v>
      </c>
      <c r="P73" s="874"/>
      <c r="Q73" s="416">
        <f t="shared" si="4"/>
        <v>0</v>
      </c>
      <c r="R73" s="447"/>
    </row>
    <row r="74" spans="1:18" s="71" customFormat="1" x14ac:dyDescent="0.3">
      <c r="A74" s="1855"/>
      <c r="B74" s="412" t="s">
        <v>1401</v>
      </c>
      <c r="C74" s="413"/>
      <c r="D74" s="1865"/>
      <c r="E74" s="443" t="s">
        <v>1449</v>
      </c>
      <c r="F74" s="414">
        <v>45577</v>
      </c>
      <c r="G74" s="415">
        <v>1</v>
      </c>
      <c r="H74" s="393">
        <f>DATE(YEAR(F74)+G74,MONTH(F74)+0,DAY(F74)+0)</f>
        <v>45942</v>
      </c>
      <c r="I74" s="415"/>
      <c r="J74" s="415" t="s">
        <v>132</v>
      </c>
      <c r="K74" s="415" t="s">
        <v>132</v>
      </c>
      <c r="L74" s="415" t="s">
        <v>132</v>
      </c>
      <c r="M74" s="415" t="s">
        <v>132</v>
      </c>
      <c r="N74" s="415">
        <v>4</v>
      </c>
      <c r="O74" s="415">
        <v>1</v>
      </c>
      <c r="P74" s="874"/>
      <c r="Q74" s="416">
        <f t="shared" si="4"/>
        <v>0</v>
      </c>
      <c r="R74" s="447"/>
    </row>
    <row r="75" spans="1:18" s="71" customFormat="1" ht="14.4" thickBot="1" x14ac:dyDescent="0.35">
      <c r="A75" s="1851">
        <v>3</v>
      </c>
      <c r="B75" s="412" t="s">
        <v>1388</v>
      </c>
      <c r="C75" s="413"/>
      <c r="D75" s="1852" t="s">
        <v>1460</v>
      </c>
      <c r="E75" s="443" t="s">
        <v>1438</v>
      </c>
      <c r="F75" s="414">
        <v>45493</v>
      </c>
      <c r="G75" s="415">
        <v>1</v>
      </c>
      <c r="H75" s="393">
        <f>DATE(YEAR(F75)+G75,MONTH(F75)+0,DAY(F75)+0)</f>
        <v>45858</v>
      </c>
      <c r="I75" s="415"/>
      <c r="J75" s="415" t="s">
        <v>132</v>
      </c>
      <c r="K75" s="415" t="s">
        <v>132</v>
      </c>
      <c r="L75" s="415" t="s">
        <v>132</v>
      </c>
      <c r="M75" s="415" t="s">
        <v>132</v>
      </c>
      <c r="N75" s="415">
        <v>4</v>
      </c>
      <c r="O75" s="415">
        <v>1</v>
      </c>
      <c r="P75" s="874"/>
      <c r="Q75" s="416">
        <f t="shared" si="4"/>
        <v>0</v>
      </c>
      <c r="R75" s="447"/>
    </row>
    <row r="76" spans="1:18" s="71" customFormat="1" ht="14.4" thickBot="1" x14ac:dyDescent="0.35">
      <c r="A76" s="1851"/>
      <c r="B76" s="412" t="s">
        <v>1393</v>
      </c>
      <c r="C76" s="413"/>
      <c r="D76" s="1852"/>
      <c r="E76" s="443" t="s">
        <v>1439</v>
      </c>
      <c r="F76" s="414">
        <v>44963</v>
      </c>
      <c r="G76" s="415">
        <v>5</v>
      </c>
      <c r="H76" s="393">
        <f>DATE(YEAR(F76)+G76,MONTH(F76)+0,DAY(F76)+0)</f>
        <v>46789</v>
      </c>
      <c r="I76" s="415"/>
      <c r="J76" s="415"/>
      <c r="K76" s="415" t="s">
        <v>132</v>
      </c>
      <c r="L76" s="415"/>
      <c r="M76" s="415"/>
      <c r="N76" s="415">
        <v>1</v>
      </c>
      <c r="O76" s="415">
        <v>1</v>
      </c>
      <c r="P76" s="874"/>
      <c r="Q76" s="416">
        <f t="shared" si="4"/>
        <v>0</v>
      </c>
      <c r="R76" s="447"/>
    </row>
    <row r="77" spans="1:18" s="71" customFormat="1" ht="28.2" thickBot="1" x14ac:dyDescent="0.35">
      <c r="A77" s="1851"/>
      <c r="B77" s="422" t="s">
        <v>1398</v>
      </c>
      <c r="C77" s="440"/>
      <c r="D77" s="1852"/>
      <c r="E77" s="445" t="s">
        <v>1440</v>
      </c>
      <c r="F77" s="426">
        <v>44963</v>
      </c>
      <c r="G77" s="425">
        <v>10</v>
      </c>
      <c r="H77" s="403">
        <f>DATE(YEAR(F77)+G77,MONTH(F77)+0,DAY(F77)+0)</f>
        <v>48616</v>
      </c>
      <c r="I77" s="1849"/>
      <c r="J77" s="1849"/>
      <c r="K77" s="1849"/>
      <c r="L77" s="1849"/>
      <c r="M77" s="1849"/>
      <c r="N77" s="1849"/>
      <c r="O77" s="1849"/>
      <c r="P77" s="405" t="s">
        <v>1397</v>
      </c>
      <c r="Q77" s="449" t="s">
        <v>1397</v>
      </c>
      <c r="R77" s="447"/>
    </row>
    <row r="78" spans="1:18" s="71" customFormat="1" ht="14.4" thickBot="1" x14ac:dyDescent="0.35">
      <c r="A78" s="1845" t="s">
        <v>1461</v>
      </c>
      <c r="B78" s="1845"/>
      <c r="C78" s="1845"/>
      <c r="D78" s="1845"/>
      <c r="E78" s="1845"/>
      <c r="F78" s="1845"/>
      <c r="G78" s="1845"/>
      <c r="H78" s="1845"/>
      <c r="I78" s="1845"/>
      <c r="J78" s="1845"/>
      <c r="K78" s="1845"/>
      <c r="L78" s="1845"/>
      <c r="M78" s="1845"/>
      <c r="N78" s="1845"/>
      <c r="O78" s="1845"/>
      <c r="P78" s="1845"/>
      <c r="Q78" s="1845"/>
      <c r="R78" s="450"/>
    </row>
    <row r="79" spans="1:18" s="71" customFormat="1" ht="69" x14ac:dyDescent="0.3">
      <c r="A79" s="407">
        <v>1</v>
      </c>
      <c r="B79" s="408" t="s">
        <v>1388</v>
      </c>
      <c r="C79" s="436"/>
      <c r="D79" s="446" t="s">
        <v>1462</v>
      </c>
      <c r="E79" s="438" t="s">
        <v>1391</v>
      </c>
      <c r="F79" s="439">
        <v>45759</v>
      </c>
      <c r="G79" s="438">
        <v>1</v>
      </c>
      <c r="H79" s="386">
        <f>DATE(YEAR(F79)+G79,MONTH(F79)+0,DAY(F79)+0)</f>
        <v>46124</v>
      </c>
      <c r="I79" s="438"/>
      <c r="J79" s="438" t="s">
        <v>132</v>
      </c>
      <c r="K79" s="438" t="s">
        <v>132</v>
      </c>
      <c r="L79" s="438" t="s">
        <v>132</v>
      </c>
      <c r="M79" s="438" t="s">
        <v>132</v>
      </c>
      <c r="N79" s="438">
        <v>4</v>
      </c>
      <c r="O79" s="438">
        <v>1</v>
      </c>
      <c r="P79" s="873"/>
      <c r="Q79" s="410">
        <f>ROUND(P79,2)*O79*N79</f>
        <v>0</v>
      </c>
      <c r="R79" s="447"/>
    </row>
    <row r="80" spans="1:18" s="71" customFormat="1" ht="15" thickBot="1" x14ac:dyDescent="0.35">
      <c r="A80" s="451">
        <v>2</v>
      </c>
      <c r="B80" s="452" t="s">
        <v>1388</v>
      </c>
      <c r="C80" s="453"/>
      <c r="D80" s="453" t="s">
        <v>1426</v>
      </c>
      <c r="E80" s="454" t="s">
        <v>1395</v>
      </c>
      <c r="F80" s="455">
        <v>44433</v>
      </c>
      <c r="G80" s="454">
        <v>10</v>
      </c>
      <c r="H80" s="456">
        <f>DATE(YEAR(F80)+G80,MONTH(F80)+0,DAY(F80)+0)</f>
        <v>48085</v>
      </c>
      <c r="I80" s="1849"/>
      <c r="J80" s="1849"/>
      <c r="K80" s="1849"/>
      <c r="L80" s="1849"/>
      <c r="M80" s="1849"/>
      <c r="N80" s="1849"/>
      <c r="O80" s="1849"/>
      <c r="P80" s="457" t="s">
        <v>1397</v>
      </c>
      <c r="Q80" s="458" t="s">
        <v>1397</v>
      </c>
      <c r="R80" s="447"/>
    </row>
    <row r="81" spans="1:18" s="71" customFormat="1" x14ac:dyDescent="0.3">
      <c r="A81" s="1863" t="s">
        <v>1463</v>
      </c>
      <c r="B81" s="1863"/>
      <c r="C81" s="1863"/>
      <c r="D81" s="1863"/>
      <c r="E81" s="1863"/>
      <c r="F81" s="1863"/>
      <c r="G81" s="1863"/>
      <c r="H81" s="1863"/>
      <c r="I81" s="1863"/>
      <c r="J81" s="1863"/>
      <c r="K81" s="1863"/>
      <c r="L81" s="1863"/>
      <c r="M81" s="1863"/>
      <c r="N81" s="1863"/>
      <c r="O81" s="1863"/>
      <c r="P81" s="1863"/>
      <c r="Q81" s="1863"/>
      <c r="R81" s="447"/>
    </row>
    <row r="82" spans="1:18" s="71" customFormat="1" ht="14.4" thickBot="1" x14ac:dyDescent="0.35">
      <c r="A82" s="1860" t="s">
        <v>1464</v>
      </c>
      <c r="B82" s="1860"/>
      <c r="C82" s="1860"/>
      <c r="D82" s="1860"/>
      <c r="E82" s="1860"/>
      <c r="F82" s="1860"/>
      <c r="G82" s="1860"/>
      <c r="H82" s="1860"/>
      <c r="I82" s="1860"/>
      <c r="J82" s="1860"/>
      <c r="K82" s="1860"/>
      <c r="L82" s="1860"/>
      <c r="M82" s="1860"/>
      <c r="N82" s="1860"/>
      <c r="O82" s="1860"/>
      <c r="P82" s="1860"/>
      <c r="Q82" s="1860"/>
      <c r="R82" s="447"/>
    </row>
    <row r="83" spans="1:18" s="71" customFormat="1" ht="14.4" thickBot="1" x14ac:dyDescent="0.35">
      <c r="A83" s="1845" t="s">
        <v>1465</v>
      </c>
      <c r="B83" s="1845"/>
      <c r="C83" s="1845"/>
      <c r="D83" s="1845"/>
      <c r="E83" s="1845"/>
      <c r="F83" s="1845"/>
      <c r="G83" s="1845"/>
      <c r="H83" s="1845"/>
      <c r="I83" s="1845"/>
      <c r="J83" s="1845"/>
      <c r="K83" s="1845"/>
      <c r="L83" s="1845"/>
      <c r="M83" s="1845"/>
      <c r="N83" s="1845"/>
      <c r="O83" s="1845"/>
      <c r="P83" s="1845"/>
      <c r="Q83" s="1845"/>
      <c r="R83" s="447"/>
    </row>
    <row r="84" spans="1:18" s="71" customFormat="1" ht="33" customHeight="1" thickBot="1" x14ac:dyDescent="0.35">
      <c r="A84" s="1861">
        <v>1</v>
      </c>
      <c r="B84" s="384" t="s">
        <v>1388</v>
      </c>
      <c r="C84" s="459"/>
      <c r="D84" s="460" t="s">
        <v>1466</v>
      </c>
      <c r="E84" s="1862" t="s">
        <v>1391</v>
      </c>
      <c r="F84" s="386">
        <v>44349</v>
      </c>
      <c r="G84" s="388">
        <v>5</v>
      </c>
      <c r="H84" s="386">
        <f>DATE(YEAR(F84)+G84,MONTH(F84)+0,DAY(F84)+0)</f>
        <v>46175</v>
      </c>
      <c r="I84" s="1850"/>
      <c r="J84" s="1850"/>
      <c r="K84" s="1850"/>
      <c r="L84" s="1850"/>
      <c r="M84" s="1850"/>
      <c r="N84" s="1850"/>
      <c r="O84" s="1850"/>
      <c r="P84" s="388" t="s">
        <v>1397</v>
      </c>
      <c r="Q84" s="461" t="s">
        <v>1397</v>
      </c>
      <c r="R84" s="447"/>
    </row>
    <row r="85" spans="1:18" s="71" customFormat="1" ht="33" customHeight="1" x14ac:dyDescent="0.3">
      <c r="A85" s="1861"/>
      <c r="B85" s="390" t="s">
        <v>1393</v>
      </c>
      <c r="C85" s="462"/>
      <c r="D85" s="463" t="s">
        <v>1467</v>
      </c>
      <c r="E85" s="1862"/>
      <c r="F85" s="393">
        <v>44392</v>
      </c>
      <c r="G85" s="398">
        <v>5</v>
      </c>
      <c r="H85" s="393">
        <f>DATE(YEAR(F85)+G85,MONTH(F85)+0,DAY(F85)+0)</f>
        <v>46218</v>
      </c>
      <c r="I85" s="1854"/>
      <c r="J85" s="1854"/>
      <c r="K85" s="1854"/>
      <c r="L85" s="1854"/>
      <c r="M85" s="1854"/>
      <c r="N85" s="1854"/>
      <c r="O85" s="1854"/>
      <c r="P85" s="398" t="s">
        <v>1397</v>
      </c>
      <c r="Q85" s="448" t="s">
        <v>1397</v>
      </c>
      <c r="R85" s="447"/>
    </row>
    <row r="86" spans="1:18" s="71" customFormat="1" x14ac:dyDescent="0.3">
      <c r="A86" s="464">
        <v>2</v>
      </c>
      <c r="B86" s="390" t="s">
        <v>1388</v>
      </c>
      <c r="C86" s="462"/>
      <c r="D86" s="462" t="s">
        <v>1468</v>
      </c>
      <c r="E86" s="392" t="s">
        <v>1417</v>
      </c>
      <c r="F86" s="393"/>
      <c r="G86" s="398">
        <v>1</v>
      </c>
      <c r="H86" s="393"/>
      <c r="I86" s="398"/>
      <c r="J86" s="398" t="s">
        <v>132</v>
      </c>
      <c r="K86" s="398" t="s">
        <v>132</v>
      </c>
      <c r="L86" s="398" t="s">
        <v>132</v>
      </c>
      <c r="M86" s="398" t="s">
        <v>132</v>
      </c>
      <c r="N86" s="398">
        <v>4</v>
      </c>
      <c r="O86" s="398">
        <v>1</v>
      </c>
      <c r="P86" s="874"/>
      <c r="Q86" s="399">
        <f>ROUND(P86,2)*O86*N86</f>
        <v>0</v>
      </c>
      <c r="R86" s="447"/>
    </row>
    <row r="87" spans="1:18" s="71" customFormat="1" x14ac:dyDescent="0.3">
      <c r="A87" s="1855">
        <v>3</v>
      </c>
      <c r="B87" s="412" t="s">
        <v>1388</v>
      </c>
      <c r="C87" s="413"/>
      <c r="D87" s="1858" t="s">
        <v>1469</v>
      </c>
      <c r="E87" s="443" t="s">
        <v>1438</v>
      </c>
      <c r="F87" s="414">
        <v>45613</v>
      </c>
      <c r="G87" s="415">
        <v>1</v>
      </c>
      <c r="H87" s="393">
        <f>DATE(YEAR(F87)+G87,MONTH(F87)+0,DAY(F87)+0)</f>
        <v>45978</v>
      </c>
      <c r="I87" s="415" t="s">
        <v>132</v>
      </c>
      <c r="J87" s="415" t="s">
        <v>132</v>
      </c>
      <c r="K87" s="415" t="s">
        <v>132</v>
      </c>
      <c r="L87" s="415" t="s">
        <v>132</v>
      </c>
      <c r="M87" s="415" t="s">
        <v>132</v>
      </c>
      <c r="N87" s="415">
        <v>5</v>
      </c>
      <c r="O87" s="415">
        <v>1</v>
      </c>
      <c r="P87" s="874"/>
      <c r="Q87" s="399">
        <f>ROUND(P87,2)*O87*N87</f>
        <v>0</v>
      </c>
      <c r="R87" s="447"/>
    </row>
    <row r="88" spans="1:18" s="71" customFormat="1" x14ac:dyDescent="0.3">
      <c r="A88" s="1855"/>
      <c r="B88" s="412" t="s">
        <v>1393</v>
      </c>
      <c r="C88" s="413"/>
      <c r="D88" s="1858"/>
      <c r="E88" s="443" t="s">
        <v>1439</v>
      </c>
      <c r="F88" s="414">
        <v>44963</v>
      </c>
      <c r="G88" s="415">
        <v>5</v>
      </c>
      <c r="H88" s="393">
        <f>DATE(YEAR(F88)+G88,MONTH(F88)+0,DAY(F88)+0)</f>
        <v>46789</v>
      </c>
      <c r="I88" s="415"/>
      <c r="J88" s="415"/>
      <c r="K88" s="415" t="s">
        <v>132</v>
      </c>
      <c r="L88" s="415"/>
      <c r="M88" s="415"/>
      <c r="N88" s="415">
        <v>1</v>
      </c>
      <c r="O88" s="415">
        <v>1</v>
      </c>
      <c r="P88" s="874"/>
      <c r="Q88" s="399">
        <f>ROUND(P88,2)*O88*N88</f>
        <v>0</v>
      </c>
      <c r="R88" s="447"/>
    </row>
    <row r="89" spans="1:18" s="71" customFormat="1" ht="27.6" x14ac:dyDescent="0.3">
      <c r="A89" s="1855"/>
      <c r="B89" s="412" t="s">
        <v>1398</v>
      </c>
      <c r="C89" s="413"/>
      <c r="D89" s="1858"/>
      <c r="E89" s="392" t="s">
        <v>1440</v>
      </c>
      <c r="F89" s="393">
        <v>44963</v>
      </c>
      <c r="G89" s="398">
        <v>10</v>
      </c>
      <c r="H89" s="393">
        <f>DATE(YEAR(F89)+G89,MONTH(F89)+0,DAY(F89)+0)</f>
        <v>48616</v>
      </c>
      <c r="I89" s="1854"/>
      <c r="J89" s="1854"/>
      <c r="K89" s="1854"/>
      <c r="L89" s="1854"/>
      <c r="M89" s="1854"/>
      <c r="N89" s="1854"/>
      <c r="O89" s="1854"/>
      <c r="P89" s="398" t="s">
        <v>1397</v>
      </c>
      <c r="Q89" s="448" t="s">
        <v>1397</v>
      </c>
      <c r="R89" s="447"/>
    </row>
    <row r="90" spans="1:18" s="71" customFormat="1" ht="14.4" thickBot="1" x14ac:dyDescent="0.35">
      <c r="A90" s="1851">
        <v>4</v>
      </c>
      <c r="B90" s="412" t="s">
        <v>1388</v>
      </c>
      <c r="C90" s="413"/>
      <c r="D90" s="1859" t="s">
        <v>1470</v>
      </c>
      <c r="E90" s="443" t="s">
        <v>1458</v>
      </c>
      <c r="F90" s="414">
        <v>45739</v>
      </c>
      <c r="G90" s="415"/>
      <c r="H90" s="415"/>
      <c r="I90" s="443" t="s">
        <v>132</v>
      </c>
      <c r="J90" s="443" t="s">
        <v>132</v>
      </c>
      <c r="K90" s="443" t="s">
        <v>132</v>
      </c>
      <c r="L90" s="443" t="s">
        <v>132</v>
      </c>
      <c r="M90" s="443" t="s">
        <v>132</v>
      </c>
      <c r="N90" s="415">
        <v>32</v>
      </c>
      <c r="O90" s="415">
        <v>1</v>
      </c>
      <c r="P90" s="874"/>
      <c r="Q90" s="416">
        <f>ROUND(P90,2)*O90*N90</f>
        <v>0</v>
      </c>
      <c r="R90" s="447"/>
    </row>
    <row r="91" spans="1:18" s="71" customFormat="1" ht="14.4" thickBot="1" x14ac:dyDescent="0.35">
      <c r="A91" s="1851"/>
      <c r="B91" s="412" t="s">
        <v>1393</v>
      </c>
      <c r="C91" s="413"/>
      <c r="D91" s="1859"/>
      <c r="E91" s="443" t="s">
        <v>1447</v>
      </c>
      <c r="F91" s="414">
        <v>45675</v>
      </c>
      <c r="G91" s="415"/>
      <c r="H91" s="415"/>
      <c r="I91" s="415"/>
      <c r="J91" s="415" t="s">
        <v>132</v>
      </c>
      <c r="K91" s="415" t="s">
        <v>132</v>
      </c>
      <c r="L91" s="415" t="s">
        <v>132</v>
      </c>
      <c r="M91" s="415" t="s">
        <v>132</v>
      </c>
      <c r="N91" s="415">
        <v>8</v>
      </c>
      <c r="O91" s="415">
        <v>1</v>
      </c>
      <c r="P91" s="874"/>
      <c r="Q91" s="416">
        <f>ROUND(P91,2)*O91*N91</f>
        <v>0</v>
      </c>
      <c r="R91" s="447"/>
    </row>
    <row r="92" spans="1:18" s="71" customFormat="1" ht="14.4" thickBot="1" x14ac:dyDescent="0.35">
      <c r="A92" s="1851"/>
      <c r="B92" s="412" t="s">
        <v>1398</v>
      </c>
      <c r="C92" s="413"/>
      <c r="D92" s="1859"/>
      <c r="E92" s="443" t="s">
        <v>1459</v>
      </c>
      <c r="F92" s="414">
        <v>45759</v>
      </c>
      <c r="G92" s="415"/>
      <c r="H92" s="415"/>
      <c r="I92" s="415"/>
      <c r="J92" s="415" t="s">
        <v>132</v>
      </c>
      <c r="K92" s="415" t="s">
        <v>132</v>
      </c>
      <c r="L92" s="415" t="s">
        <v>132</v>
      </c>
      <c r="M92" s="415" t="s">
        <v>132</v>
      </c>
      <c r="N92" s="415">
        <v>4</v>
      </c>
      <c r="O92" s="415">
        <v>1</v>
      </c>
      <c r="P92" s="874"/>
      <c r="Q92" s="416">
        <f>ROUND(P92,2)*O92*N92</f>
        <v>0</v>
      </c>
      <c r="R92" s="447"/>
    </row>
    <row r="93" spans="1:18" s="71" customFormat="1" ht="51.75" customHeight="1" thickBot="1" x14ac:dyDescent="0.35">
      <c r="A93" s="1851"/>
      <c r="B93" s="422" t="s">
        <v>1401</v>
      </c>
      <c r="C93" s="440"/>
      <c r="D93" s="1859"/>
      <c r="E93" s="445" t="s">
        <v>1449</v>
      </c>
      <c r="F93" s="426">
        <v>45577</v>
      </c>
      <c r="G93" s="425">
        <v>1</v>
      </c>
      <c r="H93" s="403">
        <f>DATE(YEAR(F93)+G93,MONTH(F93)+0,DAY(F93)+0)</f>
        <v>45942</v>
      </c>
      <c r="I93" s="425"/>
      <c r="J93" s="425" t="s">
        <v>132</v>
      </c>
      <c r="K93" s="425" t="s">
        <v>132</v>
      </c>
      <c r="L93" s="425" t="s">
        <v>132</v>
      </c>
      <c r="M93" s="425" t="s">
        <v>132</v>
      </c>
      <c r="N93" s="425">
        <v>4</v>
      </c>
      <c r="O93" s="425">
        <v>1</v>
      </c>
      <c r="P93" s="875"/>
      <c r="Q93" s="416">
        <f>ROUND(P93,2)*O93*N93</f>
        <v>0</v>
      </c>
      <c r="R93" s="447"/>
    </row>
    <row r="94" spans="1:18" s="71" customFormat="1" ht="14.4" thickBot="1" x14ac:dyDescent="0.35">
      <c r="A94" s="1845" t="s">
        <v>1471</v>
      </c>
      <c r="B94" s="1845"/>
      <c r="C94" s="1845"/>
      <c r="D94" s="1845"/>
      <c r="E94" s="1845"/>
      <c r="F94" s="1845"/>
      <c r="G94" s="1845"/>
      <c r="H94" s="1845"/>
      <c r="I94" s="1845"/>
      <c r="J94" s="1845"/>
      <c r="K94" s="1845"/>
      <c r="L94" s="1845"/>
      <c r="M94" s="1845"/>
      <c r="N94" s="1845"/>
      <c r="O94" s="1845"/>
      <c r="P94" s="1845"/>
      <c r="Q94" s="1845"/>
      <c r="R94" s="447"/>
    </row>
    <row r="95" spans="1:18" s="71" customFormat="1" ht="15" thickBot="1" x14ac:dyDescent="0.35">
      <c r="A95" s="1853">
        <v>1</v>
      </c>
      <c r="B95" s="408" t="s">
        <v>1388</v>
      </c>
      <c r="C95" s="1857"/>
      <c r="D95" s="384" t="s">
        <v>1472</v>
      </c>
      <c r="E95" s="388" t="s">
        <v>1391</v>
      </c>
      <c r="F95" s="386">
        <v>44336</v>
      </c>
      <c r="G95" s="388">
        <v>5</v>
      </c>
      <c r="H95" s="386">
        <f>DATE(YEAR(F95)+G95,MONTH(F95)+0,DAY(F95)+0)</f>
        <v>46162</v>
      </c>
      <c r="I95" s="388"/>
      <c r="J95" s="1850"/>
      <c r="K95" s="1850"/>
      <c r="L95" s="1850"/>
      <c r="M95" s="1850"/>
      <c r="N95" s="1850"/>
      <c r="O95" s="1850"/>
      <c r="P95" s="388" t="s">
        <v>1397</v>
      </c>
      <c r="Q95" s="461" t="s">
        <v>1397</v>
      </c>
      <c r="R95" s="447"/>
    </row>
    <row r="96" spans="1:18" s="71" customFormat="1" ht="14.4" thickBot="1" x14ac:dyDescent="0.35">
      <c r="A96" s="1853"/>
      <c r="B96" s="412" t="s">
        <v>1393</v>
      </c>
      <c r="C96" s="1857"/>
      <c r="D96" s="413" t="s">
        <v>1473</v>
      </c>
      <c r="E96" s="415" t="s">
        <v>1391</v>
      </c>
      <c r="F96" s="414">
        <v>45226</v>
      </c>
      <c r="G96" s="415">
        <v>2</v>
      </c>
      <c r="H96" s="393">
        <f>DATE(YEAR(F96)+G96,MONTH(F96)+0,DAY(F96)+0)</f>
        <v>45957</v>
      </c>
      <c r="I96" s="415"/>
      <c r="J96" s="415" t="s">
        <v>132</v>
      </c>
      <c r="K96" s="415"/>
      <c r="L96" s="415" t="s">
        <v>132</v>
      </c>
      <c r="M96" s="415"/>
      <c r="N96" s="415">
        <v>2</v>
      </c>
      <c r="O96" s="415">
        <v>1</v>
      </c>
      <c r="P96" s="874"/>
      <c r="Q96" s="416">
        <f>ROUND(P96,2)*O96*N96</f>
        <v>0</v>
      </c>
      <c r="R96" s="447"/>
    </row>
    <row r="97" spans="1:18" s="71" customFormat="1" ht="14.4" thickBot="1" x14ac:dyDescent="0.35">
      <c r="A97" s="1853"/>
      <c r="B97" s="412" t="s">
        <v>1398</v>
      </c>
      <c r="C97" s="1857"/>
      <c r="D97" s="413" t="s">
        <v>1474</v>
      </c>
      <c r="E97" s="415" t="s">
        <v>1391</v>
      </c>
      <c r="F97" s="414">
        <v>45037</v>
      </c>
      <c r="G97" s="415">
        <v>2</v>
      </c>
      <c r="H97" s="393">
        <f>DATE(YEAR(F97)+G97,MONTH(F97)+0,DAY(F97)+0)</f>
        <v>45768</v>
      </c>
      <c r="I97" s="415"/>
      <c r="J97" s="415" t="s">
        <v>132</v>
      </c>
      <c r="K97" s="415"/>
      <c r="L97" s="415" t="s">
        <v>132</v>
      </c>
      <c r="M97" s="415"/>
      <c r="N97" s="415">
        <v>2</v>
      </c>
      <c r="O97" s="415">
        <v>1</v>
      </c>
      <c r="P97" s="874"/>
      <c r="Q97" s="416">
        <f>ROUND(P97,2)*O97*N97</f>
        <v>0</v>
      </c>
      <c r="R97" s="447"/>
    </row>
    <row r="98" spans="1:18" s="71" customFormat="1" ht="14.4" x14ac:dyDescent="0.3">
      <c r="A98" s="1853"/>
      <c r="B98" s="412" t="s">
        <v>1401</v>
      </c>
      <c r="C98" s="1857"/>
      <c r="D98" s="390" t="s">
        <v>1475</v>
      </c>
      <c r="E98" s="398" t="s">
        <v>1391</v>
      </c>
      <c r="F98" s="393">
        <v>44336</v>
      </c>
      <c r="G98" s="398">
        <v>5</v>
      </c>
      <c r="H98" s="393">
        <f>DATE(YEAR(F98)+G98,MONTH(F98)+0,DAY(F98)+0)</f>
        <v>46162</v>
      </c>
      <c r="I98" s="1854"/>
      <c r="J98" s="1854"/>
      <c r="K98" s="1854"/>
      <c r="L98" s="1854"/>
      <c r="M98" s="1854"/>
      <c r="N98" s="1854"/>
      <c r="O98" s="1854"/>
      <c r="P98" s="398" t="s">
        <v>1397</v>
      </c>
      <c r="Q98" s="448" t="s">
        <v>1397</v>
      </c>
      <c r="R98" s="447"/>
    </row>
    <row r="99" spans="1:18" s="71" customFormat="1" x14ac:dyDescent="0.3">
      <c r="A99" s="1855">
        <v>2</v>
      </c>
      <c r="B99" s="412" t="s">
        <v>1388</v>
      </c>
      <c r="C99" s="419"/>
      <c r="D99" s="1856" t="s">
        <v>1476</v>
      </c>
      <c r="E99" s="398" t="s">
        <v>1405</v>
      </c>
      <c r="F99" s="414">
        <v>45576</v>
      </c>
      <c r="G99" s="415">
        <v>1</v>
      </c>
      <c r="H99" s="393">
        <f>DATE(YEAR(F99)+G99,MONTH(F99)+0,DAY(F99)+0)</f>
        <v>45941</v>
      </c>
      <c r="I99" s="415"/>
      <c r="J99" s="415" t="s">
        <v>132</v>
      </c>
      <c r="K99" s="415" t="s">
        <v>132</v>
      </c>
      <c r="L99" s="415" t="s">
        <v>132</v>
      </c>
      <c r="M99" s="415" t="s">
        <v>132</v>
      </c>
      <c r="N99" s="415">
        <v>4</v>
      </c>
      <c r="O99" s="415">
        <v>1</v>
      </c>
      <c r="P99" s="874"/>
      <c r="Q99" s="416">
        <f>ROUND(P99,2)*O99*N99</f>
        <v>0</v>
      </c>
      <c r="R99" s="447"/>
    </row>
    <row r="100" spans="1:18" s="71" customFormat="1" x14ac:dyDescent="0.3">
      <c r="A100" s="1855"/>
      <c r="B100" s="412" t="s">
        <v>1398</v>
      </c>
      <c r="C100" s="419"/>
      <c r="D100" s="1856"/>
      <c r="E100" s="392" t="s">
        <v>1400</v>
      </c>
      <c r="F100" s="465" t="s">
        <v>1477</v>
      </c>
      <c r="G100" s="415">
        <v>5</v>
      </c>
      <c r="H100" s="393" t="s">
        <v>1478</v>
      </c>
      <c r="I100" s="415"/>
      <c r="J100" s="415" t="s">
        <v>132</v>
      </c>
      <c r="K100" s="415"/>
      <c r="L100" s="415"/>
      <c r="M100" s="415"/>
      <c r="N100" s="415">
        <v>1</v>
      </c>
      <c r="O100" s="415">
        <v>1</v>
      </c>
      <c r="P100" s="874"/>
      <c r="Q100" s="416">
        <f>ROUND(P100,2)*O100*N100</f>
        <v>0</v>
      </c>
      <c r="R100" s="447"/>
    </row>
    <row r="101" spans="1:18" s="71" customFormat="1" x14ac:dyDescent="0.3">
      <c r="A101" s="411">
        <v>3</v>
      </c>
      <c r="B101" s="412" t="s">
        <v>1388</v>
      </c>
      <c r="C101" s="419"/>
      <c r="D101" s="397" t="s">
        <v>1479</v>
      </c>
      <c r="E101" s="392" t="s">
        <v>1480</v>
      </c>
      <c r="F101" s="465"/>
      <c r="G101" s="415">
        <v>1</v>
      </c>
      <c r="H101" s="415"/>
      <c r="I101" s="415"/>
      <c r="J101" s="415" t="s">
        <v>132</v>
      </c>
      <c r="K101" s="415" t="s">
        <v>132</v>
      </c>
      <c r="L101" s="415" t="s">
        <v>132</v>
      </c>
      <c r="M101" s="415" t="s">
        <v>132</v>
      </c>
      <c r="N101" s="415">
        <v>4</v>
      </c>
      <c r="O101" s="415">
        <v>1</v>
      </c>
      <c r="P101" s="874"/>
      <c r="Q101" s="416">
        <f>ROUND(P101,2)*O101*N101</f>
        <v>0</v>
      </c>
      <c r="R101" s="447"/>
    </row>
    <row r="102" spans="1:18" s="71" customFormat="1" ht="14.4" thickBot="1" x14ac:dyDescent="0.35">
      <c r="A102" s="421">
        <v>4</v>
      </c>
      <c r="B102" s="422" t="s">
        <v>1388</v>
      </c>
      <c r="C102" s="423"/>
      <c r="D102" s="400" t="s">
        <v>1481</v>
      </c>
      <c r="E102" s="402" t="s">
        <v>1449</v>
      </c>
      <c r="F102" s="466" t="s">
        <v>1482</v>
      </c>
      <c r="G102" s="425">
        <v>1</v>
      </c>
      <c r="H102" s="425"/>
      <c r="I102" s="425"/>
      <c r="J102" s="425" t="s">
        <v>132</v>
      </c>
      <c r="K102" s="425" t="s">
        <v>132</v>
      </c>
      <c r="L102" s="425" t="s">
        <v>132</v>
      </c>
      <c r="M102" s="425" t="s">
        <v>132</v>
      </c>
      <c r="N102" s="425">
        <v>4</v>
      </c>
      <c r="O102" s="425">
        <v>1</v>
      </c>
      <c r="P102" s="875"/>
      <c r="Q102" s="416">
        <f>ROUND(P102,2)*O102*N102</f>
        <v>0</v>
      </c>
      <c r="R102" s="447"/>
    </row>
    <row r="103" spans="1:18" s="71" customFormat="1" ht="14.4" thickBot="1" x14ac:dyDescent="0.35">
      <c r="A103" s="1845" t="s">
        <v>1483</v>
      </c>
      <c r="B103" s="1845"/>
      <c r="C103" s="1845"/>
      <c r="D103" s="1845"/>
      <c r="E103" s="1845"/>
      <c r="F103" s="1845"/>
      <c r="G103" s="1845"/>
      <c r="H103" s="1845"/>
      <c r="I103" s="1845"/>
      <c r="J103" s="1845"/>
      <c r="K103" s="1845"/>
      <c r="L103" s="1845"/>
      <c r="M103" s="1845"/>
      <c r="N103" s="1845"/>
      <c r="O103" s="1845"/>
      <c r="P103" s="1845"/>
      <c r="Q103" s="1845"/>
      <c r="R103" s="447"/>
    </row>
    <row r="104" spans="1:18" s="71" customFormat="1" ht="15" thickBot="1" x14ac:dyDescent="0.35">
      <c r="A104" s="1853">
        <v>1</v>
      </c>
      <c r="B104" s="408" t="s">
        <v>1388</v>
      </c>
      <c r="C104" s="436"/>
      <c r="D104" s="384" t="s">
        <v>1472</v>
      </c>
      <c r="E104" s="388" t="s">
        <v>1391</v>
      </c>
      <c r="F104" s="386">
        <v>44336</v>
      </c>
      <c r="G104" s="388">
        <v>5</v>
      </c>
      <c r="H104" s="386">
        <f>DATE(YEAR(F104)+G104,MONTH(F104)+0,DAY(F104)+0)</f>
        <v>46162</v>
      </c>
      <c r="I104" s="388"/>
      <c r="J104" s="1850"/>
      <c r="K104" s="1850"/>
      <c r="L104" s="1850"/>
      <c r="M104" s="1850"/>
      <c r="N104" s="1850"/>
      <c r="O104" s="1850"/>
      <c r="P104" s="388" t="s">
        <v>1397</v>
      </c>
      <c r="Q104" s="461" t="s">
        <v>1397</v>
      </c>
      <c r="R104" s="447"/>
    </row>
    <row r="105" spans="1:18" s="71" customFormat="1" ht="14.4" thickBot="1" x14ac:dyDescent="0.35">
      <c r="A105" s="1853"/>
      <c r="B105" s="412" t="s">
        <v>1393</v>
      </c>
      <c r="C105" s="413"/>
      <c r="D105" s="413" t="s">
        <v>1473</v>
      </c>
      <c r="E105" s="415" t="s">
        <v>1391</v>
      </c>
      <c r="F105" s="414">
        <v>45226</v>
      </c>
      <c r="G105" s="415">
        <v>2</v>
      </c>
      <c r="H105" s="393">
        <f>DATE(YEAR(F105)+G105,MONTH(F105)+0,DAY(F105)+0)</f>
        <v>45957</v>
      </c>
      <c r="I105" s="415"/>
      <c r="J105" s="415" t="s">
        <v>132</v>
      </c>
      <c r="K105" s="415"/>
      <c r="L105" s="415" t="s">
        <v>132</v>
      </c>
      <c r="M105" s="415"/>
      <c r="N105" s="415">
        <v>2</v>
      </c>
      <c r="O105" s="415">
        <v>1</v>
      </c>
      <c r="P105" s="874"/>
      <c r="Q105" s="416">
        <f>ROUND(P105,2)*O105*N105</f>
        <v>0</v>
      </c>
      <c r="R105" s="447"/>
    </row>
    <row r="106" spans="1:18" s="71" customFormat="1" ht="14.4" thickBot="1" x14ac:dyDescent="0.35">
      <c r="A106" s="1853"/>
      <c r="B106" s="412" t="s">
        <v>1398</v>
      </c>
      <c r="C106" s="413"/>
      <c r="D106" s="413" t="s">
        <v>1474</v>
      </c>
      <c r="E106" s="415" t="s">
        <v>1391</v>
      </c>
      <c r="F106" s="414">
        <v>45037</v>
      </c>
      <c r="G106" s="415">
        <v>2</v>
      </c>
      <c r="H106" s="393">
        <f>DATE(YEAR(F106)+G106,MONTH(F106)+0,DAY(F106)+0)</f>
        <v>45768</v>
      </c>
      <c r="I106" s="415"/>
      <c r="J106" s="415" t="s">
        <v>132</v>
      </c>
      <c r="K106" s="415"/>
      <c r="L106" s="415" t="s">
        <v>132</v>
      </c>
      <c r="M106" s="415"/>
      <c r="N106" s="415">
        <v>2</v>
      </c>
      <c r="O106" s="415">
        <v>1</v>
      </c>
      <c r="P106" s="874"/>
      <c r="Q106" s="416">
        <f>ROUND(P106,2)*O106*N106</f>
        <v>0</v>
      </c>
      <c r="R106" s="447"/>
    </row>
    <row r="107" spans="1:18" s="71" customFormat="1" ht="14.4" x14ac:dyDescent="0.3">
      <c r="A107" s="1853"/>
      <c r="B107" s="412" t="s">
        <v>1401</v>
      </c>
      <c r="C107" s="413"/>
      <c r="D107" s="390" t="s">
        <v>1475</v>
      </c>
      <c r="E107" s="398" t="s">
        <v>1391</v>
      </c>
      <c r="F107" s="393">
        <v>44336</v>
      </c>
      <c r="G107" s="398">
        <v>5</v>
      </c>
      <c r="H107" s="393">
        <f>DATE(YEAR(F107)+G107,MONTH(F107)+0,DAY(F107)+0)</f>
        <v>46162</v>
      </c>
      <c r="I107" s="1854"/>
      <c r="J107" s="1854"/>
      <c r="K107" s="1854"/>
      <c r="L107" s="1854"/>
      <c r="M107" s="1854"/>
      <c r="N107" s="1854"/>
      <c r="O107" s="1854"/>
      <c r="P107" s="398" t="s">
        <v>1397</v>
      </c>
      <c r="Q107" s="448" t="s">
        <v>1397</v>
      </c>
      <c r="R107" s="447"/>
    </row>
    <row r="108" spans="1:18" s="71" customFormat="1" x14ac:dyDescent="0.3">
      <c r="A108" s="1855">
        <v>2</v>
      </c>
      <c r="B108" s="412" t="s">
        <v>1388</v>
      </c>
      <c r="C108" s="419"/>
      <c r="D108" s="1856" t="s">
        <v>1476</v>
      </c>
      <c r="E108" s="398" t="s">
        <v>1405</v>
      </c>
      <c r="F108" s="414">
        <v>45576</v>
      </c>
      <c r="G108" s="415">
        <v>1</v>
      </c>
      <c r="H108" s="393">
        <f>DATE(YEAR(F108)+G108,MONTH(F108)+0,DAY(F108)+0)</f>
        <v>45941</v>
      </c>
      <c r="I108" s="415"/>
      <c r="J108" s="415" t="s">
        <v>132</v>
      </c>
      <c r="K108" s="415" t="s">
        <v>132</v>
      </c>
      <c r="L108" s="415" t="s">
        <v>132</v>
      </c>
      <c r="M108" s="415" t="s">
        <v>132</v>
      </c>
      <c r="N108" s="415">
        <v>4</v>
      </c>
      <c r="O108" s="415">
        <v>1</v>
      </c>
      <c r="P108" s="874"/>
      <c r="Q108" s="416">
        <f>ROUND(P108,2)*O108*N108</f>
        <v>0</v>
      </c>
      <c r="R108" s="447"/>
    </row>
    <row r="109" spans="1:18" s="71" customFormat="1" x14ac:dyDescent="0.3">
      <c r="A109" s="1855"/>
      <c r="B109" s="412" t="s">
        <v>1398</v>
      </c>
      <c r="C109" s="419"/>
      <c r="D109" s="1856"/>
      <c r="E109" s="392" t="s">
        <v>1400</v>
      </c>
      <c r="F109" s="465" t="s">
        <v>1477</v>
      </c>
      <c r="G109" s="415">
        <v>5</v>
      </c>
      <c r="H109" s="393">
        <v>46419</v>
      </c>
      <c r="I109" s="415"/>
      <c r="J109" s="415" t="s">
        <v>132</v>
      </c>
      <c r="K109" s="415"/>
      <c r="L109" s="415"/>
      <c r="M109" s="415"/>
      <c r="N109" s="415">
        <v>1</v>
      </c>
      <c r="O109" s="415">
        <v>1</v>
      </c>
      <c r="P109" s="874"/>
      <c r="Q109" s="416">
        <f>ROUND(P109,2)*O109*N109</f>
        <v>0</v>
      </c>
      <c r="R109" s="447"/>
    </row>
    <row r="110" spans="1:18" s="71" customFormat="1" x14ac:dyDescent="0.3">
      <c r="A110" s="411">
        <v>3</v>
      </c>
      <c r="B110" s="412" t="s">
        <v>1388</v>
      </c>
      <c r="C110" s="419"/>
      <c r="D110" s="397" t="s">
        <v>1479</v>
      </c>
      <c r="E110" s="392" t="s">
        <v>1480</v>
      </c>
      <c r="F110" s="465"/>
      <c r="G110" s="415">
        <v>1</v>
      </c>
      <c r="H110" s="415"/>
      <c r="I110" s="415"/>
      <c r="J110" s="415" t="s">
        <v>132</v>
      </c>
      <c r="K110" s="415" t="s">
        <v>132</v>
      </c>
      <c r="L110" s="415" t="s">
        <v>132</v>
      </c>
      <c r="M110" s="415" t="s">
        <v>132</v>
      </c>
      <c r="N110" s="415">
        <v>4</v>
      </c>
      <c r="O110" s="415">
        <v>1</v>
      </c>
      <c r="P110" s="874"/>
      <c r="Q110" s="416">
        <f>ROUND(P110,2)*O110*N110</f>
        <v>0</v>
      </c>
      <c r="R110" s="447"/>
    </row>
    <row r="111" spans="1:18" s="71" customFormat="1" ht="14.4" thickBot="1" x14ac:dyDescent="0.35">
      <c r="A111" s="467"/>
      <c r="B111" s="422"/>
      <c r="C111" s="423"/>
      <c r="D111" s="400" t="s">
        <v>1481</v>
      </c>
      <c r="E111" s="402" t="s">
        <v>1449</v>
      </c>
      <c r="F111" s="466" t="s">
        <v>1482</v>
      </c>
      <c r="G111" s="425">
        <v>1</v>
      </c>
      <c r="H111" s="425"/>
      <c r="I111" s="425"/>
      <c r="J111" s="425" t="s">
        <v>132</v>
      </c>
      <c r="K111" s="425" t="s">
        <v>132</v>
      </c>
      <c r="L111" s="425" t="s">
        <v>132</v>
      </c>
      <c r="M111" s="425" t="s">
        <v>132</v>
      </c>
      <c r="N111" s="425">
        <v>4</v>
      </c>
      <c r="O111" s="425">
        <v>1</v>
      </c>
      <c r="P111" s="875"/>
      <c r="Q111" s="416">
        <f>ROUND(P111,2)*O111*N111</f>
        <v>0</v>
      </c>
      <c r="R111" s="447"/>
    </row>
    <row r="112" spans="1:18" s="71" customFormat="1" ht="14.4" thickBot="1" x14ac:dyDescent="0.35">
      <c r="A112" s="1845" t="s">
        <v>1484</v>
      </c>
      <c r="B112" s="1845"/>
      <c r="C112" s="1845"/>
      <c r="D112" s="1845"/>
      <c r="E112" s="1845"/>
      <c r="F112" s="1845"/>
      <c r="G112" s="1845"/>
      <c r="H112" s="1845"/>
      <c r="I112" s="1845"/>
      <c r="J112" s="1845"/>
      <c r="K112" s="1845"/>
      <c r="L112" s="1845"/>
      <c r="M112" s="1845"/>
      <c r="N112" s="1845"/>
      <c r="O112" s="1845"/>
      <c r="P112" s="1845"/>
      <c r="Q112" s="1845"/>
      <c r="R112" s="447"/>
    </row>
    <row r="113" spans="1:18" s="71" customFormat="1" ht="15" customHeight="1" thickBot="1" x14ac:dyDescent="0.35">
      <c r="A113" s="1848">
        <v>1</v>
      </c>
      <c r="B113" s="408" t="s">
        <v>1388</v>
      </c>
      <c r="C113" s="436"/>
      <c r="D113" s="436" t="s">
        <v>1485</v>
      </c>
      <c r="E113" s="438" t="s">
        <v>1391</v>
      </c>
      <c r="F113" s="439">
        <v>44419</v>
      </c>
      <c r="G113" s="438">
        <v>5</v>
      </c>
      <c r="H113" s="386">
        <f>DATE(YEAR(F113)+G113,MONTH(F113)+0,DAY(F113)+0)</f>
        <v>46245</v>
      </c>
      <c r="I113" s="1850"/>
      <c r="J113" s="1850"/>
      <c r="K113" s="1850"/>
      <c r="L113" s="1850"/>
      <c r="M113" s="1850"/>
      <c r="N113" s="1850"/>
      <c r="O113" s="1850"/>
      <c r="P113" s="388" t="s">
        <v>1397</v>
      </c>
      <c r="Q113" s="461" t="s">
        <v>1397</v>
      </c>
      <c r="R113" s="447"/>
    </row>
    <row r="114" spans="1:18" s="71" customFormat="1" ht="14.4" thickBot="1" x14ac:dyDescent="0.35">
      <c r="A114" s="1848"/>
      <c r="B114" s="412" t="s">
        <v>1393</v>
      </c>
      <c r="C114" s="413"/>
      <c r="D114" s="462" t="s">
        <v>1486</v>
      </c>
      <c r="E114" s="398" t="s">
        <v>1391</v>
      </c>
      <c r="F114" s="393"/>
      <c r="G114" s="398">
        <v>5</v>
      </c>
      <c r="H114" s="469"/>
      <c r="I114" s="398"/>
      <c r="J114" s="398"/>
      <c r="K114" s="398" t="s">
        <v>132</v>
      </c>
      <c r="L114" s="398"/>
      <c r="M114" s="398"/>
      <c r="N114" s="398">
        <v>1</v>
      </c>
      <c r="O114" s="398">
        <v>1</v>
      </c>
      <c r="P114" s="874"/>
      <c r="Q114" s="399">
        <f>ROUND(P114,2)*O114*N114</f>
        <v>0</v>
      </c>
      <c r="R114" s="447"/>
    </row>
    <row r="115" spans="1:18" s="71" customFormat="1" ht="14.4" thickBot="1" x14ac:dyDescent="0.35">
      <c r="A115" s="1848"/>
      <c r="B115" s="412" t="s">
        <v>1398</v>
      </c>
      <c r="C115" s="413"/>
      <c r="D115" s="462" t="s">
        <v>1487</v>
      </c>
      <c r="E115" s="398" t="s">
        <v>1449</v>
      </c>
      <c r="F115" s="393"/>
      <c r="G115" s="398">
        <v>1</v>
      </c>
      <c r="H115" s="469"/>
      <c r="I115" s="398"/>
      <c r="J115" s="398" t="s">
        <v>132</v>
      </c>
      <c r="K115" s="398" t="s">
        <v>132</v>
      </c>
      <c r="L115" s="398" t="s">
        <v>132</v>
      </c>
      <c r="M115" s="398" t="s">
        <v>132</v>
      </c>
      <c r="N115" s="398">
        <v>4</v>
      </c>
      <c r="O115" s="398">
        <v>1</v>
      </c>
      <c r="P115" s="874"/>
      <c r="Q115" s="399">
        <f>ROUND(P115,2)*O115*N115</f>
        <v>0</v>
      </c>
      <c r="R115" s="447"/>
    </row>
    <row r="116" spans="1:18" s="71" customFormat="1" ht="14.4" thickBot="1" x14ac:dyDescent="0.35">
      <c r="A116" s="1848"/>
      <c r="B116" s="422" t="s">
        <v>1401</v>
      </c>
      <c r="C116" s="440"/>
      <c r="D116" s="470" t="s">
        <v>1488</v>
      </c>
      <c r="E116" s="405" t="s">
        <v>1449</v>
      </c>
      <c r="F116" s="403"/>
      <c r="G116" s="405">
        <v>1</v>
      </c>
      <c r="H116" s="471"/>
      <c r="I116" s="405"/>
      <c r="J116" s="405" t="s">
        <v>132</v>
      </c>
      <c r="K116" s="405" t="s">
        <v>132</v>
      </c>
      <c r="L116" s="405" t="s">
        <v>132</v>
      </c>
      <c r="M116" s="405" t="s">
        <v>132</v>
      </c>
      <c r="N116" s="405">
        <v>4</v>
      </c>
      <c r="O116" s="405">
        <v>1</v>
      </c>
      <c r="P116" s="875"/>
      <c r="Q116" s="399">
        <f>ROUND(P116,2)*O116*N116</f>
        <v>0</v>
      </c>
      <c r="R116" s="447"/>
    </row>
    <row r="117" spans="1:18" s="71" customFormat="1" ht="14.4" thickBot="1" x14ac:dyDescent="0.35">
      <c r="A117" s="1845" t="s">
        <v>1489</v>
      </c>
      <c r="B117" s="1845"/>
      <c r="C117" s="1845"/>
      <c r="D117" s="1845"/>
      <c r="E117" s="1845"/>
      <c r="F117" s="1845"/>
      <c r="G117" s="1845"/>
      <c r="H117" s="1845"/>
      <c r="I117" s="1845"/>
      <c r="J117" s="1845"/>
      <c r="K117" s="1845"/>
      <c r="L117" s="1845"/>
      <c r="M117" s="1845"/>
      <c r="N117" s="1845"/>
      <c r="O117" s="1845"/>
      <c r="P117" s="1845"/>
      <c r="Q117" s="1845"/>
      <c r="R117" s="447"/>
    </row>
    <row r="118" spans="1:18" s="71" customFormat="1" ht="28.2" thickBot="1" x14ac:dyDescent="0.35">
      <c r="A118" s="468">
        <v>1</v>
      </c>
      <c r="B118" s="472" t="s">
        <v>1388</v>
      </c>
      <c r="C118" s="473"/>
      <c r="D118" s="474" t="s">
        <v>1490</v>
      </c>
      <c r="E118" s="475" t="s">
        <v>1391</v>
      </c>
      <c r="F118" s="476">
        <v>45751</v>
      </c>
      <c r="G118" s="475">
        <v>4</v>
      </c>
      <c r="H118" s="477">
        <f>DATE(YEAR(F118)+G118,MONTH(F118)+0,DAY(F118)+0)</f>
        <v>47212</v>
      </c>
      <c r="I118" s="475"/>
      <c r="J118" s="475"/>
      <c r="K118" s="475"/>
      <c r="L118" s="475" t="s">
        <v>132</v>
      </c>
      <c r="M118" s="475"/>
      <c r="N118" s="475">
        <v>1</v>
      </c>
      <c r="O118" s="475">
        <v>1</v>
      </c>
      <c r="P118" s="876"/>
      <c r="Q118" s="478">
        <f>ROUND(P118,2)*O118*N118</f>
        <v>0</v>
      </c>
      <c r="R118" s="447"/>
    </row>
    <row r="119" spans="1:18" s="71" customFormat="1" ht="14.4" thickBot="1" x14ac:dyDescent="0.35">
      <c r="A119" s="1845" t="s">
        <v>1491</v>
      </c>
      <c r="B119" s="1845"/>
      <c r="C119" s="1845"/>
      <c r="D119" s="1845"/>
      <c r="E119" s="1845"/>
      <c r="F119" s="1845"/>
      <c r="G119" s="1845"/>
      <c r="H119" s="1845"/>
      <c r="I119" s="1845"/>
      <c r="J119" s="1845"/>
      <c r="K119" s="1845"/>
      <c r="L119" s="1845"/>
      <c r="M119" s="1845"/>
      <c r="N119" s="1845"/>
      <c r="O119" s="1845"/>
      <c r="P119" s="1845"/>
      <c r="Q119" s="1845"/>
      <c r="R119" s="447"/>
    </row>
    <row r="120" spans="1:18" s="71" customFormat="1" x14ac:dyDescent="0.3">
      <c r="A120" s="407">
        <v>1</v>
      </c>
      <c r="B120" s="408" t="s">
        <v>1388</v>
      </c>
      <c r="C120" s="436"/>
      <c r="D120" s="436" t="s">
        <v>1492</v>
      </c>
      <c r="E120" s="438" t="s">
        <v>1391</v>
      </c>
      <c r="F120" s="439">
        <v>45012</v>
      </c>
      <c r="G120" s="438">
        <v>3</v>
      </c>
      <c r="H120" s="386">
        <f>DATE(YEAR(F120)+G120,MONTH(F120)+0,DAY(F120)+0)</f>
        <v>46108</v>
      </c>
      <c r="I120" s="438"/>
      <c r="J120" s="438"/>
      <c r="K120" s="438"/>
      <c r="L120" s="438" t="s">
        <v>132</v>
      </c>
      <c r="M120" s="438"/>
      <c r="N120" s="438">
        <v>1</v>
      </c>
      <c r="O120" s="438">
        <v>1</v>
      </c>
      <c r="P120" s="873"/>
      <c r="Q120" s="410">
        <f>ROUND(P120,2)*O120*N120</f>
        <v>0</v>
      </c>
      <c r="R120" s="447"/>
    </row>
    <row r="121" spans="1:18" s="71" customFormat="1" x14ac:dyDescent="0.3">
      <c r="A121" s="411"/>
      <c r="B121" s="412" t="s">
        <v>1393</v>
      </c>
      <c r="C121" s="413"/>
      <c r="D121" s="413" t="s">
        <v>1493</v>
      </c>
      <c r="E121" s="415" t="s">
        <v>1391</v>
      </c>
      <c r="F121" s="414">
        <v>45012</v>
      </c>
      <c r="G121" s="415">
        <v>3</v>
      </c>
      <c r="H121" s="393">
        <f>DATE(YEAR(F121)+G121,MONTH(F121)+0,DAY(F121)+0)</f>
        <v>46108</v>
      </c>
      <c r="I121" s="415"/>
      <c r="J121" s="415"/>
      <c r="K121" s="415"/>
      <c r="L121" s="415" t="s">
        <v>132</v>
      </c>
      <c r="M121" s="415"/>
      <c r="N121" s="415">
        <v>1</v>
      </c>
      <c r="O121" s="415">
        <v>1</v>
      </c>
      <c r="P121" s="874"/>
      <c r="Q121" s="416">
        <f>ROUND(P121,2)*O121*N121</f>
        <v>0</v>
      </c>
      <c r="R121" s="447"/>
    </row>
    <row r="122" spans="1:18" s="71" customFormat="1" x14ac:dyDescent="0.3">
      <c r="A122" s="411">
        <v>2</v>
      </c>
      <c r="B122" s="412" t="s">
        <v>1388</v>
      </c>
      <c r="C122" s="413"/>
      <c r="D122" s="413" t="s">
        <v>1494</v>
      </c>
      <c r="E122" s="415" t="s">
        <v>1391</v>
      </c>
      <c r="F122" s="414">
        <v>45012</v>
      </c>
      <c r="G122" s="415">
        <v>3</v>
      </c>
      <c r="H122" s="393">
        <f>DATE(YEAR(F122)+G122,MONTH(F122)+0,DAY(F122)+0)</f>
        <v>46108</v>
      </c>
      <c r="I122" s="415"/>
      <c r="J122" s="415"/>
      <c r="K122" s="415"/>
      <c r="L122" s="415" t="s">
        <v>132</v>
      </c>
      <c r="M122" s="415"/>
      <c r="N122" s="415">
        <v>1</v>
      </c>
      <c r="O122" s="415">
        <v>1</v>
      </c>
      <c r="P122" s="874"/>
      <c r="Q122" s="416">
        <f>ROUND(P122,2)*O122*N122</f>
        <v>0</v>
      </c>
      <c r="R122" s="447"/>
    </row>
    <row r="123" spans="1:18" s="71" customFormat="1" ht="14.4" thickBot="1" x14ac:dyDescent="0.35">
      <c r="A123" s="1851">
        <v>3</v>
      </c>
      <c r="B123" s="412" t="s">
        <v>1388</v>
      </c>
      <c r="C123" s="413"/>
      <c r="D123" s="1852" t="s">
        <v>1495</v>
      </c>
      <c r="E123" s="443" t="s">
        <v>1438</v>
      </c>
      <c r="F123" s="414"/>
      <c r="G123" s="415">
        <v>1</v>
      </c>
      <c r="H123" s="393"/>
      <c r="I123" s="415"/>
      <c r="J123" s="415"/>
      <c r="K123" s="415" t="s">
        <v>132</v>
      </c>
      <c r="L123" s="415" t="s">
        <v>132</v>
      </c>
      <c r="M123" s="415" t="s">
        <v>132</v>
      </c>
      <c r="N123" s="415">
        <v>3</v>
      </c>
      <c r="O123" s="415">
        <v>1</v>
      </c>
      <c r="P123" s="874"/>
      <c r="Q123" s="416">
        <f>ROUND(P123,2)*O123*N123</f>
        <v>0</v>
      </c>
      <c r="R123" s="447"/>
    </row>
    <row r="124" spans="1:18" s="71" customFormat="1" ht="14.4" thickBot="1" x14ac:dyDescent="0.35">
      <c r="A124" s="1851"/>
      <c r="B124" s="412" t="s">
        <v>1393</v>
      </c>
      <c r="C124" s="413"/>
      <c r="D124" s="1852"/>
      <c r="E124" s="392" t="s">
        <v>1439</v>
      </c>
      <c r="F124" s="393"/>
      <c r="G124" s="398">
        <v>5</v>
      </c>
      <c r="H124" s="393"/>
      <c r="I124" s="398"/>
      <c r="J124" s="398" t="s">
        <v>132</v>
      </c>
      <c r="K124" s="398"/>
      <c r="L124" s="398"/>
      <c r="M124" s="398"/>
      <c r="N124" s="398">
        <v>1</v>
      </c>
      <c r="O124" s="398">
        <v>1</v>
      </c>
      <c r="P124" s="874"/>
      <c r="Q124" s="416">
        <f>ROUND(P124,2)*O124*N124</f>
        <v>0</v>
      </c>
      <c r="R124" s="447"/>
    </row>
    <row r="125" spans="1:18" s="71" customFormat="1" ht="28.2" thickBot="1" x14ac:dyDescent="0.35">
      <c r="A125" s="1851"/>
      <c r="B125" s="422" t="s">
        <v>1398</v>
      </c>
      <c r="C125" s="440"/>
      <c r="D125" s="1852"/>
      <c r="E125" s="402" t="s">
        <v>1440</v>
      </c>
      <c r="F125" s="403"/>
      <c r="G125" s="405">
        <v>10</v>
      </c>
      <c r="H125" s="403"/>
      <c r="I125" s="1849"/>
      <c r="J125" s="1849"/>
      <c r="K125" s="1849"/>
      <c r="L125" s="1849"/>
      <c r="M125" s="1849"/>
      <c r="N125" s="1849"/>
      <c r="O125" s="1849"/>
      <c r="P125" s="405" t="s">
        <v>1397</v>
      </c>
      <c r="Q125" s="449" t="s">
        <v>1397</v>
      </c>
      <c r="R125" s="447"/>
    </row>
    <row r="126" spans="1:18" s="71" customFormat="1" ht="14.4" thickBot="1" x14ac:dyDescent="0.35">
      <c r="A126" s="1845" t="s">
        <v>1496</v>
      </c>
      <c r="B126" s="1845"/>
      <c r="C126" s="1845"/>
      <c r="D126" s="1845"/>
      <c r="E126" s="1845"/>
      <c r="F126" s="1845"/>
      <c r="G126" s="1845"/>
      <c r="H126" s="1845"/>
      <c r="I126" s="1845"/>
      <c r="J126" s="1845"/>
      <c r="K126" s="1845"/>
      <c r="L126" s="1845"/>
      <c r="M126" s="1845"/>
      <c r="N126" s="1845"/>
      <c r="O126" s="1845"/>
      <c r="P126" s="1845"/>
      <c r="Q126" s="1845"/>
      <c r="R126" s="447"/>
    </row>
    <row r="127" spans="1:18" s="71" customFormat="1" ht="14.4" thickBot="1" x14ac:dyDescent="0.35">
      <c r="A127" s="1848">
        <v>1</v>
      </c>
      <c r="B127" s="408" t="s">
        <v>1388</v>
      </c>
      <c r="C127" s="436"/>
      <c r="D127" s="1846" t="s">
        <v>1497</v>
      </c>
      <c r="E127" s="438" t="s">
        <v>1391</v>
      </c>
      <c r="F127" s="439">
        <v>45847</v>
      </c>
      <c r="G127" s="438">
        <v>2</v>
      </c>
      <c r="H127" s="386">
        <f>DATE(YEAR(F127)+G127,MONTH(F127)+0,DAY(F127)+0)</f>
        <v>46577</v>
      </c>
      <c r="I127" s="438"/>
      <c r="J127" s="438" t="s">
        <v>132</v>
      </c>
      <c r="K127" s="438"/>
      <c r="L127" s="438" t="s">
        <v>132</v>
      </c>
      <c r="M127" s="438"/>
      <c r="N127" s="438">
        <v>2</v>
      </c>
      <c r="O127" s="438">
        <v>1</v>
      </c>
      <c r="P127" s="873"/>
      <c r="Q127" s="410">
        <f>ROUND(P127,2)*O127*N127</f>
        <v>0</v>
      </c>
      <c r="R127" s="447"/>
    </row>
    <row r="128" spans="1:18" s="71" customFormat="1" ht="15" thickBot="1" x14ac:dyDescent="0.35">
      <c r="A128" s="1848"/>
      <c r="B128" s="422" t="s">
        <v>1393</v>
      </c>
      <c r="C128" s="440"/>
      <c r="D128" s="1846"/>
      <c r="E128" s="425" t="s">
        <v>1395</v>
      </c>
      <c r="F128" s="426">
        <v>44411</v>
      </c>
      <c r="G128" s="425">
        <v>10</v>
      </c>
      <c r="H128" s="403">
        <f>DATE(YEAR(F128)+G128,MONTH(F128)+0,DAY(F128)+0)</f>
        <v>48063</v>
      </c>
      <c r="I128" s="1849"/>
      <c r="J128" s="1849"/>
      <c r="K128" s="1849"/>
      <c r="L128" s="1849"/>
      <c r="M128" s="1849"/>
      <c r="N128" s="1849"/>
      <c r="O128" s="1849"/>
      <c r="P128" s="441" t="s">
        <v>1397</v>
      </c>
      <c r="Q128" s="442" t="s">
        <v>1397</v>
      </c>
      <c r="R128" s="447"/>
    </row>
    <row r="129" spans="1:18" s="71" customFormat="1" ht="14.4" thickBot="1" x14ac:dyDescent="0.35">
      <c r="A129" s="1845" t="s">
        <v>1498</v>
      </c>
      <c r="B129" s="1845"/>
      <c r="C129" s="1845"/>
      <c r="D129" s="1845"/>
      <c r="E129" s="1845"/>
      <c r="F129" s="1845"/>
      <c r="G129" s="1845"/>
      <c r="H129" s="1845"/>
      <c r="I129" s="1845"/>
      <c r="J129" s="1845"/>
      <c r="K129" s="1845"/>
      <c r="L129" s="1845"/>
      <c r="M129" s="1845"/>
      <c r="N129" s="1845"/>
      <c r="O129" s="1845"/>
      <c r="P129" s="1845"/>
      <c r="Q129" s="1845"/>
      <c r="R129" s="447"/>
    </row>
    <row r="130" spans="1:18" s="71" customFormat="1" ht="14.4" thickBot="1" x14ac:dyDescent="0.35">
      <c r="A130" s="407">
        <v>1</v>
      </c>
      <c r="B130" s="408" t="s">
        <v>1388</v>
      </c>
      <c r="C130" s="436"/>
      <c r="D130" s="1846" t="s">
        <v>1499</v>
      </c>
      <c r="E130" s="438" t="s">
        <v>1391</v>
      </c>
      <c r="F130" s="439">
        <v>45043</v>
      </c>
      <c r="G130" s="438">
        <v>3</v>
      </c>
      <c r="H130" s="386">
        <f>DATE(YEAR(F130)+G130,MONTH(F130)+0,DAY(F130)+0)</f>
        <v>46139</v>
      </c>
      <c r="I130" s="438"/>
      <c r="J130" s="438"/>
      <c r="K130" s="438"/>
      <c r="L130" s="438" t="s">
        <v>132</v>
      </c>
      <c r="M130" s="438"/>
      <c r="N130" s="438">
        <v>1</v>
      </c>
      <c r="O130" s="438">
        <v>1</v>
      </c>
      <c r="P130" s="873"/>
      <c r="Q130" s="410">
        <f>ROUND(P130,2)*O130*N130</f>
        <v>0</v>
      </c>
      <c r="R130" s="447"/>
    </row>
    <row r="131" spans="1:18" s="71" customFormat="1" ht="14.4" thickBot="1" x14ac:dyDescent="0.35">
      <c r="A131" s="421"/>
      <c r="B131" s="422" t="s">
        <v>1393</v>
      </c>
      <c r="C131" s="440"/>
      <c r="D131" s="1846"/>
      <c r="E131" s="405" t="s">
        <v>1395</v>
      </c>
      <c r="F131" s="403">
        <v>44252</v>
      </c>
      <c r="G131" s="405">
        <v>10</v>
      </c>
      <c r="H131" s="403">
        <f>DATE(YEAR(F131)+G131,MONTH(F131)+0,DAY(F131)+0)</f>
        <v>47904</v>
      </c>
      <c r="I131" s="405"/>
      <c r="J131" s="405"/>
      <c r="K131" s="405"/>
      <c r="L131" s="405"/>
      <c r="M131" s="405" t="s">
        <v>132</v>
      </c>
      <c r="N131" s="405">
        <v>1</v>
      </c>
      <c r="O131" s="405">
        <v>1</v>
      </c>
      <c r="P131" s="875"/>
      <c r="Q131" s="406">
        <f>ROUND(P131,2)*O131*N131</f>
        <v>0</v>
      </c>
      <c r="R131" s="447"/>
    </row>
    <row r="132" spans="1:18" s="71" customFormat="1" ht="14.4" thickBot="1" x14ac:dyDescent="0.35">
      <c r="A132" s="1845" t="s">
        <v>1500</v>
      </c>
      <c r="B132" s="1845"/>
      <c r="C132" s="1845"/>
      <c r="D132" s="1845"/>
      <c r="E132" s="1845"/>
      <c r="F132" s="1845"/>
      <c r="G132" s="1845"/>
      <c r="H132" s="1845"/>
      <c r="I132" s="1845"/>
      <c r="J132" s="1845"/>
      <c r="K132" s="1845"/>
      <c r="L132" s="1845"/>
      <c r="M132" s="1845"/>
      <c r="N132" s="1845"/>
      <c r="O132" s="1845"/>
      <c r="P132" s="1845"/>
      <c r="Q132" s="1845"/>
      <c r="R132" s="447"/>
    </row>
    <row r="133" spans="1:18" s="71" customFormat="1" ht="14.4" thickBot="1" x14ac:dyDescent="0.35">
      <c r="A133" s="407">
        <v>1</v>
      </c>
      <c r="B133" s="408" t="s">
        <v>1388</v>
      </c>
      <c r="C133" s="436"/>
      <c r="D133" s="1846" t="s">
        <v>1501</v>
      </c>
      <c r="E133" s="438" t="s">
        <v>1391</v>
      </c>
      <c r="F133" s="439">
        <v>45043</v>
      </c>
      <c r="G133" s="438">
        <v>3</v>
      </c>
      <c r="H133" s="386">
        <f>DATE(YEAR(F133)+G133,MONTH(F133)+0,DAY(F133)+0)</f>
        <v>46139</v>
      </c>
      <c r="I133" s="438"/>
      <c r="J133" s="438"/>
      <c r="K133" s="438"/>
      <c r="L133" s="438" t="s">
        <v>132</v>
      </c>
      <c r="M133" s="438"/>
      <c r="N133" s="438">
        <v>1</v>
      </c>
      <c r="O133" s="438">
        <v>1</v>
      </c>
      <c r="P133" s="873"/>
      <c r="Q133" s="410">
        <f>ROUND(P133,2)*O133*N133</f>
        <v>0</v>
      </c>
      <c r="R133" s="447"/>
    </row>
    <row r="134" spans="1:18" s="71" customFormat="1" ht="14.4" thickBot="1" x14ac:dyDescent="0.35">
      <c r="A134" s="421"/>
      <c r="B134" s="422" t="s">
        <v>1393</v>
      </c>
      <c r="C134" s="440"/>
      <c r="D134" s="1846"/>
      <c r="E134" s="425" t="s">
        <v>1395</v>
      </c>
      <c r="F134" s="426">
        <v>43285</v>
      </c>
      <c r="G134" s="425">
        <v>10</v>
      </c>
      <c r="H134" s="403">
        <f>DATE(YEAR(F134)+G134,MONTH(F134)+0,DAY(F134)+0)</f>
        <v>46938</v>
      </c>
      <c r="I134" s="425"/>
      <c r="J134" s="425"/>
      <c r="K134" s="425" t="s">
        <v>132</v>
      </c>
      <c r="L134" s="425"/>
      <c r="M134" s="425"/>
      <c r="N134" s="425">
        <v>1</v>
      </c>
      <c r="O134" s="425">
        <v>1</v>
      </c>
      <c r="P134" s="875"/>
      <c r="Q134" s="427">
        <f>ROUND(P134,2)*O134*N134</f>
        <v>0</v>
      </c>
      <c r="R134" s="447"/>
    </row>
    <row r="135" spans="1:18" s="71" customFormat="1" ht="14.4" thickBot="1" x14ac:dyDescent="0.35">
      <c r="A135" s="479"/>
      <c r="B135" s="480"/>
      <c r="C135" s="481"/>
      <c r="D135" s="481"/>
      <c r="E135" s="482"/>
      <c r="F135" s="482"/>
      <c r="G135" s="482"/>
      <c r="H135" s="483"/>
      <c r="I135" s="482"/>
      <c r="J135" s="482"/>
      <c r="K135" s="482"/>
      <c r="L135" s="482"/>
      <c r="M135" s="482"/>
      <c r="N135" s="483"/>
      <c r="O135" s="483"/>
      <c r="P135" s="484"/>
      <c r="Q135" s="481"/>
      <c r="R135" s="447"/>
    </row>
    <row r="136" spans="1:18" s="71" customFormat="1" ht="14.4" thickBot="1" x14ac:dyDescent="0.35">
      <c r="A136" s="1847" t="s">
        <v>1502</v>
      </c>
      <c r="B136" s="1847"/>
      <c r="C136" s="1847"/>
      <c r="D136" s="1847"/>
      <c r="E136" s="1847"/>
      <c r="F136" s="1847"/>
      <c r="G136" s="1847"/>
      <c r="H136" s="1847"/>
      <c r="I136" s="1847"/>
      <c r="J136" s="1847"/>
      <c r="K136" s="1847"/>
      <c r="L136" s="1847"/>
      <c r="M136" s="1847"/>
      <c r="N136" s="1847"/>
      <c r="O136" s="1847"/>
      <c r="P136" s="1847"/>
      <c r="Q136" s="485">
        <f>SUM(Q16:Q134)</f>
        <v>0</v>
      </c>
      <c r="R136" s="447"/>
    </row>
    <row r="137" spans="1:18" customFormat="1" ht="14.4" x14ac:dyDescent="0.3">
      <c r="A137" s="479"/>
      <c r="B137" s="480"/>
      <c r="C137" s="481"/>
      <c r="D137" s="481"/>
      <c r="E137" s="482"/>
      <c r="F137" s="482"/>
      <c r="G137" s="482"/>
      <c r="H137" s="483"/>
      <c r="I137" s="482"/>
      <c r="J137" s="482"/>
      <c r="K137" s="482"/>
      <c r="L137" s="482"/>
      <c r="M137" s="482"/>
      <c r="N137" s="483"/>
      <c r="O137" s="483"/>
      <c r="P137" s="481"/>
      <c r="Q137" s="481"/>
      <c r="R137" s="447"/>
    </row>
  </sheetData>
  <sheetProtection algorithmName="SHA-512" hashValue="r/KhAqE6l6li1/xl6UhlTJfupGcMjW/bAsensgOCryO79sHo223DdclnX3Tg01Jn1pX57l0hqjMF83b8UYZp8g==" saltValue="5q/McRIlXalgPPUnPkajCA==" spinCount="100000" sheet="1" objects="1" scenarios="1"/>
  <mergeCells count="112">
    <mergeCell ref="E1:Q1"/>
    <mergeCell ref="A8:C8"/>
    <mergeCell ref="A9:E9"/>
    <mergeCell ref="A10:N10"/>
    <mergeCell ref="A11:B14"/>
    <mergeCell ref="C11:C14"/>
    <mergeCell ref="D11:D14"/>
    <mergeCell ref="E11:E14"/>
    <mergeCell ref="F11:F14"/>
    <mergeCell ref="G11:G14"/>
    <mergeCell ref="A15:Q15"/>
    <mergeCell ref="A16:A17"/>
    <mergeCell ref="C16:C21"/>
    <mergeCell ref="I17:O17"/>
    <mergeCell ref="A18:A21"/>
    <mergeCell ref="D20:D21"/>
    <mergeCell ref="H11:H14"/>
    <mergeCell ref="I11:M11"/>
    <mergeCell ref="N11:N14"/>
    <mergeCell ref="O11:O14"/>
    <mergeCell ref="P11:P14"/>
    <mergeCell ref="Q11:Q14"/>
    <mergeCell ref="I12:M12"/>
    <mergeCell ref="I13:M13"/>
    <mergeCell ref="I33:O33"/>
    <mergeCell ref="A34:Q34"/>
    <mergeCell ref="I36:O36"/>
    <mergeCell ref="A38:Q38"/>
    <mergeCell ref="I40:O40"/>
    <mergeCell ref="A41:Q41"/>
    <mergeCell ref="A22:Q22"/>
    <mergeCell ref="A23:A25"/>
    <mergeCell ref="C23:C25"/>
    <mergeCell ref="I24:O24"/>
    <mergeCell ref="A26:Q26"/>
    <mergeCell ref="C27:C30"/>
    <mergeCell ref="A29:A30"/>
    <mergeCell ref="A55:Q55"/>
    <mergeCell ref="I57:O57"/>
    <mergeCell ref="A58:A60"/>
    <mergeCell ref="D58:D60"/>
    <mergeCell ref="A61:Q61"/>
    <mergeCell ref="I63:O63"/>
    <mergeCell ref="I43:O43"/>
    <mergeCell ref="A44:Q44"/>
    <mergeCell ref="I46:O46"/>
    <mergeCell ref="A47:Q47"/>
    <mergeCell ref="C49:C54"/>
    <mergeCell ref="I49:O49"/>
    <mergeCell ref="A50:A52"/>
    <mergeCell ref="D50:D52"/>
    <mergeCell ref="A53:A54"/>
    <mergeCell ref="D53:D54"/>
    <mergeCell ref="I67:O67"/>
    <mergeCell ref="A68:A70"/>
    <mergeCell ref="D68:D70"/>
    <mergeCell ref="I70:O70"/>
    <mergeCell ref="A71:A74"/>
    <mergeCell ref="D71:D74"/>
    <mergeCell ref="A64:Q64"/>
    <mergeCell ref="A65:A66"/>
    <mergeCell ref="E65:E66"/>
    <mergeCell ref="F65:F66"/>
    <mergeCell ref="G65:G66"/>
    <mergeCell ref="H65:H66"/>
    <mergeCell ref="A82:Q82"/>
    <mergeCell ref="A83:Q83"/>
    <mergeCell ref="A84:A85"/>
    <mergeCell ref="E84:E85"/>
    <mergeCell ref="I84:O84"/>
    <mergeCell ref="I85:O85"/>
    <mergeCell ref="A75:A77"/>
    <mergeCell ref="D75:D77"/>
    <mergeCell ref="I77:O77"/>
    <mergeCell ref="A78:Q78"/>
    <mergeCell ref="I80:O80"/>
    <mergeCell ref="A81:Q81"/>
    <mergeCell ref="A95:A98"/>
    <mergeCell ref="C95:C98"/>
    <mergeCell ref="J95:O95"/>
    <mergeCell ref="I98:O98"/>
    <mergeCell ref="A99:A100"/>
    <mergeCell ref="D99:D100"/>
    <mergeCell ref="A87:A89"/>
    <mergeCell ref="D87:D89"/>
    <mergeCell ref="I89:O89"/>
    <mergeCell ref="A90:A93"/>
    <mergeCell ref="D90:D93"/>
    <mergeCell ref="A94:Q94"/>
    <mergeCell ref="A112:Q112"/>
    <mergeCell ref="A113:A116"/>
    <mergeCell ref="I113:O113"/>
    <mergeCell ref="A117:Q117"/>
    <mergeCell ref="A119:Q119"/>
    <mergeCell ref="A123:A125"/>
    <mergeCell ref="D123:D125"/>
    <mergeCell ref="I125:O125"/>
    <mergeCell ref="A103:Q103"/>
    <mergeCell ref="A104:A107"/>
    <mergeCell ref="J104:O104"/>
    <mergeCell ref="I107:O107"/>
    <mergeCell ref="A108:A109"/>
    <mergeCell ref="D108:D109"/>
    <mergeCell ref="A132:Q132"/>
    <mergeCell ref="D133:D134"/>
    <mergeCell ref="A136:P136"/>
    <mergeCell ref="A126:Q126"/>
    <mergeCell ref="A127:A128"/>
    <mergeCell ref="D127:D128"/>
    <mergeCell ref="I128:O128"/>
    <mergeCell ref="A129:Q129"/>
    <mergeCell ref="D130:D131"/>
  </mergeCells>
  <pageMargins left="0.70000000000000007" right="0.70000000000000007" top="0.75" bottom="0.75" header="0.30000000000000004" footer="0.30000000000000004"/>
  <pageSetup paperSize="0" fitToHeight="0" orientation="landscape" horizontalDpi="0" verticalDpi="0" copie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9FCE-625E-49FF-A04E-06103EF6CABA}">
  <sheetPr>
    <tabColor rgb="FFFFFF00"/>
    <pageSetUpPr fitToPage="1"/>
  </sheetPr>
  <dimension ref="A1:G47"/>
  <sheetViews>
    <sheetView workbookViewId="0">
      <selection activeCell="E45" sqref="E45"/>
    </sheetView>
  </sheetViews>
  <sheetFormatPr defaultRowHeight="14.4" x14ac:dyDescent="0.3"/>
  <cols>
    <col min="1" max="1" width="9" style="765" bestFit="1" customWidth="1"/>
    <col min="2" max="2" width="16.88671875" style="765" customWidth="1"/>
    <col min="3" max="3" width="58.33203125" style="766" customWidth="1"/>
    <col min="4" max="4" width="24.109375" style="765" customWidth="1"/>
    <col min="5" max="247" width="8.88671875" style="813" customWidth="1"/>
    <col min="248" max="248" width="5.33203125" style="813" customWidth="1"/>
    <col min="249" max="249" width="40.88671875" style="813" customWidth="1"/>
    <col min="250" max="250" width="15.88671875" style="813" customWidth="1"/>
    <col min="251" max="251" width="23.6640625" style="813" customWidth="1"/>
    <col min="252" max="252" width="15.88671875" style="813" customWidth="1"/>
    <col min="253" max="253" width="23.6640625" style="813" customWidth="1"/>
    <col min="254" max="254" width="12.109375" style="813" customWidth="1"/>
    <col min="255" max="255" width="15.88671875" style="813" customWidth="1"/>
    <col min="256" max="256" width="17.88671875" style="813" customWidth="1"/>
    <col min="257" max="503" width="8.88671875" style="813" customWidth="1"/>
    <col min="504" max="504" width="5.33203125" style="813" customWidth="1"/>
    <col min="505" max="505" width="40.88671875" style="813" customWidth="1"/>
    <col min="506" max="506" width="15.88671875" style="813" customWidth="1"/>
    <col min="507" max="507" width="23.6640625" style="813" customWidth="1"/>
    <col min="508" max="508" width="15.88671875" style="813" customWidth="1"/>
    <col min="509" max="509" width="23.6640625" style="813" customWidth="1"/>
    <col min="510" max="510" width="12.109375" style="813" customWidth="1"/>
    <col min="511" max="511" width="15.88671875" style="813" customWidth="1"/>
    <col min="512" max="512" width="17.88671875" style="813" customWidth="1"/>
    <col min="513" max="759" width="8.88671875" style="813" customWidth="1"/>
    <col min="760" max="760" width="5.33203125" style="813" customWidth="1"/>
    <col min="761" max="761" width="40.88671875" style="813" customWidth="1"/>
    <col min="762" max="762" width="15.88671875" style="813" customWidth="1"/>
    <col min="763" max="763" width="23.6640625" style="813" customWidth="1"/>
    <col min="764" max="764" width="15.88671875" style="813" customWidth="1"/>
    <col min="765" max="765" width="23.6640625" style="813" customWidth="1"/>
    <col min="766" max="766" width="12.109375" style="813" customWidth="1"/>
    <col min="767" max="767" width="15.88671875" style="813" customWidth="1"/>
    <col min="768" max="768" width="17.88671875" style="813" customWidth="1"/>
    <col min="769" max="1015" width="8.88671875" style="813" customWidth="1"/>
    <col min="1016" max="1016" width="5.33203125" style="813" customWidth="1"/>
    <col min="1017" max="1017" width="40.88671875" style="813" customWidth="1"/>
    <col min="1018" max="1018" width="15.88671875" style="813" customWidth="1"/>
    <col min="1019" max="1019" width="23.6640625" style="813" customWidth="1"/>
    <col min="1020" max="1020" width="15.88671875" style="813" customWidth="1"/>
    <col min="1021" max="1021" width="23.6640625" style="813" customWidth="1"/>
    <col min="1022" max="1022" width="12.109375" style="813" customWidth="1"/>
    <col min="1023" max="1023" width="15.88671875" style="813" customWidth="1"/>
    <col min="1024" max="1024" width="17.88671875" style="813" customWidth="1"/>
    <col min="1025" max="1271" width="8.88671875" style="813" customWidth="1"/>
    <col min="1272" max="1272" width="5.33203125" style="813" customWidth="1"/>
    <col min="1273" max="1273" width="40.88671875" style="813" customWidth="1"/>
    <col min="1274" max="1274" width="15.88671875" style="813" customWidth="1"/>
    <col min="1275" max="1275" width="23.6640625" style="813" customWidth="1"/>
    <col min="1276" max="1276" width="15.88671875" style="813" customWidth="1"/>
    <col min="1277" max="1277" width="23.6640625" style="813" customWidth="1"/>
    <col min="1278" max="1278" width="12.109375" style="813" customWidth="1"/>
    <col min="1279" max="1279" width="15.88671875" style="813" customWidth="1"/>
    <col min="1280" max="1280" width="17.88671875" style="813" customWidth="1"/>
    <col min="1281" max="1527" width="8.88671875" style="813" customWidth="1"/>
    <col min="1528" max="1528" width="5.33203125" style="813" customWidth="1"/>
    <col min="1529" max="1529" width="40.88671875" style="813" customWidth="1"/>
    <col min="1530" max="1530" width="15.88671875" style="813" customWidth="1"/>
    <col min="1531" max="1531" width="23.6640625" style="813" customWidth="1"/>
    <col min="1532" max="1532" width="15.88671875" style="813" customWidth="1"/>
    <col min="1533" max="1533" width="23.6640625" style="813" customWidth="1"/>
    <col min="1534" max="1534" width="12.109375" style="813" customWidth="1"/>
    <col min="1535" max="1535" width="15.88671875" style="813" customWidth="1"/>
    <col min="1536" max="1536" width="17.88671875" style="813" customWidth="1"/>
    <col min="1537" max="1783" width="8.88671875" style="813" customWidth="1"/>
    <col min="1784" max="1784" width="5.33203125" style="813" customWidth="1"/>
    <col min="1785" max="1785" width="40.88671875" style="813" customWidth="1"/>
    <col min="1786" max="1786" width="15.88671875" style="813" customWidth="1"/>
    <col min="1787" max="1787" width="23.6640625" style="813" customWidth="1"/>
    <col min="1788" max="1788" width="15.88671875" style="813" customWidth="1"/>
    <col min="1789" max="1789" width="23.6640625" style="813" customWidth="1"/>
    <col min="1790" max="1790" width="12.109375" style="813" customWidth="1"/>
    <col min="1791" max="1791" width="15.88671875" style="813" customWidth="1"/>
    <col min="1792" max="1792" width="17.88671875" style="813" customWidth="1"/>
    <col min="1793" max="2039" width="8.88671875" style="813" customWidth="1"/>
    <col min="2040" max="2040" width="5.33203125" style="813" customWidth="1"/>
    <col min="2041" max="2041" width="40.88671875" style="813" customWidth="1"/>
    <col min="2042" max="2042" width="15.88671875" style="813" customWidth="1"/>
    <col min="2043" max="2043" width="23.6640625" style="813" customWidth="1"/>
    <col min="2044" max="2044" width="15.88671875" style="813" customWidth="1"/>
    <col min="2045" max="2045" width="23.6640625" style="813" customWidth="1"/>
    <col min="2046" max="2046" width="12.109375" style="813" customWidth="1"/>
    <col min="2047" max="2047" width="15.88671875" style="813" customWidth="1"/>
    <col min="2048" max="2048" width="17.88671875" style="813" customWidth="1"/>
    <col min="2049" max="2295" width="8.88671875" style="813" customWidth="1"/>
    <col min="2296" max="2296" width="5.33203125" style="813" customWidth="1"/>
    <col min="2297" max="2297" width="40.88671875" style="813" customWidth="1"/>
    <col min="2298" max="2298" width="15.88671875" style="813" customWidth="1"/>
    <col min="2299" max="2299" width="23.6640625" style="813" customWidth="1"/>
    <col min="2300" max="2300" width="15.88671875" style="813" customWidth="1"/>
    <col min="2301" max="2301" width="23.6640625" style="813" customWidth="1"/>
    <col min="2302" max="2302" width="12.109375" style="813" customWidth="1"/>
    <col min="2303" max="2303" width="15.88671875" style="813" customWidth="1"/>
    <col min="2304" max="2304" width="17.88671875" style="813" customWidth="1"/>
    <col min="2305" max="2551" width="8.88671875" style="813" customWidth="1"/>
    <col min="2552" max="2552" width="5.33203125" style="813" customWidth="1"/>
    <col min="2553" max="2553" width="40.88671875" style="813" customWidth="1"/>
    <col min="2554" max="2554" width="15.88671875" style="813" customWidth="1"/>
    <col min="2555" max="2555" width="23.6640625" style="813" customWidth="1"/>
    <col min="2556" max="2556" width="15.88671875" style="813" customWidth="1"/>
    <col min="2557" max="2557" width="23.6640625" style="813" customWidth="1"/>
    <col min="2558" max="2558" width="12.109375" style="813" customWidth="1"/>
    <col min="2559" max="2559" width="15.88671875" style="813" customWidth="1"/>
    <col min="2560" max="2560" width="17.88671875" style="813" customWidth="1"/>
    <col min="2561" max="2807" width="8.88671875" style="813" customWidth="1"/>
    <col min="2808" max="2808" width="5.33203125" style="813" customWidth="1"/>
    <col min="2809" max="2809" width="40.88671875" style="813" customWidth="1"/>
    <col min="2810" max="2810" width="15.88671875" style="813" customWidth="1"/>
    <col min="2811" max="2811" width="23.6640625" style="813" customWidth="1"/>
    <col min="2812" max="2812" width="15.88671875" style="813" customWidth="1"/>
    <col min="2813" max="2813" width="23.6640625" style="813" customWidth="1"/>
    <col min="2814" max="2814" width="12.109375" style="813" customWidth="1"/>
    <col min="2815" max="2815" width="15.88671875" style="813" customWidth="1"/>
    <col min="2816" max="2816" width="17.88671875" style="813" customWidth="1"/>
    <col min="2817" max="3063" width="8.88671875" style="813" customWidth="1"/>
    <col min="3064" max="3064" width="5.33203125" style="813" customWidth="1"/>
    <col min="3065" max="3065" width="40.88671875" style="813" customWidth="1"/>
    <col min="3066" max="3066" width="15.88671875" style="813" customWidth="1"/>
    <col min="3067" max="3067" width="23.6640625" style="813" customWidth="1"/>
    <col min="3068" max="3068" width="15.88671875" style="813" customWidth="1"/>
    <col min="3069" max="3069" width="23.6640625" style="813" customWidth="1"/>
    <col min="3070" max="3070" width="12.109375" style="813" customWidth="1"/>
    <col min="3071" max="3071" width="15.88671875" style="813" customWidth="1"/>
    <col min="3072" max="3072" width="17.88671875" style="813" customWidth="1"/>
    <col min="3073" max="3319" width="8.88671875" style="813" customWidth="1"/>
    <col min="3320" max="3320" width="5.33203125" style="813" customWidth="1"/>
    <col min="3321" max="3321" width="40.88671875" style="813" customWidth="1"/>
    <col min="3322" max="3322" width="15.88671875" style="813" customWidth="1"/>
    <col min="3323" max="3323" width="23.6640625" style="813" customWidth="1"/>
    <col min="3324" max="3324" width="15.88671875" style="813" customWidth="1"/>
    <col min="3325" max="3325" width="23.6640625" style="813" customWidth="1"/>
    <col min="3326" max="3326" width="12.109375" style="813" customWidth="1"/>
    <col min="3327" max="3327" width="15.88671875" style="813" customWidth="1"/>
    <col min="3328" max="3328" width="17.88671875" style="813" customWidth="1"/>
    <col min="3329" max="3575" width="8.88671875" style="813" customWidth="1"/>
    <col min="3576" max="3576" width="5.33203125" style="813" customWidth="1"/>
    <col min="3577" max="3577" width="40.88671875" style="813" customWidth="1"/>
    <col min="3578" max="3578" width="15.88671875" style="813" customWidth="1"/>
    <col min="3579" max="3579" width="23.6640625" style="813" customWidth="1"/>
    <col min="3580" max="3580" width="15.88671875" style="813" customWidth="1"/>
    <col min="3581" max="3581" width="23.6640625" style="813" customWidth="1"/>
    <col min="3582" max="3582" width="12.109375" style="813" customWidth="1"/>
    <col min="3583" max="3583" width="15.88671875" style="813" customWidth="1"/>
    <col min="3584" max="3584" width="17.88671875" style="813" customWidth="1"/>
    <col min="3585" max="3831" width="8.88671875" style="813" customWidth="1"/>
    <col min="3832" max="3832" width="5.33203125" style="813" customWidth="1"/>
    <col min="3833" max="3833" width="40.88671875" style="813" customWidth="1"/>
    <col min="3834" max="3834" width="15.88671875" style="813" customWidth="1"/>
    <col min="3835" max="3835" width="23.6640625" style="813" customWidth="1"/>
    <col min="3836" max="3836" width="15.88671875" style="813" customWidth="1"/>
    <col min="3837" max="3837" width="23.6640625" style="813" customWidth="1"/>
    <col min="3838" max="3838" width="12.109375" style="813" customWidth="1"/>
    <col min="3839" max="3839" width="15.88671875" style="813" customWidth="1"/>
    <col min="3840" max="3840" width="17.88671875" style="813" customWidth="1"/>
    <col min="3841" max="4087" width="8.88671875" style="813" customWidth="1"/>
    <col min="4088" max="4088" width="5.33203125" style="813" customWidth="1"/>
    <col min="4089" max="4089" width="40.88671875" style="813" customWidth="1"/>
    <col min="4090" max="4090" width="15.88671875" style="813" customWidth="1"/>
    <col min="4091" max="4091" width="23.6640625" style="813" customWidth="1"/>
    <col min="4092" max="4092" width="15.88671875" style="813" customWidth="1"/>
    <col min="4093" max="4093" width="23.6640625" style="813" customWidth="1"/>
    <col min="4094" max="4094" width="12.109375" style="813" customWidth="1"/>
    <col min="4095" max="4095" width="15.88671875" style="813" customWidth="1"/>
    <col min="4096" max="4096" width="17.88671875" style="813" customWidth="1"/>
    <col min="4097" max="4343" width="8.88671875" style="813" customWidth="1"/>
    <col min="4344" max="4344" width="5.33203125" style="813" customWidth="1"/>
    <col min="4345" max="4345" width="40.88671875" style="813" customWidth="1"/>
    <col min="4346" max="4346" width="15.88671875" style="813" customWidth="1"/>
    <col min="4347" max="4347" width="23.6640625" style="813" customWidth="1"/>
    <col min="4348" max="4348" width="15.88671875" style="813" customWidth="1"/>
    <col min="4349" max="4349" width="23.6640625" style="813" customWidth="1"/>
    <col min="4350" max="4350" width="12.109375" style="813" customWidth="1"/>
    <col min="4351" max="4351" width="15.88671875" style="813" customWidth="1"/>
    <col min="4352" max="4352" width="17.88671875" style="813" customWidth="1"/>
    <col min="4353" max="4599" width="8.88671875" style="813" customWidth="1"/>
    <col min="4600" max="4600" width="5.33203125" style="813" customWidth="1"/>
    <col min="4601" max="4601" width="40.88671875" style="813" customWidth="1"/>
    <col min="4602" max="4602" width="15.88671875" style="813" customWidth="1"/>
    <col min="4603" max="4603" width="23.6640625" style="813" customWidth="1"/>
    <col min="4604" max="4604" width="15.88671875" style="813" customWidth="1"/>
    <col min="4605" max="4605" width="23.6640625" style="813" customWidth="1"/>
    <col min="4606" max="4606" width="12.109375" style="813" customWidth="1"/>
    <col min="4607" max="4607" width="15.88671875" style="813" customWidth="1"/>
    <col min="4608" max="4608" width="17.88671875" style="813" customWidth="1"/>
    <col min="4609" max="4855" width="8.88671875" style="813" customWidth="1"/>
    <col min="4856" max="4856" width="5.33203125" style="813" customWidth="1"/>
    <col min="4857" max="4857" width="40.88671875" style="813" customWidth="1"/>
    <col min="4858" max="4858" width="15.88671875" style="813" customWidth="1"/>
    <col min="4859" max="4859" width="23.6640625" style="813" customWidth="1"/>
    <col min="4860" max="4860" width="15.88671875" style="813" customWidth="1"/>
    <col min="4861" max="4861" width="23.6640625" style="813" customWidth="1"/>
    <col min="4862" max="4862" width="12.109375" style="813" customWidth="1"/>
    <col min="4863" max="4863" width="15.88671875" style="813" customWidth="1"/>
    <col min="4864" max="4864" width="17.88671875" style="813" customWidth="1"/>
    <col min="4865" max="5111" width="8.88671875" style="813" customWidth="1"/>
    <col min="5112" max="5112" width="5.33203125" style="813" customWidth="1"/>
    <col min="5113" max="5113" width="40.88671875" style="813" customWidth="1"/>
    <col min="5114" max="5114" width="15.88671875" style="813" customWidth="1"/>
    <col min="5115" max="5115" width="23.6640625" style="813" customWidth="1"/>
    <col min="5116" max="5116" width="15.88671875" style="813" customWidth="1"/>
    <col min="5117" max="5117" width="23.6640625" style="813" customWidth="1"/>
    <col min="5118" max="5118" width="12.109375" style="813" customWidth="1"/>
    <col min="5119" max="5119" width="15.88671875" style="813" customWidth="1"/>
    <col min="5120" max="5120" width="17.88671875" style="813" customWidth="1"/>
    <col min="5121" max="5367" width="8.88671875" style="813" customWidth="1"/>
    <col min="5368" max="5368" width="5.33203125" style="813" customWidth="1"/>
    <col min="5369" max="5369" width="40.88671875" style="813" customWidth="1"/>
    <col min="5370" max="5370" width="15.88671875" style="813" customWidth="1"/>
    <col min="5371" max="5371" width="23.6640625" style="813" customWidth="1"/>
    <col min="5372" max="5372" width="15.88671875" style="813" customWidth="1"/>
    <col min="5373" max="5373" width="23.6640625" style="813" customWidth="1"/>
    <col min="5374" max="5374" width="12.109375" style="813" customWidth="1"/>
    <col min="5375" max="5375" width="15.88671875" style="813" customWidth="1"/>
    <col min="5376" max="5376" width="17.88671875" style="813" customWidth="1"/>
    <col min="5377" max="5623" width="8.88671875" style="813" customWidth="1"/>
    <col min="5624" max="5624" width="5.33203125" style="813" customWidth="1"/>
    <col min="5625" max="5625" width="40.88671875" style="813" customWidth="1"/>
    <col min="5626" max="5626" width="15.88671875" style="813" customWidth="1"/>
    <col min="5627" max="5627" width="23.6640625" style="813" customWidth="1"/>
    <col min="5628" max="5628" width="15.88671875" style="813" customWidth="1"/>
    <col min="5629" max="5629" width="23.6640625" style="813" customWidth="1"/>
    <col min="5630" max="5630" width="12.109375" style="813" customWidth="1"/>
    <col min="5631" max="5631" width="15.88671875" style="813" customWidth="1"/>
    <col min="5632" max="5632" width="17.88671875" style="813" customWidth="1"/>
    <col min="5633" max="5879" width="8.88671875" style="813" customWidth="1"/>
    <col min="5880" max="5880" width="5.33203125" style="813" customWidth="1"/>
    <col min="5881" max="5881" width="40.88671875" style="813" customWidth="1"/>
    <col min="5882" max="5882" width="15.88671875" style="813" customWidth="1"/>
    <col min="5883" max="5883" width="23.6640625" style="813" customWidth="1"/>
    <col min="5884" max="5884" width="15.88671875" style="813" customWidth="1"/>
    <col min="5885" max="5885" width="23.6640625" style="813" customWidth="1"/>
    <col min="5886" max="5886" width="12.109375" style="813" customWidth="1"/>
    <col min="5887" max="5887" width="15.88671875" style="813" customWidth="1"/>
    <col min="5888" max="5888" width="17.88671875" style="813" customWidth="1"/>
    <col min="5889" max="6135" width="8.88671875" style="813" customWidth="1"/>
    <col min="6136" max="6136" width="5.33203125" style="813" customWidth="1"/>
    <col min="6137" max="6137" width="40.88671875" style="813" customWidth="1"/>
    <col min="6138" max="6138" width="15.88671875" style="813" customWidth="1"/>
    <col min="6139" max="6139" width="23.6640625" style="813" customWidth="1"/>
    <col min="6140" max="6140" width="15.88671875" style="813" customWidth="1"/>
    <col min="6141" max="6141" width="23.6640625" style="813" customWidth="1"/>
    <col min="6142" max="6142" width="12.109375" style="813" customWidth="1"/>
    <col min="6143" max="6143" width="15.88671875" style="813" customWidth="1"/>
    <col min="6144" max="6144" width="17.88671875" style="813" customWidth="1"/>
    <col min="6145" max="6391" width="8.88671875" style="813" customWidth="1"/>
    <col min="6392" max="6392" width="5.33203125" style="813" customWidth="1"/>
    <col min="6393" max="6393" width="40.88671875" style="813" customWidth="1"/>
    <col min="6394" max="6394" width="15.88671875" style="813" customWidth="1"/>
    <col min="6395" max="6395" width="23.6640625" style="813" customWidth="1"/>
    <col min="6396" max="6396" width="15.88671875" style="813" customWidth="1"/>
    <col min="6397" max="6397" width="23.6640625" style="813" customWidth="1"/>
    <col min="6398" max="6398" width="12.109375" style="813" customWidth="1"/>
    <col min="6399" max="6399" width="15.88671875" style="813" customWidth="1"/>
    <col min="6400" max="6400" width="17.88671875" style="813" customWidth="1"/>
    <col min="6401" max="6647" width="8.88671875" style="813" customWidth="1"/>
    <col min="6648" max="6648" width="5.33203125" style="813" customWidth="1"/>
    <col min="6649" max="6649" width="40.88671875" style="813" customWidth="1"/>
    <col min="6650" max="6650" width="15.88671875" style="813" customWidth="1"/>
    <col min="6651" max="6651" width="23.6640625" style="813" customWidth="1"/>
    <col min="6652" max="6652" width="15.88671875" style="813" customWidth="1"/>
    <col min="6653" max="6653" width="23.6640625" style="813" customWidth="1"/>
    <col min="6654" max="6654" width="12.109375" style="813" customWidth="1"/>
    <col min="6655" max="6655" width="15.88671875" style="813" customWidth="1"/>
    <col min="6656" max="6656" width="17.88671875" style="813" customWidth="1"/>
    <col min="6657" max="6903" width="8.88671875" style="813" customWidth="1"/>
    <col min="6904" max="6904" width="5.33203125" style="813" customWidth="1"/>
    <col min="6905" max="6905" width="40.88671875" style="813" customWidth="1"/>
    <col min="6906" max="6906" width="15.88671875" style="813" customWidth="1"/>
    <col min="6907" max="6907" width="23.6640625" style="813" customWidth="1"/>
    <col min="6908" max="6908" width="15.88671875" style="813" customWidth="1"/>
    <col min="6909" max="6909" width="23.6640625" style="813" customWidth="1"/>
    <col min="6910" max="6910" width="12.109375" style="813" customWidth="1"/>
    <col min="6911" max="6911" width="15.88671875" style="813" customWidth="1"/>
    <col min="6912" max="6912" width="17.88671875" style="813" customWidth="1"/>
    <col min="6913" max="7159" width="8.88671875" style="813" customWidth="1"/>
    <col min="7160" max="7160" width="5.33203125" style="813" customWidth="1"/>
    <col min="7161" max="7161" width="40.88671875" style="813" customWidth="1"/>
    <col min="7162" max="7162" width="15.88671875" style="813" customWidth="1"/>
    <col min="7163" max="7163" width="23.6640625" style="813" customWidth="1"/>
    <col min="7164" max="7164" width="15.88671875" style="813" customWidth="1"/>
    <col min="7165" max="7165" width="23.6640625" style="813" customWidth="1"/>
    <col min="7166" max="7166" width="12.109375" style="813" customWidth="1"/>
    <col min="7167" max="7167" width="15.88671875" style="813" customWidth="1"/>
    <col min="7168" max="7168" width="17.88671875" style="813" customWidth="1"/>
    <col min="7169" max="7415" width="8.88671875" style="813" customWidth="1"/>
    <col min="7416" max="7416" width="5.33203125" style="813" customWidth="1"/>
    <col min="7417" max="7417" width="40.88671875" style="813" customWidth="1"/>
    <col min="7418" max="7418" width="15.88671875" style="813" customWidth="1"/>
    <col min="7419" max="7419" width="23.6640625" style="813" customWidth="1"/>
    <col min="7420" max="7420" width="15.88671875" style="813" customWidth="1"/>
    <col min="7421" max="7421" width="23.6640625" style="813" customWidth="1"/>
    <col min="7422" max="7422" width="12.109375" style="813" customWidth="1"/>
    <col min="7423" max="7423" width="15.88671875" style="813" customWidth="1"/>
    <col min="7424" max="7424" width="17.88671875" style="813" customWidth="1"/>
    <col min="7425" max="7671" width="8.88671875" style="813" customWidth="1"/>
    <col min="7672" max="7672" width="5.33203125" style="813" customWidth="1"/>
    <col min="7673" max="7673" width="40.88671875" style="813" customWidth="1"/>
    <col min="7674" max="7674" width="15.88671875" style="813" customWidth="1"/>
    <col min="7675" max="7675" width="23.6640625" style="813" customWidth="1"/>
    <col min="7676" max="7676" width="15.88671875" style="813" customWidth="1"/>
    <col min="7677" max="7677" width="23.6640625" style="813" customWidth="1"/>
    <col min="7678" max="7678" width="12.109375" style="813" customWidth="1"/>
    <col min="7679" max="7679" width="15.88671875" style="813" customWidth="1"/>
    <col min="7680" max="7680" width="17.88671875" style="813" customWidth="1"/>
    <col min="7681" max="7927" width="8.88671875" style="813" customWidth="1"/>
    <col min="7928" max="7928" width="5.33203125" style="813" customWidth="1"/>
    <col min="7929" max="7929" width="40.88671875" style="813" customWidth="1"/>
    <col min="7930" max="7930" width="15.88671875" style="813" customWidth="1"/>
    <col min="7931" max="7931" width="23.6640625" style="813" customWidth="1"/>
    <col min="7932" max="7932" width="15.88671875" style="813" customWidth="1"/>
    <col min="7933" max="7933" width="23.6640625" style="813" customWidth="1"/>
    <col min="7934" max="7934" width="12.109375" style="813" customWidth="1"/>
    <col min="7935" max="7935" width="15.88671875" style="813" customWidth="1"/>
    <col min="7936" max="7936" width="17.88671875" style="813" customWidth="1"/>
    <col min="7937" max="8183" width="8.88671875" style="813" customWidth="1"/>
    <col min="8184" max="8184" width="5.33203125" style="813" customWidth="1"/>
    <col min="8185" max="8185" width="40.88671875" style="813" customWidth="1"/>
    <col min="8186" max="8186" width="15.88671875" style="813" customWidth="1"/>
    <col min="8187" max="8187" width="23.6640625" style="813" customWidth="1"/>
    <col min="8188" max="8188" width="15.88671875" style="813" customWidth="1"/>
    <col min="8189" max="8189" width="23.6640625" style="813" customWidth="1"/>
    <col min="8190" max="8190" width="12.109375" style="813" customWidth="1"/>
    <col min="8191" max="8191" width="15.88671875" style="813" customWidth="1"/>
    <col min="8192" max="8192" width="17.88671875" style="813" customWidth="1"/>
    <col min="8193" max="8439" width="8.88671875" style="813" customWidth="1"/>
    <col min="8440" max="8440" width="5.33203125" style="813" customWidth="1"/>
    <col min="8441" max="8441" width="40.88671875" style="813" customWidth="1"/>
    <col min="8442" max="8442" width="15.88671875" style="813" customWidth="1"/>
    <col min="8443" max="8443" width="23.6640625" style="813" customWidth="1"/>
    <col min="8444" max="8444" width="15.88671875" style="813" customWidth="1"/>
    <col min="8445" max="8445" width="23.6640625" style="813" customWidth="1"/>
    <col min="8446" max="8446" width="12.109375" style="813" customWidth="1"/>
    <col min="8447" max="8447" width="15.88671875" style="813" customWidth="1"/>
    <col min="8448" max="8448" width="17.88671875" style="813" customWidth="1"/>
    <col min="8449" max="8695" width="8.88671875" style="813" customWidth="1"/>
    <col min="8696" max="8696" width="5.33203125" style="813" customWidth="1"/>
    <col min="8697" max="8697" width="40.88671875" style="813" customWidth="1"/>
    <col min="8698" max="8698" width="15.88671875" style="813" customWidth="1"/>
    <col min="8699" max="8699" width="23.6640625" style="813" customWidth="1"/>
    <col min="8700" max="8700" width="15.88671875" style="813" customWidth="1"/>
    <col min="8701" max="8701" width="23.6640625" style="813" customWidth="1"/>
    <col min="8702" max="8702" width="12.109375" style="813" customWidth="1"/>
    <col min="8703" max="8703" width="15.88671875" style="813" customWidth="1"/>
    <col min="8704" max="8704" width="17.88671875" style="813" customWidth="1"/>
    <col min="8705" max="8951" width="8.88671875" style="813" customWidth="1"/>
    <col min="8952" max="8952" width="5.33203125" style="813" customWidth="1"/>
    <col min="8953" max="8953" width="40.88671875" style="813" customWidth="1"/>
    <col min="8954" max="8954" width="15.88671875" style="813" customWidth="1"/>
    <col min="8955" max="8955" width="23.6640625" style="813" customWidth="1"/>
    <col min="8956" max="8956" width="15.88671875" style="813" customWidth="1"/>
    <col min="8957" max="8957" width="23.6640625" style="813" customWidth="1"/>
    <col min="8958" max="8958" width="12.109375" style="813" customWidth="1"/>
    <col min="8959" max="8959" width="15.88671875" style="813" customWidth="1"/>
    <col min="8960" max="8960" width="17.88671875" style="813" customWidth="1"/>
    <col min="8961" max="9207" width="8.88671875" style="813" customWidth="1"/>
    <col min="9208" max="9208" width="5.33203125" style="813" customWidth="1"/>
    <col min="9209" max="9209" width="40.88671875" style="813" customWidth="1"/>
    <col min="9210" max="9210" width="15.88671875" style="813" customWidth="1"/>
    <col min="9211" max="9211" width="23.6640625" style="813" customWidth="1"/>
    <col min="9212" max="9212" width="15.88671875" style="813" customWidth="1"/>
    <col min="9213" max="9213" width="23.6640625" style="813" customWidth="1"/>
    <col min="9214" max="9214" width="12.109375" style="813" customWidth="1"/>
    <col min="9215" max="9215" width="15.88671875" style="813" customWidth="1"/>
    <col min="9216" max="9216" width="17.88671875" style="813" customWidth="1"/>
    <col min="9217" max="9463" width="8.88671875" style="813" customWidth="1"/>
    <col min="9464" max="9464" width="5.33203125" style="813" customWidth="1"/>
    <col min="9465" max="9465" width="40.88671875" style="813" customWidth="1"/>
    <col min="9466" max="9466" width="15.88671875" style="813" customWidth="1"/>
    <col min="9467" max="9467" width="23.6640625" style="813" customWidth="1"/>
    <col min="9468" max="9468" width="15.88671875" style="813" customWidth="1"/>
    <col min="9469" max="9469" width="23.6640625" style="813" customWidth="1"/>
    <col min="9470" max="9470" width="12.109375" style="813" customWidth="1"/>
    <col min="9471" max="9471" width="15.88671875" style="813" customWidth="1"/>
    <col min="9472" max="9472" width="17.88671875" style="813" customWidth="1"/>
    <col min="9473" max="9719" width="8.88671875" style="813" customWidth="1"/>
    <col min="9720" max="9720" width="5.33203125" style="813" customWidth="1"/>
    <col min="9721" max="9721" width="40.88671875" style="813" customWidth="1"/>
    <col min="9722" max="9722" width="15.88671875" style="813" customWidth="1"/>
    <col min="9723" max="9723" width="23.6640625" style="813" customWidth="1"/>
    <col min="9724" max="9724" width="15.88671875" style="813" customWidth="1"/>
    <col min="9725" max="9725" width="23.6640625" style="813" customWidth="1"/>
    <col min="9726" max="9726" width="12.109375" style="813" customWidth="1"/>
    <col min="9727" max="9727" width="15.88671875" style="813" customWidth="1"/>
    <col min="9728" max="9728" width="17.88671875" style="813" customWidth="1"/>
    <col min="9729" max="9975" width="8.88671875" style="813" customWidth="1"/>
    <col min="9976" max="9976" width="5.33203125" style="813" customWidth="1"/>
    <col min="9977" max="9977" width="40.88671875" style="813" customWidth="1"/>
    <col min="9978" max="9978" width="15.88671875" style="813" customWidth="1"/>
    <col min="9979" max="9979" width="23.6640625" style="813" customWidth="1"/>
    <col min="9980" max="9980" width="15.88671875" style="813" customWidth="1"/>
    <col min="9981" max="9981" width="23.6640625" style="813" customWidth="1"/>
    <col min="9982" max="9982" width="12.109375" style="813" customWidth="1"/>
    <col min="9983" max="9983" width="15.88671875" style="813" customWidth="1"/>
    <col min="9984" max="9984" width="17.88671875" style="813" customWidth="1"/>
    <col min="9985" max="10231" width="8.88671875" style="813" customWidth="1"/>
    <col min="10232" max="10232" width="5.33203125" style="813" customWidth="1"/>
    <col min="10233" max="10233" width="40.88671875" style="813" customWidth="1"/>
    <col min="10234" max="10234" width="15.88671875" style="813" customWidth="1"/>
    <col min="10235" max="10235" width="23.6640625" style="813" customWidth="1"/>
    <col min="10236" max="10236" width="15.88671875" style="813" customWidth="1"/>
    <col min="10237" max="10237" width="23.6640625" style="813" customWidth="1"/>
    <col min="10238" max="10238" width="12.109375" style="813" customWidth="1"/>
    <col min="10239" max="10239" width="15.88671875" style="813" customWidth="1"/>
    <col min="10240" max="10240" width="17.88671875" style="813" customWidth="1"/>
    <col min="10241" max="10487" width="8.88671875" style="813" customWidth="1"/>
    <col min="10488" max="10488" width="5.33203125" style="813" customWidth="1"/>
    <col min="10489" max="10489" width="40.88671875" style="813" customWidth="1"/>
    <col min="10490" max="10490" width="15.88671875" style="813" customWidth="1"/>
    <col min="10491" max="10491" width="23.6640625" style="813" customWidth="1"/>
    <col min="10492" max="10492" width="15.88671875" style="813" customWidth="1"/>
    <col min="10493" max="10493" width="23.6640625" style="813" customWidth="1"/>
    <col min="10494" max="10494" width="12.109375" style="813" customWidth="1"/>
    <col min="10495" max="10495" width="15.88671875" style="813" customWidth="1"/>
    <col min="10496" max="10496" width="17.88671875" style="813" customWidth="1"/>
    <col min="10497" max="10743" width="8.88671875" style="813" customWidth="1"/>
    <col min="10744" max="10744" width="5.33203125" style="813" customWidth="1"/>
    <col min="10745" max="10745" width="40.88671875" style="813" customWidth="1"/>
    <col min="10746" max="10746" width="15.88671875" style="813" customWidth="1"/>
    <col min="10747" max="10747" width="23.6640625" style="813" customWidth="1"/>
    <col min="10748" max="10748" width="15.88671875" style="813" customWidth="1"/>
    <col min="10749" max="10749" width="23.6640625" style="813" customWidth="1"/>
    <col min="10750" max="10750" width="12.109375" style="813" customWidth="1"/>
    <col min="10751" max="10751" width="15.88671875" style="813" customWidth="1"/>
    <col min="10752" max="10752" width="17.88671875" style="813" customWidth="1"/>
    <col min="10753" max="10999" width="8.88671875" style="813" customWidth="1"/>
    <col min="11000" max="11000" width="5.33203125" style="813" customWidth="1"/>
    <col min="11001" max="11001" width="40.88671875" style="813" customWidth="1"/>
    <col min="11002" max="11002" width="15.88671875" style="813" customWidth="1"/>
    <col min="11003" max="11003" width="23.6640625" style="813" customWidth="1"/>
    <col min="11004" max="11004" width="15.88671875" style="813" customWidth="1"/>
    <col min="11005" max="11005" width="23.6640625" style="813" customWidth="1"/>
    <col min="11006" max="11006" width="12.109375" style="813" customWidth="1"/>
    <col min="11007" max="11007" width="15.88671875" style="813" customWidth="1"/>
    <col min="11008" max="11008" width="17.88671875" style="813" customWidth="1"/>
    <col min="11009" max="11255" width="8.88671875" style="813" customWidth="1"/>
    <col min="11256" max="11256" width="5.33203125" style="813" customWidth="1"/>
    <col min="11257" max="11257" width="40.88671875" style="813" customWidth="1"/>
    <col min="11258" max="11258" width="15.88671875" style="813" customWidth="1"/>
    <col min="11259" max="11259" width="23.6640625" style="813" customWidth="1"/>
    <col min="11260" max="11260" width="15.88671875" style="813" customWidth="1"/>
    <col min="11261" max="11261" width="23.6640625" style="813" customWidth="1"/>
    <col min="11262" max="11262" width="12.109375" style="813" customWidth="1"/>
    <col min="11263" max="11263" width="15.88671875" style="813" customWidth="1"/>
    <col min="11264" max="11264" width="17.88671875" style="813" customWidth="1"/>
    <col min="11265" max="11511" width="8.88671875" style="813" customWidth="1"/>
    <col min="11512" max="11512" width="5.33203125" style="813" customWidth="1"/>
    <col min="11513" max="11513" width="40.88671875" style="813" customWidth="1"/>
    <col min="11514" max="11514" width="15.88671875" style="813" customWidth="1"/>
    <col min="11515" max="11515" width="23.6640625" style="813" customWidth="1"/>
    <col min="11516" max="11516" width="15.88671875" style="813" customWidth="1"/>
    <col min="11517" max="11517" width="23.6640625" style="813" customWidth="1"/>
    <col min="11518" max="11518" width="12.109375" style="813" customWidth="1"/>
    <col min="11519" max="11519" width="15.88671875" style="813" customWidth="1"/>
    <col min="11520" max="11520" width="17.88671875" style="813" customWidth="1"/>
    <col min="11521" max="11767" width="8.88671875" style="813" customWidth="1"/>
    <col min="11768" max="11768" width="5.33203125" style="813" customWidth="1"/>
    <col min="11769" max="11769" width="40.88671875" style="813" customWidth="1"/>
    <col min="11770" max="11770" width="15.88671875" style="813" customWidth="1"/>
    <col min="11771" max="11771" width="23.6640625" style="813" customWidth="1"/>
    <col min="11772" max="11772" width="15.88671875" style="813" customWidth="1"/>
    <col min="11773" max="11773" width="23.6640625" style="813" customWidth="1"/>
    <col min="11774" max="11774" width="12.109375" style="813" customWidth="1"/>
    <col min="11775" max="11775" width="15.88671875" style="813" customWidth="1"/>
    <col min="11776" max="11776" width="17.88671875" style="813" customWidth="1"/>
    <col min="11777" max="12023" width="8.88671875" style="813" customWidth="1"/>
    <col min="12024" max="12024" width="5.33203125" style="813" customWidth="1"/>
    <col min="12025" max="12025" width="40.88671875" style="813" customWidth="1"/>
    <col min="12026" max="12026" width="15.88671875" style="813" customWidth="1"/>
    <col min="12027" max="12027" width="23.6640625" style="813" customWidth="1"/>
    <col min="12028" max="12028" width="15.88671875" style="813" customWidth="1"/>
    <col min="12029" max="12029" width="23.6640625" style="813" customWidth="1"/>
    <col min="12030" max="12030" width="12.109375" style="813" customWidth="1"/>
    <col min="12031" max="12031" width="15.88671875" style="813" customWidth="1"/>
    <col min="12032" max="12032" width="17.88671875" style="813" customWidth="1"/>
    <col min="12033" max="12279" width="8.88671875" style="813" customWidth="1"/>
    <col min="12280" max="12280" width="5.33203125" style="813" customWidth="1"/>
    <col min="12281" max="12281" width="40.88671875" style="813" customWidth="1"/>
    <col min="12282" max="12282" width="15.88671875" style="813" customWidth="1"/>
    <col min="12283" max="12283" width="23.6640625" style="813" customWidth="1"/>
    <col min="12284" max="12284" width="15.88671875" style="813" customWidth="1"/>
    <col min="12285" max="12285" width="23.6640625" style="813" customWidth="1"/>
    <col min="12286" max="12286" width="12.109375" style="813" customWidth="1"/>
    <col min="12287" max="12287" width="15.88671875" style="813" customWidth="1"/>
    <col min="12288" max="12288" width="17.88671875" style="813" customWidth="1"/>
    <col min="12289" max="12535" width="8.88671875" style="813" customWidth="1"/>
    <col min="12536" max="12536" width="5.33203125" style="813" customWidth="1"/>
    <col min="12537" max="12537" width="40.88671875" style="813" customWidth="1"/>
    <col min="12538" max="12538" width="15.88671875" style="813" customWidth="1"/>
    <col min="12539" max="12539" width="23.6640625" style="813" customWidth="1"/>
    <col min="12540" max="12540" width="15.88671875" style="813" customWidth="1"/>
    <col min="12541" max="12541" width="23.6640625" style="813" customWidth="1"/>
    <col min="12542" max="12542" width="12.109375" style="813" customWidth="1"/>
    <col min="12543" max="12543" width="15.88671875" style="813" customWidth="1"/>
    <col min="12544" max="12544" width="17.88671875" style="813" customWidth="1"/>
    <col min="12545" max="12791" width="8.88671875" style="813" customWidth="1"/>
    <col min="12792" max="12792" width="5.33203125" style="813" customWidth="1"/>
    <col min="12793" max="12793" width="40.88671875" style="813" customWidth="1"/>
    <col min="12794" max="12794" width="15.88671875" style="813" customWidth="1"/>
    <col min="12795" max="12795" width="23.6640625" style="813" customWidth="1"/>
    <col min="12796" max="12796" width="15.88671875" style="813" customWidth="1"/>
    <col min="12797" max="12797" width="23.6640625" style="813" customWidth="1"/>
    <col min="12798" max="12798" width="12.109375" style="813" customWidth="1"/>
    <col min="12799" max="12799" width="15.88671875" style="813" customWidth="1"/>
    <col min="12800" max="12800" width="17.88671875" style="813" customWidth="1"/>
    <col min="12801" max="13047" width="8.88671875" style="813" customWidth="1"/>
    <col min="13048" max="13048" width="5.33203125" style="813" customWidth="1"/>
    <col min="13049" max="13049" width="40.88671875" style="813" customWidth="1"/>
    <col min="13050" max="13050" width="15.88671875" style="813" customWidth="1"/>
    <col min="13051" max="13051" width="23.6640625" style="813" customWidth="1"/>
    <col min="13052" max="13052" width="15.88671875" style="813" customWidth="1"/>
    <col min="13053" max="13053" width="23.6640625" style="813" customWidth="1"/>
    <col min="13054" max="13054" width="12.109375" style="813" customWidth="1"/>
    <col min="13055" max="13055" width="15.88671875" style="813" customWidth="1"/>
    <col min="13056" max="13056" width="17.88671875" style="813" customWidth="1"/>
    <col min="13057" max="13303" width="8.88671875" style="813" customWidth="1"/>
    <col min="13304" max="13304" width="5.33203125" style="813" customWidth="1"/>
    <col min="13305" max="13305" width="40.88671875" style="813" customWidth="1"/>
    <col min="13306" max="13306" width="15.88671875" style="813" customWidth="1"/>
    <col min="13307" max="13307" width="23.6640625" style="813" customWidth="1"/>
    <col min="13308" max="13308" width="15.88671875" style="813" customWidth="1"/>
    <col min="13309" max="13309" width="23.6640625" style="813" customWidth="1"/>
    <col min="13310" max="13310" width="12.109375" style="813" customWidth="1"/>
    <col min="13311" max="13311" width="15.88671875" style="813" customWidth="1"/>
    <col min="13312" max="13312" width="17.88671875" style="813" customWidth="1"/>
    <col min="13313" max="13559" width="8.88671875" style="813" customWidth="1"/>
    <col min="13560" max="13560" width="5.33203125" style="813" customWidth="1"/>
    <col min="13561" max="13561" width="40.88671875" style="813" customWidth="1"/>
    <col min="13562" max="13562" width="15.88671875" style="813" customWidth="1"/>
    <col min="13563" max="13563" width="23.6640625" style="813" customWidth="1"/>
    <col min="13564" max="13564" width="15.88671875" style="813" customWidth="1"/>
    <col min="13565" max="13565" width="23.6640625" style="813" customWidth="1"/>
    <col min="13566" max="13566" width="12.109375" style="813" customWidth="1"/>
    <col min="13567" max="13567" width="15.88671875" style="813" customWidth="1"/>
    <col min="13568" max="13568" width="17.88671875" style="813" customWidth="1"/>
    <col min="13569" max="13815" width="8.88671875" style="813" customWidth="1"/>
    <col min="13816" max="13816" width="5.33203125" style="813" customWidth="1"/>
    <col min="13817" max="13817" width="40.88671875" style="813" customWidth="1"/>
    <col min="13818" max="13818" width="15.88671875" style="813" customWidth="1"/>
    <col min="13819" max="13819" width="23.6640625" style="813" customWidth="1"/>
    <col min="13820" max="13820" width="15.88671875" style="813" customWidth="1"/>
    <col min="13821" max="13821" width="23.6640625" style="813" customWidth="1"/>
    <col min="13822" max="13822" width="12.109375" style="813" customWidth="1"/>
    <col min="13823" max="13823" width="15.88671875" style="813" customWidth="1"/>
    <col min="13824" max="13824" width="17.88671875" style="813" customWidth="1"/>
    <col min="13825" max="14071" width="8.88671875" style="813" customWidth="1"/>
    <col min="14072" max="14072" width="5.33203125" style="813" customWidth="1"/>
    <col min="14073" max="14073" width="40.88671875" style="813" customWidth="1"/>
    <col min="14074" max="14074" width="15.88671875" style="813" customWidth="1"/>
    <col min="14075" max="14075" width="23.6640625" style="813" customWidth="1"/>
    <col min="14076" max="14076" width="15.88671875" style="813" customWidth="1"/>
    <col min="14077" max="14077" width="23.6640625" style="813" customWidth="1"/>
    <col min="14078" max="14078" width="12.109375" style="813" customWidth="1"/>
    <col min="14079" max="14079" width="15.88671875" style="813" customWidth="1"/>
    <col min="14080" max="14080" width="17.88671875" style="813" customWidth="1"/>
    <col min="14081" max="14327" width="8.88671875" style="813" customWidth="1"/>
    <col min="14328" max="14328" width="5.33203125" style="813" customWidth="1"/>
    <col min="14329" max="14329" width="40.88671875" style="813" customWidth="1"/>
    <col min="14330" max="14330" width="15.88671875" style="813" customWidth="1"/>
    <col min="14331" max="14331" width="23.6640625" style="813" customWidth="1"/>
    <col min="14332" max="14332" width="15.88671875" style="813" customWidth="1"/>
    <col min="14333" max="14333" width="23.6640625" style="813" customWidth="1"/>
    <col min="14334" max="14334" width="12.109375" style="813" customWidth="1"/>
    <col min="14335" max="14335" width="15.88671875" style="813" customWidth="1"/>
    <col min="14336" max="14336" width="17.88671875" style="813" customWidth="1"/>
    <col min="14337" max="14583" width="8.88671875" style="813" customWidth="1"/>
    <col min="14584" max="14584" width="5.33203125" style="813" customWidth="1"/>
    <col min="14585" max="14585" width="40.88671875" style="813" customWidth="1"/>
    <col min="14586" max="14586" width="15.88671875" style="813" customWidth="1"/>
    <col min="14587" max="14587" width="23.6640625" style="813" customWidth="1"/>
    <col min="14588" max="14588" width="15.88671875" style="813" customWidth="1"/>
    <col min="14589" max="14589" width="23.6640625" style="813" customWidth="1"/>
    <col min="14590" max="14590" width="12.109375" style="813" customWidth="1"/>
    <col min="14591" max="14591" width="15.88671875" style="813" customWidth="1"/>
    <col min="14592" max="14592" width="17.88671875" style="813" customWidth="1"/>
    <col min="14593" max="14839" width="8.88671875" style="813" customWidth="1"/>
    <col min="14840" max="14840" width="5.33203125" style="813" customWidth="1"/>
    <col min="14841" max="14841" width="40.88671875" style="813" customWidth="1"/>
    <col min="14842" max="14842" width="15.88671875" style="813" customWidth="1"/>
    <col min="14843" max="14843" width="23.6640625" style="813" customWidth="1"/>
    <col min="14844" max="14844" width="15.88671875" style="813" customWidth="1"/>
    <col min="14845" max="14845" width="23.6640625" style="813" customWidth="1"/>
    <col min="14846" max="14846" width="12.109375" style="813" customWidth="1"/>
    <col min="14847" max="14847" width="15.88671875" style="813" customWidth="1"/>
    <col min="14848" max="14848" width="17.88671875" style="813" customWidth="1"/>
    <col min="14849" max="15095" width="8.88671875" style="813" customWidth="1"/>
    <col min="15096" max="15096" width="5.33203125" style="813" customWidth="1"/>
    <col min="15097" max="15097" width="40.88671875" style="813" customWidth="1"/>
    <col min="15098" max="15098" width="15.88671875" style="813" customWidth="1"/>
    <col min="15099" max="15099" width="23.6640625" style="813" customWidth="1"/>
    <col min="15100" max="15100" width="15.88671875" style="813" customWidth="1"/>
    <col min="15101" max="15101" width="23.6640625" style="813" customWidth="1"/>
    <col min="15102" max="15102" width="12.109375" style="813" customWidth="1"/>
    <col min="15103" max="15103" width="15.88671875" style="813" customWidth="1"/>
    <col min="15104" max="15104" width="17.88671875" style="813" customWidth="1"/>
    <col min="15105" max="15351" width="8.88671875" style="813" customWidth="1"/>
    <col min="15352" max="15352" width="5.33203125" style="813" customWidth="1"/>
    <col min="15353" max="15353" width="40.88671875" style="813" customWidth="1"/>
    <col min="15354" max="15354" width="15.88671875" style="813" customWidth="1"/>
    <col min="15355" max="15355" width="23.6640625" style="813" customWidth="1"/>
    <col min="15356" max="15356" width="15.88671875" style="813" customWidth="1"/>
    <col min="15357" max="15357" width="23.6640625" style="813" customWidth="1"/>
    <col min="15358" max="15358" width="12.109375" style="813" customWidth="1"/>
    <col min="15359" max="15359" width="15.88671875" style="813" customWidth="1"/>
    <col min="15360" max="15360" width="17.88671875" style="813" customWidth="1"/>
    <col min="15361" max="15607" width="8.88671875" style="813" customWidth="1"/>
    <col min="15608" max="15608" width="5.33203125" style="813" customWidth="1"/>
    <col min="15609" max="15609" width="40.88671875" style="813" customWidth="1"/>
    <col min="15610" max="15610" width="15.88671875" style="813" customWidth="1"/>
    <col min="15611" max="15611" width="23.6640625" style="813" customWidth="1"/>
    <col min="15612" max="15612" width="15.88671875" style="813" customWidth="1"/>
    <col min="15613" max="15613" width="23.6640625" style="813" customWidth="1"/>
    <col min="15614" max="15614" width="12.109375" style="813" customWidth="1"/>
    <col min="15615" max="15615" width="15.88671875" style="813" customWidth="1"/>
    <col min="15616" max="15616" width="17.88671875" style="813" customWidth="1"/>
    <col min="15617" max="15863" width="8.88671875" style="813" customWidth="1"/>
    <col min="15864" max="15864" width="5.33203125" style="813" customWidth="1"/>
    <col min="15865" max="15865" width="40.88671875" style="813" customWidth="1"/>
    <col min="15866" max="15866" width="15.88671875" style="813" customWidth="1"/>
    <col min="15867" max="15867" width="23.6640625" style="813" customWidth="1"/>
    <col min="15868" max="15868" width="15.88671875" style="813" customWidth="1"/>
    <col min="15869" max="15869" width="23.6640625" style="813" customWidth="1"/>
    <col min="15870" max="15870" width="12.109375" style="813" customWidth="1"/>
    <col min="15871" max="15871" width="15.88671875" style="813" customWidth="1"/>
    <col min="15872" max="15872" width="17.88671875" style="813" customWidth="1"/>
    <col min="15873" max="16119" width="8.88671875" style="813" customWidth="1"/>
    <col min="16120" max="16120" width="5.33203125" style="813" customWidth="1"/>
    <col min="16121" max="16121" width="40.88671875" style="813" customWidth="1"/>
    <col min="16122" max="16122" width="15.88671875" style="813" customWidth="1"/>
    <col min="16123" max="16123" width="23.6640625" style="813" customWidth="1"/>
    <col min="16124" max="16124" width="15.88671875" style="813" customWidth="1"/>
    <col min="16125" max="16125" width="23.6640625" style="813" customWidth="1"/>
    <col min="16126" max="16126" width="12.109375" style="813" customWidth="1"/>
    <col min="16127" max="16127" width="15.88671875" style="813" customWidth="1"/>
    <col min="16128" max="16128" width="17.88671875" style="813" customWidth="1"/>
    <col min="16129" max="16384" width="8.88671875" style="813" customWidth="1"/>
  </cols>
  <sheetData>
    <row r="1" spans="1:7" customFormat="1" ht="15" customHeight="1" x14ac:dyDescent="0.3">
      <c r="A1" s="765"/>
      <c r="B1" s="765"/>
      <c r="C1" s="1744" t="s">
        <v>1503</v>
      </c>
      <c r="D1" s="1744"/>
      <c r="E1" s="813"/>
      <c r="F1" s="813"/>
      <c r="G1" s="813"/>
    </row>
    <row r="2" spans="1:7" customFormat="1" x14ac:dyDescent="0.3">
      <c r="A2" s="765"/>
      <c r="B2" s="765"/>
      <c r="C2" s="1744"/>
      <c r="D2" s="1744"/>
      <c r="E2" s="813"/>
      <c r="F2" s="813"/>
      <c r="G2" s="813"/>
    </row>
    <row r="3" spans="1:7" customFormat="1" x14ac:dyDescent="0.3">
      <c r="A3" s="765"/>
      <c r="B3" s="765"/>
      <c r="C3" s="766"/>
      <c r="D3" s="765"/>
      <c r="E3" s="813"/>
      <c r="F3" s="813"/>
      <c r="G3" s="813"/>
    </row>
    <row r="4" spans="1:7" customFormat="1" x14ac:dyDescent="0.3">
      <c r="A4" s="765"/>
      <c r="B4" s="765"/>
      <c r="C4" s="766"/>
      <c r="D4" s="765"/>
      <c r="E4" s="813"/>
      <c r="F4" s="813"/>
      <c r="G4" s="813"/>
    </row>
    <row r="5" spans="1:7" customFormat="1" x14ac:dyDescent="0.3">
      <c r="A5" s="765"/>
      <c r="B5" s="765"/>
      <c r="C5" s="766"/>
      <c r="D5" s="765"/>
      <c r="E5" s="813"/>
      <c r="F5" s="813"/>
      <c r="G5" s="813"/>
    </row>
    <row r="6" spans="1:7" customFormat="1" x14ac:dyDescent="0.3">
      <c r="A6" s="765"/>
      <c r="B6" s="765"/>
      <c r="C6" s="766"/>
      <c r="D6" s="765"/>
      <c r="E6" s="813"/>
      <c r="F6" s="813"/>
      <c r="G6" s="813"/>
    </row>
    <row r="7" spans="1:7" customFormat="1" x14ac:dyDescent="0.3">
      <c r="A7" s="1745" t="s">
        <v>1504</v>
      </c>
      <c r="B7" s="1745"/>
      <c r="C7" s="1745"/>
      <c r="D7" s="765"/>
      <c r="E7" s="813"/>
      <c r="F7" s="813"/>
      <c r="G7" s="813"/>
    </row>
    <row r="8" spans="1:7" customFormat="1" ht="26.25" customHeight="1" x14ac:dyDescent="0.3">
      <c r="A8" s="1745" t="s">
        <v>2</v>
      </c>
      <c r="B8" s="1745"/>
      <c r="C8" s="1745"/>
      <c r="D8" s="767"/>
      <c r="E8" s="767"/>
      <c r="F8" s="877"/>
      <c r="G8" s="877"/>
    </row>
    <row r="9" spans="1:7" customFormat="1" ht="15" thickBot="1" x14ac:dyDescent="0.35">
      <c r="A9" s="813"/>
      <c r="B9" s="813"/>
      <c r="C9" s="813"/>
      <c r="D9" s="813"/>
      <c r="E9" s="813"/>
      <c r="F9" s="877"/>
      <c r="G9" s="877"/>
    </row>
    <row r="10" spans="1:7" s="770" customFormat="1" ht="48.75" customHeight="1" thickBot="1" x14ac:dyDescent="0.35">
      <c r="A10" s="768" t="s">
        <v>3</v>
      </c>
      <c r="B10" s="768" t="s">
        <v>4</v>
      </c>
      <c r="C10" s="769" t="s">
        <v>5</v>
      </c>
      <c r="D10" s="768" t="s">
        <v>1505</v>
      </c>
    </row>
    <row r="11" spans="1:7" customFormat="1" ht="15.6" customHeight="1" x14ac:dyDescent="0.3">
      <c r="A11" s="878" t="s">
        <v>1506</v>
      </c>
      <c r="B11" s="879" t="s">
        <v>1507</v>
      </c>
      <c r="C11" s="880" t="s">
        <v>1508</v>
      </c>
      <c r="D11" s="881">
        <f>Pr_2_1!J18</f>
        <v>0</v>
      </c>
      <c r="E11" s="813"/>
      <c r="F11" s="813"/>
      <c r="G11" s="813"/>
    </row>
    <row r="12" spans="1:7" customFormat="1" ht="15.6" customHeight="1" x14ac:dyDescent="0.3">
      <c r="A12" s="882" t="s">
        <v>1509</v>
      </c>
      <c r="B12" s="883" t="s">
        <v>14</v>
      </c>
      <c r="C12" s="806" t="s">
        <v>15</v>
      </c>
      <c r="D12" s="884">
        <f>Pr_2_2!J108</f>
        <v>0</v>
      </c>
      <c r="E12" s="813"/>
      <c r="F12" s="813"/>
      <c r="G12" s="813"/>
    </row>
    <row r="13" spans="1:7" customFormat="1" ht="15.6" customHeight="1" x14ac:dyDescent="0.3">
      <c r="A13" s="882" t="s">
        <v>1510</v>
      </c>
      <c r="B13" s="883" t="s">
        <v>1511</v>
      </c>
      <c r="C13" s="885" t="s">
        <v>18</v>
      </c>
      <c r="D13" s="884">
        <f>Pr_2_3!J32</f>
        <v>0</v>
      </c>
      <c r="E13" s="813"/>
      <c r="F13" s="813"/>
      <c r="G13" s="813"/>
    </row>
    <row r="14" spans="1:7" customFormat="1" ht="15.6" customHeight="1" x14ac:dyDescent="0.3">
      <c r="A14" s="882" t="s">
        <v>1512</v>
      </c>
      <c r="B14" s="883" t="s">
        <v>20</v>
      </c>
      <c r="C14" s="886" t="s">
        <v>21</v>
      </c>
      <c r="D14" s="884">
        <f>Pr_2_4!J45</f>
        <v>0</v>
      </c>
      <c r="E14" s="813"/>
      <c r="F14" s="813"/>
      <c r="G14" s="813"/>
    </row>
    <row r="15" spans="1:7" customFormat="1" ht="15.6" customHeight="1" x14ac:dyDescent="0.3">
      <c r="A15" s="882" t="s">
        <v>1513</v>
      </c>
      <c r="B15" s="883" t="s">
        <v>23</v>
      </c>
      <c r="C15" s="885" t="s">
        <v>24</v>
      </c>
      <c r="D15" s="884">
        <f>Pr_2_5!J45</f>
        <v>0</v>
      </c>
      <c r="E15" s="813"/>
      <c r="F15" s="813"/>
      <c r="G15" s="813"/>
    </row>
    <row r="16" spans="1:7" customFormat="1" ht="15.6" customHeight="1" x14ac:dyDescent="0.3">
      <c r="A16" s="882" t="s">
        <v>1514</v>
      </c>
      <c r="B16" s="887" t="s">
        <v>26</v>
      </c>
      <c r="C16" s="888" t="s">
        <v>27</v>
      </c>
      <c r="D16" s="884">
        <f>Pr_2_6!J69</f>
        <v>0</v>
      </c>
      <c r="E16" s="813"/>
      <c r="F16" s="813"/>
      <c r="G16" s="813"/>
    </row>
    <row r="17" spans="1:7" customFormat="1" ht="15.6" customHeight="1" x14ac:dyDescent="0.3">
      <c r="A17" s="889" t="s">
        <v>1515</v>
      </c>
      <c r="B17" s="890" t="s">
        <v>1516</v>
      </c>
      <c r="C17" s="806" t="s">
        <v>30</v>
      </c>
      <c r="D17" s="884">
        <f>Pr_2_7!J20</f>
        <v>0</v>
      </c>
      <c r="E17" s="813"/>
      <c r="F17" s="813"/>
      <c r="G17" s="813"/>
    </row>
    <row r="18" spans="1:7" customFormat="1" ht="45.75" customHeight="1" x14ac:dyDescent="0.3">
      <c r="A18" s="891" t="s">
        <v>1517</v>
      </c>
      <c r="B18" s="892" t="s">
        <v>1518</v>
      </c>
      <c r="C18" s="806" t="s">
        <v>1519</v>
      </c>
      <c r="D18" s="884">
        <f>Pr_2_8!J29</f>
        <v>0</v>
      </c>
      <c r="E18" s="813"/>
      <c r="F18" s="813"/>
      <c r="G18" s="813"/>
    </row>
    <row r="19" spans="1:7" customFormat="1" ht="15.6" customHeight="1" x14ac:dyDescent="0.3">
      <c r="A19" s="889" t="s">
        <v>1520</v>
      </c>
      <c r="B19" s="890" t="s">
        <v>35</v>
      </c>
      <c r="C19" s="806" t="s">
        <v>36</v>
      </c>
      <c r="D19" s="884">
        <f>Pr_2_9!J24</f>
        <v>0</v>
      </c>
      <c r="E19" s="813"/>
      <c r="F19" s="813"/>
      <c r="G19" s="813"/>
    </row>
    <row r="20" spans="1:7" customFormat="1" ht="15.6" customHeight="1" x14ac:dyDescent="0.3">
      <c r="A20" s="889" t="s">
        <v>1521</v>
      </c>
      <c r="B20" s="890" t="s">
        <v>1522</v>
      </c>
      <c r="C20" s="806" t="s">
        <v>39</v>
      </c>
      <c r="D20" s="884">
        <f>Pr_2_10!J62</f>
        <v>0</v>
      </c>
      <c r="E20" s="813"/>
      <c r="F20" s="813"/>
      <c r="G20" s="813"/>
    </row>
    <row r="21" spans="1:7" customFormat="1" ht="30" customHeight="1" x14ac:dyDescent="0.3">
      <c r="A21" s="891" t="s">
        <v>1523</v>
      </c>
      <c r="B21" s="892" t="s">
        <v>1524</v>
      </c>
      <c r="C21" s="806" t="s">
        <v>1525</v>
      </c>
      <c r="D21" s="884">
        <f>Pr_2_11!J32</f>
        <v>0</v>
      </c>
      <c r="E21" s="813"/>
      <c r="F21" s="813"/>
      <c r="G21" s="813"/>
    </row>
    <row r="22" spans="1:7" customFormat="1" ht="15.6" customHeight="1" x14ac:dyDescent="0.3">
      <c r="A22" s="891" t="s">
        <v>1526</v>
      </c>
      <c r="B22" s="890" t="s">
        <v>44</v>
      </c>
      <c r="C22" s="806" t="s">
        <v>45</v>
      </c>
      <c r="D22" s="884">
        <f>Pr_2_12!J54</f>
        <v>0</v>
      </c>
      <c r="E22" s="813"/>
      <c r="F22" s="813"/>
      <c r="G22" s="813"/>
    </row>
    <row r="23" spans="1:7" customFormat="1" ht="15.6" customHeight="1" x14ac:dyDescent="0.3">
      <c r="A23" s="893" t="s">
        <v>1527</v>
      </c>
      <c r="B23" s="894" t="s">
        <v>47</v>
      </c>
      <c r="C23" s="806" t="s">
        <v>48</v>
      </c>
      <c r="D23" s="895">
        <f>Pr_2_13!J29</f>
        <v>0</v>
      </c>
      <c r="E23" s="813"/>
      <c r="F23" s="813"/>
      <c r="G23" s="813"/>
    </row>
    <row r="24" spans="1:7" customFormat="1" ht="15.6" customHeight="1" x14ac:dyDescent="0.3">
      <c r="A24" s="891" t="s">
        <v>1528</v>
      </c>
      <c r="B24" s="887" t="s">
        <v>50</v>
      </c>
      <c r="C24" s="896" t="s">
        <v>51</v>
      </c>
      <c r="D24" s="884">
        <f>Pr_2_14!J97</f>
        <v>0</v>
      </c>
      <c r="E24" s="813"/>
      <c r="F24" s="813"/>
      <c r="G24" s="813"/>
    </row>
    <row r="25" spans="1:7" customFormat="1" ht="30" customHeight="1" x14ac:dyDescent="0.3">
      <c r="A25" s="891" t="s">
        <v>1529</v>
      </c>
      <c r="B25" s="892" t="s">
        <v>1530</v>
      </c>
      <c r="C25" s="806" t="s">
        <v>1531</v>
      </c>
      <c r="D25" s="884">
        <f>Pr_2_15!J23</f>
        <v>0</v>
      </c>
      <c r="E25" s="813"/>
      <c r="F25" s="813"/>
      <c r="G25" s="813"/>
    </row>
    <row r="26" spans="1:7" customFormat="1" ht="30" customHeight="1" x14ac:dyDescent="0.3">
      <c r="A26" s="891" t="s">
        <v>1532</v>
      </c>
      <c r="B26" s="892" t="s">
        <v>1533</v>
      </c>
      <c r="C26" s="806" t="s">
        <v>1534</v>
      </c>
      <c r="D26" s="884">
        <f>Pr_2_16!J26</f>
        <v>0</v>
      </c>
      <c r="E26" s="813"/>
      <c r="F26" s="813"/>
      <c r="G26" s="813"/>
    </row>
    <row r="27" spans="1:7" customFormat="1" ht="30" customHeight="1" x14ac:dyDescent="0.3">
      <c r="A27" s="891" t="s">
        <v>1535</v>
      </c>
      <c r="B27" s="892" t="s">
        <v>1536</v>
      </c>
      <c r="C27" s="806" t="s">
        <v>1537</v>
      </c>
      <c r="D27" s="884">
        <f>Pr_2_17!J22</f>
        <v>0</v>
      </c>
      <c r="E27" s="813"/>
      <c r="F27" s="813"/>
      <c r="G27" s="813"/>
    </row>
    <row r="28" spans="1:7" customFormat="1" ht="15.6" customHeight="1" x14ac:dyDescent="0.3">
      <c r="A28" s="889" t="s">
        <v>1538</v>
      </c>
      <c r="B28" s="890" t="s">
        <v>1539</v>
      </c>
      <c r="C28" s="806" t="s">
        <v>81</v>
      </c>
      <c r="D28" s="884">
        <f>Pr_2_18!J16</f>
        <v>0</v>
      </c>
      <c r="E28" s="813"/>
      <c r="F28" s="813"/>
      <c r="G28" s="813"/>
    </row>
    <row r="29" spans="1:7" customFormat="1" ht="15.6" customHeight="1" x14ac:dyDescent="0.3">
      <c r="A29" s="891" t="s">
        <v>1540</v>
      </c>
      <c r="B29" s="890" t="s">
        <v>83</v>
      </c>
      <c r="C29" s="806" t="s">
        <v>1541</v>
      </c>
      <c r="D29" s="884">
        <f>Pr_2_19!J24</f>
        <v>0</v>
      </c>
      <c r="E29" s="813"/>
      <c r="F29" s="813"/>
      <c r="G29" s="813"/>
    </row>
    <row r="30" spans="1:7" customFormat="1" ht="15.6" customHeight="1" x14ac:dyDescent="0.3">
      <c r="A30" s="889" t="s">
        <v>1542</v>
      </c>
      <c r="B30" s="890" t="s">
        <v>1543</v>
      </c>
      <c r="C30" s="806" t="s">
        <v>87</v>
      </c>
      <c r="D30" s="884">
        <f>Pr_2_20!J31</f>
        <v>0</v>
      </c>
      <c r="E30" s="813"/>
      <c r="F30" s="813"/>
      <c r="G30" s="813"/>
    </row>
    <row r="31" spans="1:7" customFormat="1" ht="15.6" customHeight="1" x14ac:dyDescent="0.3">
      <c r="A31" s="891" t="s">
        <v>1544</v>
      </c>
      <c r="B31" s="890" t="s">
        <v>89</v>
      </c>
      <c r="C31" s="806" t="s">
        <v>90</v>
      </c>
      <c r="D31" s="884">
        <f>Pr_2_21!J25</f>
        <v>0</v>
      </c>
      <c r="E31" s="813"/>
      <c r="F31" s="813"/>
      <c r="G31" s="813"/>
    </row>
    <row r="32" spans="1:7" customFormat="1" ht="15.6" customHeight="1" thickBot="1" x14ac:dyDescent="0.35">
      <c r="A32" s="889" t="s">
        <v>1545</v>
      </c>
      <c r="B32" s="890" t="s">
        <v>1546</v>
      </c>
      <c r="C32" s="806" t="s">
        <v>1547</v>
      </c>
      <c r="D32" s="884">
        <f>Pr_2_22!J77</f>
        <v>0</v>
      </c>
      <c r="E32" s="813"/>
      <c r="F32" s="813"/>
      <c r="G32" s="813"/>
    </row>
    <row r="33" spans="1:7" customFormat="1" ht="18" x14ac:dyDescent="0.3">
      <c r="A33" s="808"/>
      <c r="B33" s="809"/>
      <c r="C33" s="810" t="s">
        <v>1548</v>
      </c>
      <c r="D33" s="897">
        <f>SUM(D11:D32)</f>
        <v>0</v>
      </c>
      <c r="E33" s="813"/>
      <c r="F33" s="813"/>
      <c r="G33" s="813"/>
    </row>
    <row r="34" spans="1:7" customFormat="1" ht="15" thickBot="1" x14ac:dyDescent="0.35">
      <c r="A34" s="765"/>
      <c r="B34" s="765"/>
      <c r="C34" s="766"/>
      <c r="D34" s="765"/>
      <c r="E34" s="813"/>
      <c r="F34" s="813"/>
      <c r="G34" s="813"/>
    </row>
    <row r="35" spans="1:7" customFormat="1" ht="18" x14ac:dyDescent="0.3">
      <c r="A35" s="808"/>
      <c r="B35" s="809"/>
      <c r="C35" s="810" t="s">
        <v>102</v>
      </c>
      <c r="D35" s="897">
        <f>ROUND(D33*0.23,2)</f>
        <v>0</v>
      </c>
      <c r="E35" s="813"/>
      <c r="F35" s="813"/>
      <c r="G35" s="813"/>
    </row>
    <row r="36" spans="1:7" customFormat="1" ht="12" customHeight="1" thickBot="1" x14ac:dyDescent="0.35">
      <c r="A36" s="765"/>
      <c r="B36" s="765"/>
      <c r="C36" s="766"/>
      <c r="D36" s="765"/>
      <c r="E36" s="813"/>
      <c r="F36" s="813"/>
      <c r="G36" s="813"/>
    </row>
    <row r="37" spans="1:7" customFormat="1" ht="18" x14ac:dyDescent="0.3">
      <c r="A37" s="808"/>
      <c r="B37" s="809"/>
      <c r="C37" s="810" t="s">
        <v>1549</v>
      </c>
      <c r="D37" s="897">
        <f>SUM(D33,D35)</f>
        <v>0</v>
      </c>
      <c r="E37" s="813"/>
      <c r="F37" s="813"/>
      <c r="G37" s="813"/>
    </row>
    <row r="38" spans="1:7" customFormat="1" x14ac:dyDescent="0.3">
      <c r="A38" s="765"/>
      <c r="B38" s="765"/>
      <c r="C38" s="766"/>
      <c r="D38" s="765"/>
      <c r="E38" s="813"/>
      <c r="F38" s="813"/>
      <c r="G38" s="813"/>
    </row>
    <row r="39" spans="1:7" customFormat="1" x14ac:dyDescent="0.3">
      <c r="A39" s="765"/>
      <c r="B39" s="765"/>
      <c r="C39" s="766"/>
      <c r="D39" s="765"/>
      <c r="E39" s="813"/>
      <c r="F39" s="813"/>
      <c r="G39" s="813"/>
    </row>
    <row r="40" spans="1:7" customFormat="1" x14ac:dyDescent="0.3">
      <c r="A40" s="1"/>
      <c r="B40" s="765"/>
      <c r="C40" s="766"/>
      <c r="D40" s="765"/>
      <c r="E40" s="813"/>
      <c r="F40" s="813"/>
      <c r="G40" s="813"/>
    </row>
    <row r="41" spans="1:7" s="765" customFormat="1" x14ac:dyDescent="0.3">
      <c r="A41" s="1"/>
      <c r="B41" s="1"/>
      <c r="C41" s="2"/>
      <c r="D41" s="1"/>
    </row>
    <row r="42" spans="1:7" s="765" customFormat="1" x14ac:dyDescent="0.3">
      <c r="A42" s="1"/>
      <c r="B42" s="1"/>
      <c r="C42" s="2"/>
      <c r="D42" s="1"/>
    </row>
    <row r="43" spans="1:7" s="765" customFormat="1" x14ac:dyDescent="0.3">
      <c r="A43" s="3" t="s">
        <v>104</v>
      </c>
      <c r="B43" s="4"/>
      <c r="C43" s="4"/>
      <c r="D43" s="1"/>
    </row>
    <row r="44" spans="1:7" s="765" customFormat="1" x14ac:dyDescent="0.3">
      <c r="A44" s="5"/>
      <c r="B44" s="4"/>
      <c r="C44" s="4"/>
      <c r="D44" s="1"/>
    </row>
    <row r="45" spans="1:7" s="765" customFormat="1" x14ac:dyDescent="0.3">
      <c r="A45" s="5"/>
      <c r="B45" s="4"/>
      <c r="C45" s="1743" t="s">
        <v>105</v>
      </c>
      <c r="D45" s="1743"/>
    </row>
    <row r="46" spans="1:7" s="765" customFormat="1" ht="30" customHeight="1" x14ac:dyDescent="0.3">
      <c r="A46" s="5"/>
      <c r="B46" s="4"/>
      <c r="C46" s="1883" t="s">
        <v>106</v>
      </c>
      <c r="D46" s="1883"/>
    </row>
    <row r="47" spans="1:7" s="765" customFormat="1" x14ac:dyDescent="0.3">
      <c r="A47" s="1"/>
      <c r="B47" s="1"/>
      <c r="C47" s="2"/>
      <c r="D47" s="1"/>
    </row>
  </sheetData>
  <sheetProtection algorithmName="SHA-512" hashValue="nxC01/uJmhpCS7FKWuVVgGiRP2ssRA3cAMxO/xLpHqPTdnc8EtxoAAqxIIrbGwyCFXqfhdzBfP1vXJYh6e2Ptg==" saltValue="LofuD+E6EiUfQc0iwSI5qw==" spinCount="100000" sheet="1" objects="1" scenarios="1"/>
  <mergeCells count="5">
    <mergeCell ref="C1:D2"/>
    <mergeCell ref="A7:C7"/>
    <mergeCell ref="A8:C8"/>
    <mergeCell ref="C45:D45"/>
    <mergeCell ref="C46:D46"/>
  </mergeCells>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EDE8-D09B-443C-999C-9C94D5E61B89}">
  <sheetPr>
    <tabColor rgb="FFFFFF00"/>
    <pageSetUpPr fitToPage="1"/>
  </sheetPr>
  <dimension ref="A1:K24"/>
  <sheetViews>
    <sheetView workbookViewId="0">
      <selection activeCell="A18" sqref="A18:I18"/>
    </sheetView>
  </sheetViews>
  <sheetFormatPr defaultColWidth="8.88671875" defaultRowHeight="13.8" x14ac:dyDescent="0.3"/>
  <cols>
    <col min="1" max="1" width="8.88671875" style="142" bestFit="1" customWidth="1"/>
    <col min="2" max="2" width="10.109375" style="142" customWidth="1"/>
    <col min="3" max="3" width="39.6640625" style="142" customWidth="1"/>
    <col min="4" max="4" width="15.88671875" style="142" customWidth="1"/>
    <col min="5" max="5" width="20.109375" style="142" customWidth="1"/>
    <col min="6" max="6" width="13.88671875" style="142" customWidth="1"/>
    <col min="7" max="7" width="15.6640625" style="142" customWidth="1"/>
    <col min="8" max="8" width="14.6640625" style="143" customWidth="1"/>
    <col min="9" max="9" width="12.109375" style="142" customWidth="1"/>
    <col min="10" max="10" width="19.33203125" style="142" customWidth="1"/>
    <col min="11" max="11" width="8.88671875" style="142" customWidth="1"/>
    <col min="12" max="16384" width="8.88671875" style="142"/>
  </cols>
  <sheetData>
    <row r="1" spans="1:11" s="65" customFormat="1" x14ac:dyDescent="0.3">
      <c r="A1" s="64"/>
      <c r="B1" s="64"/>
      <c r="C1" s="64"/>
      <c r="F1" s="1770" t="s">
        <v>1550</v>
      </c>
      <c r="G1" s="1770"/>
      <c r="H1" s="1770"/>
      <c r="I1" s="1770"/>
      <c r="J1" s="1770"/>
      <c r="K1" s="66"/>
    </row>
    <row r="2" spans="1:11" s="65" customFormat="1" x14ac:dyDescent="0.3">
      <c r="A2" s="64"/>
      <c r="B2" s="64"/>
      <c r="C2" s="64"/>
      <c r="I2" s="66"/>
      <c r="J2" s="66"/>
      <c r="K2" s="66"/>
    </row>
    <row r="3" spans="1:11" s="65" customFormat="1" x14ac:dyDescent="0.3">
      <c r="A3" s="64"/>
      <c r="B3" s="64"/>
      <c r="C3" s="64"/>
      <c r="I3" s="67"/>
      <c r="J3" s="67"/>
    </row>
    <row r="4" spans="1:11" s="65" customFormat="1" x14ac:dyDescent="0.3">
      <c r="A4" s="64"/>
      <c r="B4" s="64"/>
      <c r="C4" s="64"/>
      <c r="I4" s="67"/>
      <c r="J4" s="67"/>
    </row>
    <row r="5" spans="1:11" s="65" customFormat="1" x14ac:dyDescent="0.3">
      <c r="A5" s="64"/>
      <c r="B5" s="64"/>
      <c r="C5" s="64"/>
      <c r="I5" s="67"/>
      <c r="J5" s="67"/>
    </row>
    <row r="6" spans="1:11" s="65" customFormat="1" x14ac:dyDescent="0.3">
      <c r="A6" s="64"/>
      <c r="B6" s="64"/>
      <c r="C6" s="64"/>
      <c r="I6" s="67"/>
      <c r="J6" s="67"/>
    </row>
    <row r="7" spans="1:11" s="65" customFormat="1" x14ac:dyDescent="0.3">
      <c r="A7" s="64"/>
      <c r="B7" s="64"/>
      <c r="C7" s="64"/>
      <c r="I7" s="67"/>
      <c r="J7" s="67"/>
    </row>
    <row r="8" spans="1:11" s="65" customFormat="1" x14ac:dyDescent="0.3">
      <c r="A8" s="1771" t="s">
        <v>1504</v>
      </c>
      <c r="B8" s="1771"/>
      <c r="C8" s="1771"/>
      <c r="D8" s="69"/>
      <c r="E8" s="69"/>
      <c r="F8" s="69"/>
      <c r="G8" s="69"/>
      <c r="I8" s="67"/>
      <c r="J8" s="67"/>
    </row>
    <row r="9" spans="1:11" s="65" customFormat="1" x14ac:dyDescent="0.3">
      <c r="A9" s="1771" t="s">
        <v>1551</v>
      </c>
      <c r="B9" s="1771"/>
      <c r="C9" s="1771"/>
      <c r="D9" s="1771"/>
      <c r="E9" s="1771"/>
      <c r="F9" s="1771"/>
      <c r="G9" s="1771"/>
      <c r="H9" s="1771"/>
      <c r="I9" s="67"/>
      <c r="J9" s="67"/>
    </row>
    <row r="10" spans="1:11" s="65" customFormat="1" ht="15" thickBot="1" x14ac:dyDescent="0.35">
      <c r="A10" s="1762"/>
      <c r="B10" s="1762"/>
      <c r="C10" s="1762"/>
      <c r="D10" s="1762"/>
      <c r="E10" s="1762"/>
      <c r="F10" s="1762"/>
      <c r="G10" s="1762"/>
      <c r="H10" s="1762"/>
      <c r="I10" s="67"/>
      <c r="J10" s="67"/>
    </row>
    <row r="11" spans="1:11" s="69"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69" customFormat="1" ht="35.25" customHeight="1" thickBot="1" x14ac:dyDescent="0.35">
      <c r="A12" s="1888"/>
      <c r="B12" s="1889"/>
      <c r="C12" s="1889"/>
      <c r="D12" s="1887" t="s">
        <v>1559</v>
      </c>
      <c r="E12" s="1887" t="s">
        <v>1560</v>
      </c>
      <c r="F12" s="1887" t="s">
        <v>1559</v>
      </c>
      <c r="G12" s="1887" t="s">
        <v>1560</v>
      </c>
      <c r="H12" s="1889"/>
      <c r="I12" s="1885"/>
      <c r="J12" s="1886"/>
    </row>
    <row r="13" spans="1:11" s="69" customFormat="1" ht="25.5" customHeight="1" thickBot="1" x14ac:dyDescent="0.35">
      <c r="A13" s="1888"/>
      <c r="B13" s="1889"/>
      <c r="C13" s="1889"/>
      <c r="D13" s="1887"/>
      <c r="E13" s="1887"/>
      <c r="F13" s="1887"/>
      <c r="G13" s="1887"/>
      <c r="H13" s="1889"/>
      <c r="I13" s="1885"/>
      <c r="J13" s="1886"/>
    </row>
    <row r="14" spans="1:11" s="71" customFormat="1" ht="14.4" thickBot="1" x14ac:dyDescent="0.35">
      <c r="A14" s="1759" t="s">
        <v>1561</v>
      </c>
      <c r="B14" s="1759"/>
      <c r="C14" s="1759"/>
      <c r="D14" s="1759"/>
      <c r="E14" s="1759"/>
      <c r="F14" s="1759"/>
      <c r="G14" s="1759"/>
      <c r="H14" s="1759"/>
      <c r="I14" s="1759"/>
      <c r="J14" s="1759"/>
      <c r="K14" s="142"/>
    </row>
    <row r="15" spans="1:11" s="71" customFormat="1" ht="14.4" thickBot="1" x14ac:dyDescent="0.35">
      <c r="A15" s="26">
        <v>1</v>
      </c>
      <c r="B15" s="1830" t="s">
        <v>1562</v>
      </c>
      <c r="C15" s="486" t="s">
        <v>1563</v>
      </c>
      <c r="D15" s="213" t="s">
        <v>1564</v>
      </c>
      <c r="E15" s="213" t="s">
        <v>1565</v>
      </c>
      <c r="F15" s="898"/>
      <c r="G15" s="899"/>
      <c r="H15" s="24">
        <v>1</v>
      </c>
      <c r="I15" s="821"/>
      <c r="J15" s="29">
        <f>ROUND(I15,2)*H15</f>
        <v>0</v>
      </c>
      <c r="K15" s="142"/>
    </row>
    <row r="16" spans="1:11" s="71" customFormat="1" ht="14.4" thickBot="1" x14ac:dyDescent="0.35">
      <c r="A16" s="35">
        <v>2</v>
      </c>
      <c r="B16" s="1830"/>
      <c r="C16" s="487" t="s">
        <v>1566</v>
      </c>
      <c r="D16" s="281" t="s">
        <v>1564</v>
      </c>
      <c r="E16" s="281" t="s">
        <v>1567</v>
      </c>
      <c r="F16" s="900"/>
      <c r="G16" s="901"/>
      <c r="H16" s="33">
        <v>1</v>
      </c>
      <c r="I16" s="822"/>
      <c r="J16" s="91">
        <f>ROUND(I16,2)*H16</f>
        <v>0</v>
      </c>
      <c r="K16" s="142"/>
    </row>
    <row r="17" spans="1:11" s="71" customFormat="1" ht="14.4" thickBot="1" x14ac:dyDescent="0.35">
      <c r="A17" s="104">
        <v>3</v>
      </c>
      <c r="B17" s="1830"/>
      <c r="C17" s="488" t="s">
        <v>1568</v>
      </c>
      <c r="D17" s="150" t="s">
        <v>1569</v>
      </c>
      <c r="E17" s="150" t="s">
        <v>1570</v>
      </c>
      <c r="F17" s="902"/>
      <c r="G17" s="903"/>
      <c r="H17" s="44">
        <v>5</v>
      </c>
      <c r="I17" s="827"/>
      <c r="J17" s="105">
        <f>ROUND(I17,2)*H17</f>
        <v>0</v>
      </c>
      <c r="K17" s="142"/>
    </row>
    <row r="18" spans="1:11" s="71" customFormat="1" ht="14.4" thickBot="1" x14ac:dyDescent="0.35">
      <c r="A18" s="1747" t="s">
        <v>1571</v>
      </c>
      <c r="B18" s="1747"/>
      <c r="C18" s="1747"/>
      <c r="D18" s="1747"/>
      <c r="E18" s="1747"/>
      <c r="F18" s="1747"/>
      <c r="G18" s="1747"/>
      <c r="H18" s="1747"/>
      <c r="I18" s="1747"/>
      <c r="J18" s="58">
        <f>SUM(J15:J17)</f>
        <v>0</v>
      </c>
      <c r="K18" s="142"/>
    </row>
    <row r="19" spans="1:11" s="71" customFormat="1" x14ac:dyDescent="0.3">
      <c r="A19" s="142"/>
      <c r="B19" s="142"/>
      <c r="C19" s="142"/>
      <c r="D19" s="142"/>
      <c r="E19" s="142"/>
      <c r="F19" s="142"/>
      <c r="G19" s="142"/>
      <c r="H19" s="143"/>
      <c r="I19" s="142"/>
      <c r="J19" s="142"/>
      <c r="K19" s="142"/>
    </row>
    <row r="20" spans="1:11" s="71" customFormat="1" ht="90" customHeight="1" x14ac:dyDescent="0.3">
      <c r="A20" s="1884" t="s">
        <v>1572</v>
      </c>
      <c r="B20" s="1884"/>
      <c r="C20" s="1884"/>
      <c r="D20" s="1884"/>
      <c r="E20" s="1884"/>
      <c r="F20" s="1884"/>
      <c r="G20" s="1884"/>
      <c r="H20" s="1884"/>
      <c r="I20" s="1884"/>
      <c r="J20" s="1884"/>
      <c r="K20" s="142"/>
    </row>
    <row r="21" spans="1:11" s="71" customFormat="1" x14ac:dyDescent="0.3">
      <c r="A21" s="142"/>
      <c r="B21" s="142"/>
      <c r="C21" s="142"/>
      <c r="D21" s="142"/>
      <c r="E21" s="142"/>
      <c r="F21" s="142"/>
      <c r="G21" s="142"/>
      <c r="H21" s="143"/>
      <c r="I21" s="142"/>
      <c r="J21" s="142"/>
      <c r="K21" s="142"/>
    </row>
    <row r="22" spans="1:11" s="71" customFormat="1" x14ac:dyDescent="0.3">
      <c r="A22" s="142"/>
      <c r="B22" s="142"/>
      <c r="C22" s="142"/>
      <c r="D22" s="142"/>
      <c r="E22" s="142"/>
      <c r="F22" s="142"/>
      <c r="G22" s="142"/>
      <c r="H22" s="143"/>
      <c r="I22" s="142"/>
      <c r="J22" s="142"/>
      <c r="K22" s="142"/>
    </row>
    <row r="23" spans="1:11" s="71" customFormat="1" x14ac:dyDescent="0.3">
      <c r="A23" s="142"/>
      <c r="B23" s="142"/>
      <c r="C23" s="142"/>
      <c r="D23" s="142"/>
      <c r="E23" s="142"/>
      <c r="F23" s="142"/>
      <c r="G23" s="142"/>
      <c r="H23" s="143"/>
      <c r="I23" s="142"/>
      <c r="J23" s="142"/>
      <c r="K23" s="142"/>
    </row>
    <row r="24" spans="1:11" s="71" customFormat="1" x14ac:dyDescent="0.3">
      <c r="A24" s="142"/>
      <c r="B24" s="142"/>
      <c r="C24" s="142"/>
      <c r="D24" s="142"/>
      <c r="E24" s="142"/>
      <c r="F24" s="142"/>
      <c r="G24" s="142"/>
      <c r="H24" s="143"/>
      <c r="I24" s="142"/>
      <c r="J24" s="142"/>
      <c r="K24" s="142"/>
    </row>
  </sheetData>
  <sheetProtection algorithmName="SHA-512" hashValue="/tI6UacaBHLJdFicONHQ21C0BEfELZBXedUXRzLi102FRnkkWwR3t7Hlb3nGk1k4eQKsOd3J8sj9N3jgpe7F1Q==" saltValue="gEBSLhLfcKY1Cat747guNQ=="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17"/>
    <mergeCell ref="A18:I18"/>
    <mergeCell ref="A20:J20"/>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4F529-0C1B-4DB1-9AF2-792FCE81FFBF}">
  <sheetPr>
    <tabColor rgb="FFFFFF00"/>
    <pageSetUpPr fitToPage="1"/>
  </sheetPr>
  <dimension ref="A1:K114"/>
  <sheetViews>
    <sheetView topLeftCell="C94" workbookViewId="0">
      <selection activeCell="I104" activeCellId="2" sqref="I16:I97 I99:I102 I104:I107"/>
    </sheetView>
  </sheetViews>
  <sheetFormatPr defaultColWidth="8.88671875" defaultRowHeight="14.4" x14ac:dyDescent="0.3"/>
  <cols>
    <col min="1" max="1" width="8.88671875" style="6" bestFit="1" customWidth="1"/>
    <col min="2" max="2" width="10.109375" style="6" customWidth="1"/>
    <col min="3" max="3" width="41.33203125" style="6" customWidth="1"/>
    <col min="4" max="4" width="1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1573</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219</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1574</v>
      </c>
      <c r="B14" s="1759"/>
      <c r="C14" s="1759"/>
      <c r="D14" s="1759"/>
      <c r="E14" s="1759"/>
      <c r="F14" s="1759"/>
      <c r="G14" s="1759"/>
      <c r="H14" s="1759"/>
      <c r="I14" s="1759"/>
      <c r="J14" s="1759"/>
      <c r="K14" s="6"/>
    </row>
    <row r="15" spans="1:11" customFormat="1" ht="15" thickBot="1" x14ac:dyDescent="0.35">
      <c r="A15" s="1891" t="s">
        <v>1575</v>
      </c>
      <c r="B15" s="1891"/>
      <c r="C15" s="1891"/>
      <c r="D15" s="1891"/>
      <c r="E15" s="1891"/>
      <c r="F15" s="1891"/>
      <c r="G15" s="1891"/>
      <c r="H15" s="1891"/>
      <c r="I15" s="1891"/>
      <c r="J15" s="1891"/>
      <c r="K15" s="6"/>
    </row>
    <row r="16" spans="1:11" customFormat="1" ht="15" thickBot="1" x14ac:dyDescent="0.35">
      <c r="A16" s="26">
        <v>1</v>
      </c>
      <c r="B16" s="1830" t="s">
        <v>1414</v>
      </c>
      <c r="C16" s="331" t="s">
        <v>1576</v>
      </c>
      <c r="D16" s="213" t="s">
        <v>1577</v>
      </c>
      <c r="E16" s="331" t="s">
        <v>1578</v>
      </c>
      <c r="F16" s="899"/>
      <c r="G16" s="899"/>
      <c r="H16" s="22">
        <v>4</v>
      </c>
      <c r="I16" s="904"/>
      <c r="J16" s="209">
        <f t="shared" ref="J16:J47" si="0">ROUND(I16,2)*H16</f>
        <v>0</v>
      </c>
      <c r="K16" s="6"/>
    </row>
    <row r="17" spans="1:10" customFormat="1" ht="15" thickBot="1" x14ac:dyDescent="0.35">
      <c r="A17" s="35">
        <v>2</v>
      </c>
      <c r="B17" s="1830"/>
      <c r="C17" s="332" t="s">
        <v>1579</v>
      </c>
      <c r="D17" s="281" t="s">
        <v>1577</v>
      </c>
      <c r="E17" s="332" t="s">
        <v>1580</v>
      </c>
      <c r="F17" s="901"/>
      <c r="G17" s="901"/>
      <c r="H17" s="39">
        <v>2</v>
      </c>
      <c r="I17" s="905"/>
      <c r="J17" s="210">
        <f t="shared" si="0"/>
        <v>0</v>
      </c>
    </row>
    <row r="18" spans="1:10" customFormat="1" ht="15" thickBot="1" x14ac:dyDescent="0.35">
      <c r="A18" s="35">
        <v>3</v>
      </c>
      <c r="B18" s="1830"/>
      <c r="C18" s="332" t="s">
        <v>1581</v>
      </c>
      <c r="D18" s="281" t="s">
        <v>1577</v>
      </c>
      <c r="E18" s="332" t="s">
        <v>1582</v>
      </c>
      <c r="F18" s="901"/>
      <c r="G18" s="901"/>
      <c r="H18" s="39">
        <v>2</v>
      </c>
      <c r="I18" s="905"/>
      <c r="J18" s="210">
        <f t="shared" si="0"/>
        <v>0</v>
      </c>
    </row>
    <row r="19" spans="1:10" customFormat="1" ht="15" thickBot="1" x14ac:dyDescent="0.35">
      <c r="A19" s="35">
        <v>4</v>
      </c>
      <c r="B19" s="1830"/>
      <c r="C19" s="332" t="s">
        <v>1583</v>
      </c>
      <c r="D19" s="281" t="s">
        <v>1577</v>
      </c>
      <c r="E19" s="332" t="s">
        <v>1584</v>
      </c>
      <c r="F19" s="901"/>
      <c r="G19" s="901"/>
      <c r="H19" s="39">
        <v>2</v>
      </c>
      <c r="I19" s="905"/>
      <c r="J19" s="210">
        <f t="shared" si="0"/>
        <v>0</v>
      </c>
    </row>
    <row r="20" spans="1:10" customFormat="1" ht="15" thickBot="1" x14ac:dyDescent="0.35">
      <c r="A20" s="35">
        <v>5</v>
      </c>
      <c r="B20" s="1830"/>
      <c r="C20" s="332" t="s">
        <v>1585</v>
      </c>
      <c r="D20" s="281" t="s">
        <v>1577</v>
      </c>
      <c r="E20" s="332" t="s">
        <v>1586</v>
      </c>
      <c r="F20" s="901"/>
      <c r="G20" s="901"/>
      <c r="H20" s="39">
        <v>2</v>
      </c>
      <c r="I20" s="905"/>
      <c r="J20" s="210">
        <f t="shared" si="0"/>
        <v>0</v>
      </c>
    </row>
    <row r="21" spans="1:10" customFormat="1" ht="15" thickBot="1" x14ac:dyDescent="0.35">
      <c r="A21" s="35">
        <v>6</v>
      </c>
      <c r="B21" s="1830"/>
      <c r="C21" s="332" t="s">
        <v>1587</v>
      </c>
      <c r="D21" s="281" t="s">
        <v>1577</v>
      </c>
      <c r="E21" s="332" t="s">
        <v>1588</v>
      </c>
      <c r="F21" s="901"/>
      <c r="G21" s="901"/>
      <c r="H21" s="39">
        <v>1</v>
      </c>
      <c r="I21" s="905"/>
      <c r="J21" s="210">
        <f t="shared" si="0"/>
        <v>0</v>
      </c>
    </row>
    <row r="22" spans="1:10" customFormat="1" ht="15" thickBot="1" x14ac:dyDescent="0.35">
      <c r="A22" s="35">
        <v>7</v>
      </c>
      <c r="B22" s="1830"/>
      <c r="C22" s="332" t="s">
        <v>1589</v>
      </c>
      <c r="D22" s="281" t="s">
        <v>1577</v>
      </c>
      <c r="E22" s="332" t="s">
        <v>1590</v>
      </c>
      <c r="F22" s="901"/>
      <c r="G22" s="901"/>
      <c r="H22" s="39">
        <v>2</v>
      </c>
      <c r="I22" s="905"/>
      <c r="J22" s="210">
        <f t="shared" si="0"/>
        <v>0</v>
      </c>
    </row>
    <row r="23" spans="1:10" customFormat="1" ht="15" thickBot="1" x14ac:dyDescent="0.35">
      <c r="A23" s="35">
        <v>8</v>
      </c>
      <c r="B23" s="1830"/>
      <c r="C23" s="332" t="s">
        <v>1591</v>
      </c>
      <c r="D23" s="281" t="s">
        <v>1577</v>
      </c>
      <c r="E23" s="332" t="s">
        <v>1592</v>
      </c>
      <c r="F23" s="901"/>
      <c r="G23" s="901"/>
      <c r="H23" s="39">
        <v>1</v>
      </c>
      <c r="I23" s="905"/>
      <c r="J23" s="210">
        <f t="shared" si="0"/>
        <v>0</v>
      </c>
    </row>
    <row r="24" spans="1:10" customFormat="1" ht="28.2" thickBot="1" x14ac:dyDescent="0.35">
      <c r="A24" s="35">
        <v>9</v>
      </c>
      <c r="B24" s="1830"/>
      <c r="C24" s="332" t="s">
        <v>1593</v>
      </c>
      <c r="D24" s="281" t="s">
        <v>1577</v>
      </c>
      <c r="E24" s="281" t="s">
        <v>1594</v>
      </c>
      <c r="F24" s="901"/>
      <c r="G24" s="901"/>
      <c r="H24" s="39">
        <v>6</v>
      </c>
      <c r="I24" s="905"/>
      <c r="J24" s="210">
        <f t="shared" si="0"/>
        <v>0</v>
      </c>
    </row>
    <row r="25" spans="1:10" customFormat="1" ht="15" thickBot="1" x14ac:dyDescent="0.35">
      <c r="A25" s="35">
        <v>10</v>
      </c>
      <c r="B25" s="1830"/>
      <c r="C25" s="332" t="s">
        <v>1595</v>
      </c>
      <c r="D25" s="281" t="s">
        <v>1577</v>
      </c>
      <c r="E25" s="332" t="s">
        <v>1596</v>
      </c>
      <c r="F25" s="901"/>
      <c r="G25" s="901"/>
      <c r="H25" s="39">
        <v>2</v>
      </c>
      <c r="I25" s="905"/>
      <c r="J25" s="210">
        <f t="shared" si="0"/>
        <v>0</v>
      </c>
    </row>
    <row r="26" spans="1:10" customFormat="1" ht="15" thickBot="1" x14ac:dyDescent="0.35">
      <c r="A26" s="35">
        <v>11</v>
      </c>
      <c r="B26" s="1830"/>
      <c r="C26" s="332" t="s">
        <v>1597</v>
      </c>
      <c r="D26" s="281" t="s">
        <v>1577</v>
      </c>
      <c r="E26" s="332" t="s">
        <v>1598</v>
      </c>
      <c r="F26" s="901"/>
      <c r="G26" s="901"/>
      <c r="H26" s="39">
        <v>4</v>
      </c>
      <c r="I26" s="905"/>
      <c r="J26" s="210">
        <f t="shared" si="0"/>
        <v>0</v>
      </c>
    </row>
    <row r="27" spans="1:10" customFormat="1" ht="15" thickBot="1" x14ac:dyDescent="0.35">
      <c r="A27" s="35">
        <v>12</v>
      </c>
      <c r="B27" s="1830"/>
      <c r="C27" s="332" t="s">
        <v>1599</v>
      </c>
      <c r="D27" s="281" t="s">
        <v>1577</v>
      </c>
      <c r="E27" s="332" t="s">
        <v>1600</v>
      </c>
      <c r="F27" s="901"/>
      <c r="G27" s="901"/>
      <c r="H27" s="39">
        <v>4</v>
      </c>
      <c r="I27" s="905"/>
      <c r="J27" s="210">
        <f t="shared" si="0"/>
        <v>0</v>
      </c>
    </row>
    <row r="28" spans="1:10" customFormat="1" ht="15" thickBot="1" x14ac:dyDescent="0.35">
      <c r="A28" s="35">
        <v>13</v>
      </c>
      <c r="B28" s="1830"/>
      <c r="C28" s="332" t="s">
        <v>1601</v>
      </c>
      <c r="D28" s="281" t="s">
        <v>1577</v>
      </c>
      <c r="E28" s="332" t="s">
        <v>1602</v>
      </c>
      <c r="F28" s="901"/>
      <c r="G28" s="901"/>
      <c r="H28" s="39">
        <v>4</v>
      </c>
      <c r="I28" s="905"/>
      <c r="J28" s="210">
        <f t="shared" si="0"/>
        <v>0</v>
      </c>
    </row>
    <row r="29" spans="1:10" customFormat="1" ht="15" thickBot="1" x14ac:dyDescent="0.35">
      <c r="A29" s="35">
        <v>14</v>
      </c>
      <c r="B29" s="1830"/>
      <c r="C29" s="332" t="s">
        <v>1603</v>
      </c>
      <c r="D29" s="281" t="s">
        <v>1577</v>
      </c>
      <c r="E29" s="332" t="s">
        <v>1604</v>
      </c>
      <c r="F29" s="901"/>
      <c r="G29" s="901"/>
      <c r="H29" s="39">
        <v>2</v>
      </c>
      <c r="I29" s="905"/>
      <c r="J29" s="210">
        <f t="shared" si="0"/>
        <v>0</v>
      </c>
    </row>
    <row r="30" spans="1:10" customFormat="1" ht="15" thickBot="1" x14ac:dyDescent="0.35">
      <c r="A30" s="35">
        <v>15</v>
      </c>
      <c r="B30" s="1830"/>
      <c r="C30" s="332" t="s">
        <v>1605</v>
      </c>
      <c r="D30" s="281" t="s">
        <v>1577</v>
      </c>
      <c r="E30" s="332" t="s">
        <v>1606</v>
      </c>
      <c r="F30" s="901"/>
      <c r="G30" s="901"/>
      <c r="H30" s="39">
        <v>2</v>
      </c>
      <c r="I30" s="905"/>
      <c r="J30" s="210">
        <f t="shared" si="0"/>
        <v>0</v>
      </c>
    </row>
    <row r="31" spans="1:10" customFormat="1" ht="15" thickBot="1" x14ac:dyDescent="0.35">
      <c r="A31" s="35">
        <v>16</v>
      </c>
      <c r="B31" s="1830"/>
      <c r="C31" s="332" t="s">
        <v>1607</v>
      </c>
      <c r="D31" s="281" t="s">
        <v>1577</v>
      </c>
      <c r="E31" s="332" t="s">
        <v>1608</v>
      </c>
      <c r="F31" s="901"/>
      <c r="G31" s="901"/>
      <c r="H31" s="39">
        <v>1</v>
      </c>
      <c r="I31" s="905"/>
      <c r="J31" s="210">
        <f t="shared" si="0"/>
        <v>0</v>
      </c>
    </row>
    <row r="32" spans="1:10" customFormat="1" ht="15" thickBot="1" x14ac:dyDescent="0.35">
      <c r="A32" s="35">
        <v>17</v>
      </c>
      <c r="B32" s="1830"/>
      <c r="C32" s="332" t="s">
        <v>1609</v>
      </c>
      <c r="D32" s="281" t="s">
        <v>1577</v>
      </c>
      <c r="E32" s="332" t="s">
        <v>1610</v>
      </c>
      <c r="F32" s="901"/>
      <c r="G32" s="901"/>
      <c r="H32" s="39">
        <v>1</v>
      </c>
      <c r="I32" s="905"/>
      <c r="J32" s="210">
        <f t="shared" si="0"/>
        <v>0</v>
      </c>
    </row>
    <row r="33" spans="1:10" customFormat="1" ht="15" thickBot="1" x14ac:dyDescent="0.35">
      <c r="A33" s="35">
        <v>18</v>
      </c>
      <c r="B33" s="1830"/>
      <c r="C33" s="332" t="s">
        <v>1611</v>
      </c>
      <c r="D33" s="281" t="s">
        <v>1577</v>
      </c>
      <c r="E33" s="332" t="s">
        <v>1612</v>
      </c>
      <c r="F33" s="901"/>
      <c r="G33" s="901"/>
      <c r="H33" s="39">
        <v>1</v>
      </c>
      <c r="I33" s="905"/>
      <c r="J33" s="210">
        <f t="shared" si="0"/>
        <v>0</v>
      </c>
    </row>
    <row r="34" spans="1:10" customFormat="1" ht="15" thickBot="1" x14ac:dyDescent="0.35">
      <c r="A34" s="35">
        <v>19</v>
      </c>
      <c r="B34" s="1830"/>
      <c r="C34" s="332" t="s">
        <v>1613</v>
      </c>
      <c r="D34" s="281" t="s">
        <v>1577</v>
      </c>
      <c r="E34" s="332" t="s">
        <v>1614</v>
      </c>
      <c r="F34" s="901"/>
      <c r="G34" s="901"/>
      <c r="H34" s="39">
        <v>1</v>
      </c>
      <c r="I34" s="905"/>
      <c r="J34" s="210">
        <f t="shared" si="0"/>
        <v>0</v>
      </c>
    </row>
    <row r="35" spans="1:10" customFormat="1" ht="15" thickBot="1" x14ac:dyDescent="0.35">
      <c r="A35" s="35">
        <v>20</v>
      </c>
      <c r="B35" s="1830"/>
      <c r="C35" s="332" t="s">
        <v>1615</v>
      </c>
      <c r="D35" s="281" t="s">
        <v>1577</v>
      </c>
      <c r="E35" s="332" t="s">
        <v>1616</v>
      </c>
      <c r="F35" s="901"/>
      <c r="G35" s="901"/>
      <c r="H35" s="39">
        <v>1</v>
      </c>
      <c r="I35" s="905"/>
      <c r="J35" s="210">
        <f t="shared" si="0"/>
        <v>0</v>
      </c>
    </row>
    <row r="36" spans="1:10" customFormat="1" ht="15" thickBot="1" x14ac:dyDescent="0.35">
      <c r="A36" s="35">
        <v>21</v>
      </c>
      <c r="B36" s="1830"/>
      <c r="C36" s="332" t="s">
        <v>1617</v>
      </c>
      <c r="D36" s="281" t="s">
        <v>1577</v>
      </c>
      <c r="E36" s="332" t="s">
        <v>1618</v>
      </c>
      <c r="F36" s="901"/>
      <c r="G36" s="901"/>
      <c r="H36" s="39">
        <v>2</v>
      </c>
      <c r="I36" s="905"/>
      <c r="J36" s="210">
        <f t="shared" si="0"/>
        <v>0</v>
      </c>
    </row>
    <row r="37" spans="1:10" customFormat="1" ht="15" thickBot="1" x14ac:dyDescent="0.35">
      <c r="A37" s="35">
        <v>22</v>
      </c>
      <c r="B37" s="1830"/>
      <c r="C37" s="332" t="s">
        <v>1619</v>
      </c>
      <c r="D37" s="281" t="s">
        <v>1577</v>
      </c>
      <c r="E37" s="332" t="s">
        <v>1620</v>
      </c>
      <c r="F37" s="901"/>
      <c r="G37" s="901"/>
      <c r="H37" s="39">
        <v>2</v>
      </c>
      <c r="I37" s="905"/>
      <c r="J37" s="210">
        <f t="shared" si="0"/>
        <v>0</v>
      </c>
    </row>
    <row r="38" spans="1:10" customFormat="1" ht="15" thickBot="1" x14ac:dyDescent="0.35">
      <c r="A38" s="35">
        <v>23</v>
      </c>
      <c r="B38" s="1830"/>
      <c r="C38" s="332" t="s">
        <v>1621</v>
      </c>
      <c r="D38" s="281" t="s">
        <v>1577</v>
      </c>
      <c r="E38" s="332" t="s">
        <v>1622</v>
      </c>
      <c r="F38" s="901"/>
      <c r="G38" s="901"/>
      <c r="H38" s="39">
        <v>2</v>
      </c>
      <c r="I38" s="905"/>
      <c r="J38" s="210">
        <f t="shared" si="0"/>
        <v>0</v>
      </c>
    </row>
    <row r="39" spans="1:10" customFormat="1" ht="15" thickBot="1" x14ac:dyDescent="0.35">
      <c r="A39" s="35">
        <v>24</v>
      </c>
      <c r="B39" s="1830"/>
      <c r="C39" s="332" t="s">
        <v>1623</v>
      </c>
      <c r="D39" s="281" t="s">
        <v>1577</v>
      </c>
      <c r="E39" s="332" t="s">
        <v>1624</v>
      </c>
      <c r="F39" s="901"/>
      <c r="G39" s="901"/>
      <c r="H39" s="39">
        <v>2</v>
      </c>
      <c r="I39" s="905"/>
      <c r="J39" s="210">
        <f t="shared" si="0"/>
        <v>0</v>
      </c>
    </row>
    <row r="40" spans="1:10" customFormat="1" ht="15" thickBot="1" x14ac:dyDescent="0.35">
      <c r="A40" s="35">
        <v>25</v>
      </c>
      <c r="B40" s="1830"/>
      <c r="C40" s="332" t="s">
        <v>1625</v>
      </c>
      <c r="D40" s="281" t="s">
        <v>1577</v>
      </c>
      <c r="E40" s="332" t="s">
        <v>1626</v>
      </c>
      <c r="F40" s="901"/>
      <c r="G40" s="901"/>
      <c r="H40" s="39">
        <v>2</v>
      </c>
      <c r="I40" s="905"/>
      <c r="J40" s="210">
        <f t="shared" si="0"/>
        <v>0</v>
      </c>
    </row>
    <row r="41" spans="1:10" customFormat="1" ht="15" thickBot="1" x14ac:dyDescent="0.35">
      <c r="A41" s="35">
        <v>26</v>
      </c>
      <c r="B41" s="1830"/>
      <c r="C41" s="332" t="s">
        <v>1627</v>
      </c>
      <c r="D41" s="281" t="s">
        <v>1577</v>
      </c>
      <c r="E41" s="332" t="s">
        <v>1628</v>
      </c>
      <c r="F41" s="901"/>
      <c r="G41" s="901"/>
      <c r="H41" s="39">
        <v>2</v>
      </c>
      <c r="I41" s="905"/>
      <c r="J41" s="210">
        <f t="shared" si="0"/>
        <v>0</v>
      </c>
    </row>
    <row r="42" spans="1:10" customFormat="1" ht="15" thickBot="1" x14ac:dyDescent="0.35">
      <c r="A42" s="35">
        <v>27</v>
      </c>
      <c r="B42" s="1830"/>
      <c r="C42" s="332" t="s">
        <v>1629</v>
      </c>
      <c r="D42" s="281" t="s">
        <v>1577</v>
      </c>
      <c r="E42" s="332" t="s">
        <v>1630</v>
      </c>
      <c r="F42" s="901"/>
      <c r="G42" s="901"/>
      <c r="H42" s="39">
        <v>2</v>
      </c>
      <c r="I42" s="905"/>
      <c r="J42" s="210">
        <f t="shared" si="0"/>
        <v>0</v>
      </c>
    </row>
    <row r="43" spans="1:10" customFormat="1" ht="15" thickBot="1" x14ac:dyDescent="0.35">
      <c r="A43" s="35">
        <v>28</v>
      </c>
      <c r="B43" s="1830"/>
      <c r="C43" s="332" t="s">
        <v>1631</v>
      </c>
      <c r="D43" s="281" t="s">
        <v>1577</v>
      </c>
      <c r="E43" s="332" t="s">
        <v>1632</v>
      </c>
      <c r="F43" s="901"/>
      <c r="G43" s="901"/>
      <c r="H43" s="39">
        <v>2</v>
      </c>
      <c r="I43" s="905"/>
      <c r="J43" s="210">
        <f t="shared" si="0"/>
        <v>0</v>
      </c>
    </row>
    <row r="44" spans="1:10" customFormat="1" ht="15" thickBot="1" x14ac:dyDescent="0.35">
      <c r="A44" s="35">
        <v>29</v>
      </c>
      <c r="B44" s="1830"/>
      <c r="C44" s="332" t="s">
        <v>1633</v>
      </c>
      <c r="D44" s="281" t="s">
        <v>1577</v>
      </c>
      <c r="E44" s="332" t="s">
        <v>1634</v>
      </c>
      <c r="F44" s="901"/>
      <c r="G44" s="901"/>
      <c r="H44" s="39">
        <v>2</v>
      </c>
      <c r="I44" s="905"/>
      <c r="J44" s="210">
        <f t="shared" si="0"/>
        <v>0</v>
      </c>
    </row>
    <row r="45" spans="1:10" customFormat="1" ht="15" thickBot="1" x14ac:dyDescent="0.35">
      <c r="A45" s="35">
        <v>30</v>
      </c>
      <c r="B45" s="1830"/>
      <c r="C45" s="332" t="s">
        <v>1635</v>
      </c>
      <c r="D45" s="281" t="s">
        <v>1577</v>
      </c>
      <c r="E45" s="332" t="s">
        <v>1636</v>
      </c>
      <c r="F45" s="901"/>
      <c r="G45" s="901"/>
      <c r="H45" s="39">
        <v>2</v>
      </c>
      <c r="I45" s="905"/>
      <c r="J45" s="210">
        <f t="shared" si="0"/>
        <v>0</v>
      </c>
    </row>
    <row r="46" spans="1:10" customFormat="1" ht="15" thickBot="1" x14ac:dyDescent="0.35">
      <c r="A46" s="35">
        <v>31</v>
      </c>
      <c r="B46" s="1830"/>
      <c r="C46" s="332" t="s">
        <v>1637</v>
      </c>
      <c r="D46" s="281" t="s">
        <v>1577</v>
      </c>
      <c r="E46" s="332" t="s">
        <v>1638</v>
      </c>
      <c r="F46" s="901"/>
      <c r="G46" s="901"/>
      <c r="H46" s="39">
        <v>6</v>
      </c>
      <c r="I46" s="905"/>
      <c r="J46" s="210">
        <f t="shared" si="0"/>
        <v>0</v>
      </c>
    </row>
    <row r="47" spans="1:10" customFormat="1" ht="15" thickBot="1" x14ac:dyDescent="0.35">
      <c r="A47" s="35">
        <v>32</v>
      </c>
      <c r="B47" s="1830"/>
      <c r="C47" s="332" t="s">
        <v>1639</v>
      </c>
      <c r="D47" s="281" t="s">
        <v>1577</v>
      </c>
      <c r="E47" s="332" t="s">
        <v>1640</v>
      </c>
      <c r="F47" s="901"/>
      <c r="G47" s="901"/>
      <c r="H47" s="39">
        <v>2</v>
      </c>
      <c r="I47" s="905"/>
      <c r="J47" s="210">
        <f t="shared" si="0"/>
        <v>0</v>
      </c>
    </row>
    <row r="48" spans="1:10" customFormat="1" ht="15" thickBot="1" x14ac:dyDescent="0.35">
      <c r="A48" s="35">
        <v>33</v>
      </c>
      <c r="B48" s="1830"/>
      <c r="C48" s="332" t="s">
        <v>1641</v>
      </c>
      <c r="D48" s="281" t="s">
        <v>1577</v>
      </c>
      <c r="E48" s="332" t="s">
        <v>1642</v>
      </c>
      <c r="F48" s="901"/>
      <c r="G48" s="901"/>
      <c r="H48" s="39">
        <v>2</v>
      </c>
      <c r="I48" s="905"/>
      <c r="J48" s="210">
        <f t="shared" ref="J48:J79" si="1">ROUND(I48,2)*H48</f>
        <v>0</v>
      </c>
    </row>
    <row r="49" spans="1:10" customFormat="1" ht="15" thickBot="1" x14ac:dyDescent="0.35">
      <c r="A49" s="35">
        <v>34</v>
      </c>
      <c r="B49" s="1830"/>
      <c r="C49" s="332" t="s">
        <v>1643</v>
      </c>
      <c r="D49" s="281" t="s">
        <v>1577</v>
      </c>
      <c r="E49" s="332" t="s">
        <v>1644</v>
      </c>
      <c r="F49" s="901"/>
      <c r="G49" s="901"/>
      <c r="H49" s="39">
        <v>2</v>
      </c>
      <c r="I49" s="905"/>
      <c r="J49" s="210">
        <f t="shared" si="1"/>
        <v>0</v>
      </c>
    </row>
    <row r="50" spans="1:10" customFormat="1" ht="15" thickBot="1" x14ac:dyDescent="0.35">
      <c r="A50" s="35">
        <v>35</v>
      </c>
      <c r="B50" s="1830"/>
      <c r="C50" s="332" t="s">
        <v>1645</v>
      </c>
      <c r="D50" s="281" t="s">
        <v>1577</v>
      </c>
      <c r="E50" s="332" t="s">
        <v>1646</v>
      </c>
      <c r="F50" s="901"/>
      <c r="G50" s="901"/>
      <c r="H50" s="39">
        <v>1</v>
      </c>
      <c r="I50" s="905"/>
      <c r="J50" s="210">
        <f t="shared" si="1"/>
        <v>0</v>
      </c>
    </row>
    <row r="51" spans="1:10" customFormat="1" ht="15" thickBot="1" x14ac:dyDescent="0.35">
      <c r="A51" s="35">
        <v>36</v>
      </c>
      <c r="B51" s="1830"/>
      <c r="C51" s="332" t="s">
        <v>1647</v>
      </c>
      <c r="D51" s="281" t="s">
        <v>1577</v>
      </c>
      <c r="E51" s="332" t="s">
        <v>1648</v>
      </c>
      <c r="F51" s="901"/>
      <c r="G51" s="901"/>
      <c r="H51" s="39">
        <v>1</v>
      </c>
      <c r="I51" s="905"/>
      <c r="J51" s="210">
        <f t="shared" si="1"/>
        <v>0</v>
      </c>
    </row>
    <row r="52" spans="1:10" customFormat="1" ht="15" thickBot="1" x14ac:dyDescent="0.35">
      <c r="A52" s="35">
        <v>37</v>
      </c>
      <c r="B52" s="1830"/>
      <c r="C52" s="332" t="s">
        <v>1649</v>
      </c>
      <c r="D52" s="281" t="s">
        <v>1577</v>
      </c>
      <c r="E52" s="332" t="s">
        <v>1650</v>
      </c>
      <c r="F52" s="901"/>
      <c r="G52" s="901"/>
      <c r="H52" s="39">
        <v>1</v>
      </c>
      <c r="I52" s="905"/>
      <c r="J52" s="210">
        <f t="shared" si="1"/>
        <v>0</v>
      </c>
    </row>
    <row r="53" spans="1:10" customFormat="1" ht="15" thickBot="1" x14ac:dyDescent="0.35">
      <c r="A53" s="35">
        <v>38</v>
      </c>
      <c r="B53" s="1830"/>
      <c r="C53" s="332" t="s">
        <v>1651</v>
      </c>
      <c r="D53" s="281" t="s">
        <v>1577</v>
      </c>
      <c r="E53" s="332" t="s">
        <v>1652</v>
      </c>
      <c r="F53" s="901"/>
      <c r="G53" s="901"/>
      <c r="H53" s="39">
        <v>2</v>
      </c>
      <c r="I53" s="905"/>
      <c r="J53" s="210">
        <f t="shared" si="1"/>
        <v>0</v>
      </c>
    </row>
    <row r="54" spans="1:10" customFormat="1" ht="15" thickBot="1" x14ac:dyDescent="0.35">
      <c r="A54" s="35">
        <v>39</v>
      </c>
      <c r="B54" s="1830"/>
      <c r="C54" s="332" t="s">
        <v>1653</v>
      </c>
      <c r="D54" s="281" t="s">
        <v>1577</v>
      </c>
      <c r="E54" s="332" t="s">
        <v>1654</v>
      </c>
      <c r="F54" s="901"/>
      <c r="G54" s="901"/>
      <c r="H54" s="39">
        <v>2</v>
      </c>
      <c r="I54" s="905"/>
      <c r="J54" s="210">
        <f t="shared" si="1"/>
        <v>0</v>
      </c>
    </row>
    <row r="55" spans="1:10" customFormat="1" ht="15" thickBot="1" x14ac:dyDescent="0.35">
      <c r="A55" s="35">
        <v>40</v>
      </c>
      <c r="B55" s="1830"/>
      <c r="C55" s="332" t="s">
        <v>1655</v>
      </c>
      <c r="D55" s="281" t="s">
        <v>1577</v>
      </c>
      <c r="E55" s="332" t="s">
        <v>1656</v>
      </c>
      <c r="F55" s="901"/>
      <c r="G55" s="901"/>
      <c r="H55" s="39">
        <v>2</v>
      </c>
      <c r="I55" s="905"/>
      <c r="J55" s="210">
        <f t="shared" si="1"/>
        <v>0</v>
      </c>
    </row>
    <row r="56" spans="1:10" customFormat="1" ht="15" thickBot="1" x14ac:dyDescent="0.35">
      <c r="A56" s="35">
        <v>41</v>
      </c>
      <c r="B56" s="1830"/>
      <c r="C56" s="332" t="s">
        <v>1657</v>
      </c>
      <c r="D56" s="281" t="s">
        <v>1577</v>
      </c>
      <c r="E56" s="332" t="s">
        <v>1658</v>
      </c>
      <c r="F56" s="901"/>
      <c r="G56" s="901"/>
      <c r="H56" s="39">
        <v>2</v>
      </c>
      <c r="I56" s="905"/>
      <c r="J56" s="210">
        <f t="shared" si="1"/>
        <v>0</v>
      </c>
    </row>
    <row r="57" spans="1:10" customFormat="1" ht="15" thickBot="1" x14ac:dyDescent="0.35">
      <c r="A57" s="35">
        <v>42</v>
      </c>
      <c r="B57" s="1830"/>
      <c r="C57" s="332" t="s">
        <v>1659</v>
      </c>
      <c r="D57" s="281" t="s">
        <v>1577</v>
      </c>
      <c r="E57" s="332" t="s">
        <v>1660</v>
      </c>
      <c r="F57" s="901"/>
      <c r="G57" s="901"/>
      <c r="H57" s="39">
        <v>2</v>
      </c>
      <c r="I57" s="905"/>
      <c r="J57" s="210">
        <f t="shared" si="1"/>
        <v>0</v>
      </c>
    </row>
    <row r="58" spans="1:10" customFormat="1" ht="15" thickBot="1" x14ac:dyDescent="0.35">
      <c r="A58" s="35">
        <v>43</v>
      </c>
      <c r="B58" s="1830"/>
      <c r="C58" s="332" t="s">
        <v>1661</v>
      </c>
      <c r="D58" s="281" t="s">
        <v>1577</v>
      </c>
      <c r="E58" s="332" t="s">
        <v>1662</v>
      </c>
      <c r="F58" s="901"/>
      <c r="G58" s="901"/>
      <c r="H58" s="39">
        <v>2</v>
      </c>
      <c r="I58" s="905"/>
      <c r="J58" s="210">
        <f t="shared" si="1"/>
        <v>0</v>
      </c>
    </row>
    <row r="59" spans="1:10" customFormat="1" ht="15" thickBot="1" x14ac:dyDescent="0.35">
      <c r="A59" s="35">
        <v>44</v>
      </c>
      <c r="B59" s="1830"/>
      <c r="C59" s="332" t="s">
        <v>1663</v>
      </c>
      <c r="D59" s="281" t="s">
        <v>1577</v>
      </c>
      <c r="E59" s="332" t="s">
        <v>1664</v>
      </c>
      <c r="F59" s="901"/>
      <c r="G59" s="901"/>
      <c r="H59" s="39">
        <v>2</v>
      </c>
      <c r="I59" s="905"/>
      <c r="J59" s="210">
        <f t="shared" si="1"/>
        <v>0</v>
      </c>
    </row>
    <row r="60" spans="1:10" customFormat="1" ht="15" thickBot="1" x14ac:dyDescent="0.35">
      <c r="A60" s="35">
        <v>45</v>
      </c>
      <c r="B60" s="1830"/>
      <c r="C60" s="332" t="s">
        <v>1665</v>
      </c>
      <c r="D60" s="281" t="s">
        <v>1577</v>
      </c>
      <c r="E60" s="332" t="s">
        <v>1666</v>
      </c>
      <c r="F60" s="901"/>
      <c r="G60" s="901"/>
      <c r="H60" s="39">
        <v>2</v>
      </c>
      <c r="I60" s="905"/>
      <c r="J60" s="210">
        <f t="shared" si="1"/>
        <v>0</v>
      </c>
    </row>
    <row r="61" spans="1:10" customFormat="1" ht="15" thickBot="1" x14ac:dyDescent="0.35">
      <c r="A61" s="35">
        <v>46</v>
      </c>
      <c r="B61" s="1830"/>
      <c r="C61" s="332" t="s">
        <v>1665</v>
      </c>
      <c r="D61" s="281" t="s">
        <v>1577</v>
      </c>
      <c r="E61" s="332" t="s">
        <v>1667</v>
      </c>
      <c r="F61" s="901"/>
      <c r="G61" s="901"/>
      <c r="H61" s="39">
        <v>2</v>
      </c>
      <c r="I61" s="905"/>
      <c r="J61" s="210">
        <f t="shared" si="1"/>
        <v>0</v>
      </c>
    </row>
    <row r="62" spans="1:10" customFormat="1" ht="15" thickBot="1" x14ac:dyDescent="0.35">
      <c r="A62" s="35">
        <v>47</v>
      </c>
      <c r="B62" s="1830"/>
      <c r="C62" s="332" t="s">
        <v>1668</v>
      </c>
      <c r="D62" s="281" t="s">
        <v>1577</v>
      </c>
      <c r="E62" s="332" t="s">
        <v>1669</v>
      </c>
      <c r="F62" s="901"/>
      <c r="G62" s="901"/>
      <c r="H62" s="39">
        <v>2</v>
      </c>
      <c r="I62" s="905"/>
      <c r="J62" s="210">
        <f t="shared" si="1"/>
        <v>0</v>
      </c>
    </row>
    <row r="63" spans="1:10" customFormat="1" ht="15" thickBot="1" x14ac:dyDescent="0.35">
      <c r="A63" s="35">
        <v>48</v>
      </c>
      <c r="B63" s="1830"/>
      <c r="C63" s="332" t="s">
        <v>1670</v>
      </c>
      <c r="D63" s="281" t="s">
        <v>1577</v>
      </c>
      <c r="E63" s="332" t="s">
        <v>1671</v>
      </c>
      <c r="F63" s="901"/>
      <c r="G63" s="901"/>
      <c r="H63" s="39">
        <v>2</v>
      </c>
      <c r="I63" s="905"/>
      <c r="J63" s="210">
        <f t="shared" si="1"/>
        <v>0</v>
      </c>
    </row>
    <row r="64" spans="1:10" customFormat="1" ht="15" thickBot="1" x14ac:dyDescent="0.35">
      <c r="A64" s="35">
        <v>49</v>
      </c>
      <c r="B64" s="1830"/>
      <c r="C64" s="332" t="s">
        <v>1672</v>
      </c>
      <c r="D64" s="281" t="s">
        <v>1577</v>
      </c>
      <c r="E64" s="332" t="s">
        <v>1673</v>
      </c>
      <c r="F64" s="901"/>
      <c r="G64" s="901"/>
      <c r="H64" s="39">
        <v>2</v>
      </c>
      <c r="I64" s="905"/>
      <c r="J64" s="210">
        <f t="shared" si="1"/>
        <v>0</v>
      </c>
    </row>
    <row r="65" spans="1:10" customFormat="1" ht="15" thickBot="1" x14ac:dyDescent="0.35">
      <c r="A65" s="35">
        <v>50</v>
      </c>
      <c r="B65" s="1830"/>
      <c r="C65" s="332" t="s">
        <v>1674</v>
      </c>
      <c r="D65" s="281" t="s">
        <v>1577</v>
      </c>
      <c r="E65" s="332" t="s">
        <v>1675</v>
      </c>
      <c r="F65" s="901"/>
      <c r="G65" s="901"/>
      <c r="H65" s="39">
        <v>2</v>
      </c>
      <c r="I65" s="905"/>
      <c r="J65" s="210">
        <f t="shared" si="1"/>
        <v>0</v>
      </c>
    </row>
    <row r="66" spans="1:10" customFormat="1" ht="15" thickBot="1" x14ac:dyDescent="0.35">
      <c r="A66" s="35">
        <v>51</v>
      </c>
      <c r="B66" s="1830"/>
      <c r="C66" s="332" t="s">
        <v>1676</v>
      </c>
      <c r="D66" s="281" t="s">
        <v>1577</v>
      </c>
      <c r="E66" s="332" t="s">
        <v>1677</v>
      </c>
      <c r="F66" s="901"/>
      <c r="G66" s="901"/>
      <c r="H66" s="39">
        <v>2</v>
      </c>
      <c r="I66" s="905"/>
      <c r="J66" s="210">
        <f t="shared" si="1"/>
        <v>0</v>
      </c>
    </row>
    <row r="67" spans="1:10" customFormat="1" ht="15" thickBot="1" x14ac:dyDescent="0.35">
      <c r="A67" s="35">
        <v>52</v>
      </c>
      <c r="B67" s="1830"/>
      <c r="C67" s="332" t="s">
        <v>1678</v>
      </c>
      <c r="D67" s="281" t="s">
        <v>1577</v>
      </c>
      <c r="E67" s="332" t="s">
        <v>1679</v>
      </c>
      <c r="F67" s="901"/>
      <c r="G67" s="901"/>
      <c r="H67" s="39">
        <v>2</v>
      </c>
      <c r="I67" s="905"/>
      <c r="J67" s="210">
        <f t="shared" si="1"/>
        <v>0</v>
      </c>
    </row>
    <row r="68" spans="1:10" customFormat="1" ht="15" thickBot="1" x14ac:dyDescent="0.35">
      <c r="A68" s="35">
        <v>53</v>
      </c>
      <c r="B68" s="1830"/>
      <c r="C68" s="332" t="s">
        <v>1680</v>
      </c>
      <c r="D68" s="281" t="s">
        <v>1577</v>
      </c>
      <c r="E68" s="332" t="s">
        <v>1681</v>
      </c>
      <c r="F68" s="901"/>
      <c r="G68" s="901"/>
      <c r="H68" s="39">
        <v>2</v>
      </c>
      <c r="I68" s="905"/>
      <c r="J68" s="210">
        <f t="shared" si="1"/>
        <v>0</v>
      </c>
    </row>
    <row r="69" spans="1:10" customFormat="1" ht="15" thickBot="1" x14ac:dyDescent="0.35">
      <c r="A69" s="35">
        <v>54</v>
      </c>
      <c r="B69" s="1830"/>
      <c r="C69" s="332" t="s">
        <v>1680</v>
      </c>
      <c r="D69" s="281" t="s">
        <v>1577</v>
      </c>
      <c r="E69" s="332" t="s">
        <v>1682</v>
      </c>
      <c r="F69" s="901"/>
      <c r="G69" s="901"/>
      <c r="H69" s="39">
        <v>2</v>
      </c>
      <c r="I69" s="905"/>
      <c r="J69" s="210">
        <f t="shared" si="1"/>
        <v>0</v>
      </c>
    </row>
    <row r="70" spans="1:10" customFormat="1" ht="15" thickBot="1" x14ac:dyDescent="0.35">
      <c r="A70" s="35">
        <v>55</v>
      </c>
      <c r="B70" s="1830"/>
      <c r="C70" s="332" t="s">
        <v>1683</v>
      </c>
      <c r="D70" s="281" t="s">
        <v>1577</v>
      </c>
      <c r="E70" s="332" t="s">
        <v>1684</v>
      </c>
      <c r="F70" s="901"/>
      <c r="G70" s="901"/>
      <c r="H70" s="39">
        <v>2</v>
      </c>
      <c r="I70" s="905"/>
      <c r="J70" s="210">
        <f t="shared" si="1"/>
        <v>0</v>
      </c>
    </row>
    <row r="71" spans="1:10" customFormat="1" ht="15" thickBot="1" x14ac:dyDescent="0.35">
      <c r="A71" s="35">
        <v>56</v>
      </c>
      <c r="B71" s="1830"/>
      <c r="C71" s="332" t="s">
        <v>1685</v>
      </c>
      <c r="D71" s="281" t="s">
        <v>1577</v>
      </c>
      <c r="E71" s="332" t="s">
        <v>1686</v>
      </c>
      <c r="F71" s="901"/>
      <c r="G71" s="901"/>
      <c r="H71" s="39">
        <v>2</v>
      </c>
      <c r="I71" s="905"/>
      <c r="J71" s="210">
        <f t="shared" si="1"/>
        <v>0</v>
      </c>
    </row>
    <row r="72" spans="1:10" customFormat="1" ht="15" thickBot="1" x14ac:dyDescent="0.35">
      <c r="A72" s="35">
        <v>57</v>
      </c>
      <c r="B72" s="1830"/>
      <c r="C72" s="332" t="s">
        <v>1687</v>
      </c>
      <c r="D72" s="281" t="s">
        <v>1577</v>
      </c>
      <c r="E72" s="332" t="s">
        <v>1688</v>
      </c>
      <c r="F72" s="901"/>
      <c r="G72" s="901"/>
      <c r="H72" s="39">
        <v>2</v>
      </c>
      <c r="I72" s="905"/>
      <c r="J72" s="210">
        <f t="shared" si="1"/>
        <v>0</v>
      </c>
    </row>
    <row r="73" spans="1:10" customFormat="1" ht="15" thickBot="1" x14ac:dyDescent="0.35">
      <c r="A73" s="35">
        <v>58</v>
      </c>
      <c r="B73" s="1830"/>
      <c r="C73" s="332" t="s">
        <v>1689</v>
      </c>
      <c r="D73" s="281" t="s">
        <v>1577</v>
      </c>
      <c r="E73" s="332" t="s">
        <v>1586</v>
      </c>
      <c r="F73" s="901"/>
      <c r="G73" s="901"/>
      <c r="H73" s="39">
        <v>2</v>
      </c>
      <c r="I73" s="905"/>
      <c r="J73" s="210">
        <f t="shared" si="1"/>
        <v>0</v>
      </c>
    </row>
    <row r="74" spans="1:10" customFormat="1" ht="15" thickBot="1" x14ac:dyDescent="0.35">
      <c r="A74" s="35">
        <v>59</v>
      </c>
      <c r="B74" s="1830"/>
      <c r="C74" s="332" t="s">
        <v>1690</v>
      </c>
      <c r="D74" s="281" t="s">
        <v>1577</v>
      </c>
      <c r="E74" s="332" t="s">
        <v>1691</v>
      </c>
      <c r="F74" s="901"/>
      <c r="G74" s="901"/>
      <c r="H74" s="39">
        <v>2</v>
      </c>
      <c r="I74" s="905"/>
      <c r="J74" s="210">
        <f t="shared" si="1"/>
        <v>0</v>
      </c>
    </row>
    <row r="75" spans="1:10" customFormat="1" ht="15" thickBot="1" x14ac:dyDescent="0.35">
      <c r="A75" s="35">
        <v>60</v>
      </c>
      <c r="B75" s="1830"/>
      <c r="C75" s="332" t="s">
        <v>1692</v>
      </c>
      <c r="D75" s="281" t="s">
        <v>1577</v>
      </c>
      <c r="E75" s="332" t="s">
        <v>1693</v>
      </c>
      <c r="F75" s="901"/>
      <c r="G75" s="901"/>
      <c r="H75" s="39">
        <v>2</v>
      </c>
      <c r="I75" s="905"/>
      <c r="J75" s="210">
        <f t="shared" si="1"/>
        <v>0</v>
      </c>
    </row>
    <row r="76" spans="1:10" customFormat="1" ht="15" thickBot="1" x14ac:dyDescent="0.35">
      <c r="A76" s="35">
        <v>61</v>
      </c>
      <c r="B76" s="1830"/>
      <c r="C76" s="332" t="s">
        <v>1694</v>
      </c>
      <c r="D76" s="281" t="s">
        <v>1577</v>
      </c>
      <c r="E76" s="332" t="s">
        <v>1695</v>
      </c>
      <c r="F76" s="901"/>
      <c r="G76" s="901"/>
      <c r="H76" s="39">
        <v>2</v>
      </c>
      <c r="I76" s="905"/>
      <c r="J76" s="210">
        <f t="shared" si="1"/>
        <v>0</v>
      </c>
    </row>
    <row r="77" spans="1:10" customFormat="1" ht="15" thickBot="1" x14ac:dyDescent="0.35">
      <c r="A77" s="35">
        <v>62</v>
      </c>
      <c r="B77" s="1830"/>
      <c r="C77" s="332" t="s">
        <v>1696</v>
      </c>
      <c r="D77" s="281" t="s">
        <v>1577</v>
      </c>
      <c r="E77" s="332" t="s">
        <v>1697</v>
      </c>
      <c r="F77" s="901"/>
      <c r="G77" s="901"/>
      <c r="H77" s="39">
        <v>2</v>
      </c>
      <c r="I77" s="905"/>
      <c r="J77" s="210">
        <f t="shared" si="1"/>
        <v>0</v>
      </c>
    </row>
    <row r="78" spans="1:10" customFormat="1" ht="15" thickBot="1" x14ac:dyDescent="0.35">
      <c r="A78" s="35">
        <v>63</v>
      </c>
      <c r="B78" s="1830"/>
      <c r="C78" s="332" t="s">
        <v>1698</v>
      </c>
      <c r="D78" s="281" t="s">
        <v>1577</v>
      </c>
      <c r="E78" s="332" t="s">
        <v>1584</v>
      </c>
      <c r="F78" s="901"/>
      <c r="G78" s="901"/>
      <c r="H78" s="39">
        <v>1</v>
      </c>
      <c r="I78" s="905"/>
      <c r="J78" s="210">
        <f t="shared" si="1"/>
        <v>0</v>
      </c>
    </row>
    <row r="79" spans="1:10" customFormat="1" ht="15" thickBot="1" x14ac:dyDescent="0.35">
      <c r="A79" s="35">
        <v>64</v>
      </c>
      <c r="B79" s="1830"/>
      <c r="C79" s="332" t="s">
        <v>1699</v>
      </c>
      <c r="D79" s="281" t="s">
        <v>1577</v>
      </c>
      <c r="E79" s="332" t="s">
        <v>1700</v>
      </c>
      <c r="F79" s="901"/>
      <c r="G79" s="901"/>
      <c r="H79" s="39">
        <v>2</v>
      </c>
      <c r="I79" s="905"/>
      <c r="J79" s="210">
        <f t="shared" si="1"/>
        <v>0</v>
      </c>
    </row>
    <row r="80" spans="1:10" customFormat="1" ht="15" thickBot="1" x14ac:dyDescent="0.35">
      <c r="A80" s="35">
        <v>65</v>
      </c>
      <c r="B80" s="1830"/>
      <c r="C80" s="332" t="s">
        <v>1701</v>
      </c>
      <c r="D80" s="281" t="s">
        <v>1577</v>
      </c>
      <c r="E80" s="332" t="s">
        <v>1702</v>
      </c>
      <c r="F80" s="901"/>
      <c r="G80" s="901"/>
      <c r="H80" s="39">
        <v>2</v>
      </c>
      <c r="I80" s="905"/>
      <c r="J80" s="210">
        <f t="shared" ref="J80:J97" si="2">ROUND(I80,2)*H80</f>
        <v>0</v>
      </c>
    </row>
    <row r="81" spans="1:10" customFormat="1" ht="15" thickBot="1" x14ac:dyDescent="0.35">
      <c r="A81" s="35">
        <v>66</v>
      </c>
      <c r="B81" s="1830"/>
      <c r="C81" s="332" t="s">
        <v>1703</v>
      </c>
      <c r="D81" s="281" t="s">
        <v>1577</v>
      </c>
      <c r="E81" s="332" t="s">
        <v>1704</v>
      </c>
      <c r="F81" s="901"/>
      <c r="G81" s="901"/>
      <c r="H81" s="39">
        <v>2</v>
      </c>
      <c r="I81" s="905"/>
      <c r="J81" s="210">
        <f t="shared" si="2"/>
        <v>0</v>
      </c>
    </row>
    <row r="82" spans="1:10" customFormat="1" ht="15" thickBot="1" x14ac:dyDescent="0.35">
      <c r="A82" s="35">
        <v>67</v>
      </c>
      <c r="B82" s="1830"/>
      <c r="C82" s="332" t="s">
        <v>1705</v>
      </c>
      <c r="D82" s="281" t="s">
        <v>1577</v>
      </c>
      <c r="E82" s="332" t="s">
        <v>1706</v>
      </c>
      <c r="F82" s="901"/>
      <c r="G82" s="901"/>
      <c r="H82" s="39">
        <v>2</v>
      </c>
      <c r="I82" s="905"/>
      <c r="J82" s="210">
        <f t="shared" si="2"/>
        <v>0</v>
      </c>
    </row>
    <row r="83" spans="1:10" customFormat="1" ht="15" thickBot="1" x14ac:dyDescent="0.35">
      <c r="A83" s="35">
        <v>68</v>
      </c>
      <c r="B83" s="1830"/>
      <c r="C83" s="332" t="s">
        <v>1707</v>
      </c>
      <c r="D83" s="281" t="s">
        <v>1577</v>
      </c>
      <c r="E83" s="332" t="s">
        <v>1708</v>
      </c>
      <c r="F83" s="901"/>
      <c r="G83" s="901"/>
      <c r="H83" s="39">
        <v>2</v>
      </c>
      <c r="I83" s="905"/>
      <c r="J83" s="210">
        <f t="shared" si="2"/>
        <v>0</v>
      </c>
    </row>
    <row r="84" spans="1:10" customFormat="1" ht="15" thickBot="1" x14ac:dyDescent="0.35">
      <c r="A84" s="35">
        <v>69</v>
      </c>
      <c r="B84" s="1830"/>
      <c r="C84" s="332" t="s">
        <v>1709</v>
      </c>
      <c r="D84" s="281" t="s">
        <v>1577</v>
      </c>
      <c r="E84" s="332" t="s">
        <v>1710</v>
      </c>
      <c r="F84" s="901"/>
      <c r="G84" s="901"/>
      <c r="H84" s="39">
        <v>2</v>
      </c>
      <c r="I84" s="905"/>
      <c r="J84" s="210">
        <f t="shared" si="2"/>
        <v>0</v>
      </c>
    </row>
    <row r="85" spans="1:10" customFormat="1" ht="15" thickBot="1" x14ac:dyDescent="0.35">
      <c r="A85" s="35">
        <v>70</v>
      </c>
      <c r="B85" s="1830"/>
      <c r="C85" s="332" t="s">
        <v>1711</v>
      </c>
      <c r="D85" s="281" t="s">
        <v>1577</v>
      </c>
      <c r="E85" s="332" t="s">
        <v>1712</v>
      </c>
      <c r="F85" s="901"/>
      <c r="G85" s="901"/>
      <c r="H85" s="39">
        <v>6</v>
      </c>
      <c r="I85" s="905"/>
      <c r="J85" s="210">
        <f t="shared" si="2"/>
        <v>0</v>
      </c>
    </row>
    <row r="86" spans="1:10" customFormat="1" ht="15" thickBot="1" x14ac:dyDescent="0.35">
      <c r="A86" s="35">
        <v>71</v>
      </c>
      <c r="B86" s="1830"/>
      <c r="C86" s="332" t="s">
        <v>1713</v>
      </c>
      <c r="D86" s="281" t="s">
        <v>1577</v>
      </c>
      <c r="E86" s="332" t="s">
        <v>1714</v>
      </c>
      <c r="F86" s="901"/>
      <c r="G86" s="901"/>
      <c r="H86" s="39">
        <v>2</v>
      </c>
      <c r="I86" s="905"/>
      <c r="J86" s="210">
        <f t="shared" si="2"/>
        <v>0</v>
      </c>
    </row>
    <row r="87" spans="1:10" customFormat="1" ht="15" thickBot="1" x14ac:dyDescent="0.35">
      <c r="A87" s="35">
        <v>72</v>
      </c>
      <c r="B87" s="1830"/>
      <c r="C87" s="332" t="s">
        <v>1715</v>
      </c>
      <c r="D87" s="281" t="s">
        <v>1577</v>
      </c>
      <c r="E87" s="332" t="s">
        <v>1584</v>
      </c>
      <c r="F87" s="901"/>
      <c r="G87" s="901"/>
      <c r="H87" s="39">
        <v>2</v>
      </c>
      <c r="I87" s="905"/>
      <c r="J87" s="210">
        <f t="shared" si="2"/>
        <v>0</v>
      </c>
    </row>
    <row r="88" spans="1:10" customFormat="1" ht="15" thickBot="1" x14ac:dyDescent="0.35">
      <c r="A88" s="35">
        <v>73</v>
      </c>
      <c r="B88" s="1830"/>
      <c r="C88" s="332" t="s">
        <v>1716</v>
      </c>
      <c r="D88" s="281" t="s">
        <v>1577</v>
      </c>
      <c r="E88" s="332" t="s">
        <v>1717</v>
      </c>
      <c r="F88" s="901"/>
      <c r="G88" s="901"/>
      <c r="H88" s="39">
        <v>2</v>
      </c>
      <c r="I88" s="905"/>
      <c r="J88" s="210">
        <f t="shared" si="2"/>
        <v>0</v>
      </c>
    </row>
    <row r="89" spans="1:10" customFormat="1" ht="15" thickBot="1" x14ac:dyDescent="0.35">
      <c r="A89" s="35">
        <v>74</v>
      </c>
      <c r="B89" s="1830"/>
      <c r="C89" s="332" t="s">
        <v>1718</v>
      </c>
      <c r="D89" s="281" t="s">
        <v>1577</v>
      </c>
      <c r="E89" s="332" t="s">
        <v>1719</v>
      </c>
      <c r="F89" s="901"/>
      <c r="G89" s="901"/>
      <c r="H89" s="39">
        <v>2</v>
      </c>
      <c r="I89" s="905"/>
      <c r="J89" s="210">
        <f t="shared" si="2"/>
        <v>0</v>
      </c>
    </row>
    <row r="90" spans="1:10" customFormat="1" ht="15" thickBot="1" x14ac:dyDescent="0.35">
      <c r="A90" s="35">
        <v>75</v>
      </c>
      <c r="B90" s="1830"/>
      <c r="C90" s="332" t="s">
        <v>1720</v>
      </c>
      <c r="D90" s="281" t="s">
        <v>1577</v>
      </c>
      <c r="E90" s="332" t="s">
        <v>1721</v>
      </c>
      <c r="F90" s="901"/>
      <c r="G90" s="901"/>
      <c r="H90" s="39">
        <v>2</v>
      </c>
      <c r="I90" s="905"/>
      <c r="J90" s="210">
        <f t="shared" si="2"/>
        <v>0</v>
      </c>
    </row>
    <row r="91" spans="1:10" customFormat="1" ht="15" thickBot="1" x14ac:dyDescent="0.35">
      <c r="A91" s="35">
        <v>76</v>
      </c>
      <c r="B91" s="1830"/>
      <c r="C91" s="332" t="s">
        <v>1722</v>
      </c>
      <c r="D91" s="281" t="s">
        <v>1577</v>
      </c>
      <c r="E91" s="332" t="s">
        <v>1723</v>
      </c>
      <c r="F91" s="901"/>
      <c r="G91" s="901"/>
      <c r="H91" s="39">
        <v>2</v>
      </c>
      <c r="I91" s="905"/>
      <c r="J91" s="210">
        <f t="shared" si="2"/>
        <v>0</v>
      </c>
    </row>
    <row r="92" spans="1:10" customFormat="1" ht="15" thickBot="1" x14ac:dyDescent="0.35">
      <c r="A92" s="35">
        <v>77</v>
      </c>
      <c r="B92" s="1830"/>
      <c r="C92" s="332" t="s">
        <v>1724</v>
      </c>
      <c r="D92" s="281" t="s">
        <v>1577</v>
      </c>
      <c r="E92" s="332" t="s">
        <v>1725</v>
      </c>
      <c r="F92" s="901"/>
      <c r="G92" s="901"/>
      <c r="H92" s="39">
        <v>2</v>
      </c>
      <c r="I92" s="905"/>
      <c r="J92" s="210">
        <f t="shared" si="2"/>
        <v>0</v>
      </c>
    </row>
    <row r="93" spans="1:10" customFormat="1" ht="15" thickBot="1" x14ac:dyDescent="0.35">
      <c r="A93" s="35">
        <v>78</v>
      </c>
      <c r="B93" s="1830"/>
      <c r="C93" s="332" t="s">
        <v>1726</v>
      </c>
      <c r="D93" s="281" t="s">
        <v>1577</v>
      </c>
      <c r="E93" s="332" t="s">
        <v>1727</v>
      </c>
      <c r="F93" s="901"/>
      <c r="G93" s="901"/>
      <c r="H93" s="39">
        <v>2</v>
      </c>
      <c r="I93" s="905"/>
      <c r="J93" s="210">
        <f t="shared" si="2"/>
        <v>0</v>
      </c>
    </row>
    <row r="94" spans="1:10" customFormat="1" ht="15" thickBot="1" x14ac:dyDescent="0.35">
      <c r="A94" s="35">
        <v>79</v>
      </c>
      <c r="B94" s="1830"/>
      <c r="C94" s="332" t="s">
        <v>1728</v>
      </c>
      <c r="D94" s="281" t="s">
        <v>1577</v>
      </c>
      <c r="E94" s="332" t="s">
        <v>1729</v>
      </c>
      <c r="F94" s="901"/>
      <c r="G94" s="901"/>
      <c r="H94" s="39">
        <v>2</v>
      </c>
      <c r="I94" s="905"/>
      <c r="J94" s="210">
        <f t="shared" si="2"/>
        <v>0</v>
      </c>
    </row>
    <row r="95" spans="1:10" customFormat="1" ht="15" thickBot="1" x14ac:dyDescent="0.35">
      <c r="A95" s="35">
        <v>80</v>
      </c>
      <c r="B95" s="1830"/>
      <c r="C95" s="332" t="s">
        <v>1730</v>
      </c>
      <c r="D95" s="281" t="s">
        <v>1577</v>
      </c>
      <c r="E95" s="332" t="s">
        <v>1731</v>
      </c>
      <c r="F95" s="901"/>
      <c r="G95" s="901"/>
      <c r="H95" s="39">
        <v>2</v>
      </c>
      <c r="I95" s="905"/>
      <c r="J95" s="210">
        <f t="shared" si="2"/>
        <v>0</v>
      </c>
    </row>
    <row r="96" spans="1:10" customFormat="1" ht="15" thickBot="1" x14ac:dyDescent="0.35">
      <c r="A96" s="35">
        <v>81</v>
      </c>
      <c r="B96" s="1830"/>
      <c r="C96" s="332" t="s">
        <v>1732</v>
      </c>
      <c r="D96" s="281" t="s">
        <v>1577</v>
      </c>
      <c r="E96" s="332" t="s">
        <v>1733</v>
      </c>
      <c r="F96" s="901"/>
      <c r="G96" s="901"/>
      <c r="H96" s="39">
        <v>2</v>
      </c>
      <c r="I96" s="905"/>
      <c r="J96" s="210">
        <f t="shared" si="2"/>
        <v>0</v>
      </c>
    </row>
    <row r="97" spans="1:11" customFormat="1" ht="15" thickBot="1" x14ac:dyDescent="0.35">
      <c r="A97" s="35">
        <v>82</v>
      </c>
      <c r="B97" s="1830"/>
      <c r="C97" s="490" t="s">
        <v>1734</v>
      </c>
      <c r="D97" s="150" t="s">
        <v>1577</v>
      </c>
      <c r="E97" s="490" t="s">
        <v>1735</v>
      </c>
      <c r="F97" s="903"/>
      <c r="G97" s="903"/>
      <c r="H97" s="99">
        <v>2</v>
      </c>
      <c r="I97" s="906"/>
      <c r="J97" s="212">
        <f t="shared" si="2"/>
        <v>0</v>
      </c>
      <c r="K97" s="6"/>
    </row>
    <row r="98" spans="1:11" customFormat="1" ht="15" thickBot="1" x14ac:dyDescent="0.35">
      <c r="A98" s="1891" t="s">
        <v>1736</v>
      </c>
      <c r="B98" s="1891"/>
      <c r="C98" s="1891"/>
      <c r="D98" s="1891"/>
      <c r="E98" s="1891"/>
      <c r="F98" s="1891"/>
      <c r="G98" s="1891"/>
      <c r="H98" s="1891"/>
      <c r="I98" s="1891"/>
      <c r="J98" s="1891"/>
      <c r="K98" s="6"/>
    </row>
    <row r="99" spans="1:11" customFormat="1" ht="15" thickBot="1" x14ac:dyDescent="0.35">
      <c r="A99" s="26">
        <v>83</v>
      </c>
      <c r="B99" s="1830" t="s">
        <v>1414</v>
      </c>
      <c r="C99" s="331" t="s">
        <v>1737</v>
      </c>
      <c r="D99" s="213" t="s">
        <v>1577</v>
      </c>
      <c r="E99" s="331" t="s">
        <v>1738</v>
      </c>
      <c r="F99" s="899"/>
      <c r="G99" s="899"/>
      <c r="H99" s="24">
        <v>1</v>
      </c>
      <c r="I99" s="904"/>
      <c r="J99" s="209">
        <f>ROUND(I99,2)*H99</f>
        <v>0</v>
      </c>
      <c r="K99" s="6"/>
    </row>
    <row r="100" spans="1:11" customFormat="1" ht="15" thickBot="1" x14ac:dyDescent="0.35">
      <c r="A100" s="35">
        <v>84</v>
      </c>
      <c r="B100" s="1830"/>
      <c r="C100" s="332" t="s">
        <v>1739</v>
      </c>
      <c r="D100" s="281" t="s">
        <v>1577</v>
      </c>
      <c r="E100" s="332" t="s">
        <v>1740</v>
      </c>
      <c r="F100" s="901"/>
      <c r="G100" s="901"/>
      <c r="H100" s="33">
        <v>1</v>
      </c>
      <c r="I100" s="905"/>
      <c r="J100" s="210">
        <f>ROUND(I100,2)*H100</f>
        <v>0</v>
      </c>
      <c r="K100" s="6"/>
    </row>
    <row r="101" spans="1:11" customFormat="1" ht="15" thickBot="1" x14ac:dyDescent="0.35">
      <c r="A101" s="35">
        <v>85</v>
      </c>
      <c r="B101" s="1830"/>
      <c r="C101" s="332" t="s">
        <v>1741</v>
      </c>
      <c r="D101" s="281" t="s">
        <v>1577</v>
      </c>
      <c r="E101" s="332" t="s">
        <v>1742</v>
      </c>
      <c r="F101" s="901"/>
      <c r="G101" s="901"/>
      <c r="H101" s="33">
        <v>1</v>
      </c>
      <c r="I101" s="905"/>
      <c r="J101" s="210">
        <f>ROUND(I101,2)*H101</f>
        <v>0</v>
      </c>
      <c r="K101" s="6"/>
    </row>
    <row r="102" spans="1:11" customFormat="1" ht="15" thickBot="1" x14ac:dyDescent="0.35">
      <c r="A102" s="131">
        <v>86</v>
      </c>
      <c r="B102" s="1830"/>
      <c r="C102" s="491" t="s">
        <v>1743</v>
      </c>
      <c r="D102" s="492" t="s">
        <v>1577</v>
      </c>
      <c r="E102" s="491" t="s">
        <v>1744</v>
      </c>
      <c r="F102" s="907"/>
      <c r="G102" s="907"/>
      <c r="H102" s="134">
        <v>1</v>
      </c>
      <c r="I102" s="908"/>
      <c r="J102" s="493">
        <f>ROUND(I102,2)*H102</f>
        <v>0</v>
      </c>
      <c r="K102" s="6"/>
    </row>
    <row r="103" spans="1:11" customFormat="1" ht="15" thickBot="1" x14ac:dyDescent="0.35">
      <c r="A103" s="1892" t="s">
        <v>1745</v>
      </c>
      <c r="B103" s="1892"/>
      <c r="C103" s="1892"/>
      <c r="D103" s="1892"/>
      <c r="E103" s="1892"/>
      <c r="F103" s="1892"/>
      <c r="G103" s="1892"/>
      <c r="H103" s="1892"/>
      <c r="I103" s="1892"/>
      <c r="J103" s="1892"/>
      <c r="K103" s="6"/>
    </row>
    <row r="104" spans="1:11" customFormat="1" ht="15" thickBot="1" x14ac:dyDescent="0.35">
      <c r="A104" s="26">
        <v>87</v>
      </c>
      <c r="B104" s="1830" t="s">
        <v>1414</v>
      </c>
      <c r="C104" s="144" t="s">
        <v>1746</v>
      </c>
      <c r="D104" s="331" t="s">
        <v>1747</v>
      </c>
      <c r="E104" s="213" t="s">
        <v>1748</v>
      </c>
      <c r="F104" s="899"/>
      <c r="G104" s="899"/>
      <c r="H104" s="24">
        <v>350</v>
      </c>
      <c r="I104" s="904"/>
      <c r="J104" s="209">
        <f>ROUND(I104,2)*H104</f>
        <v>0</v>
      </c>
      <c r="K104" s="6"/>
    </row>
    <row r="105" spans="1:11" customFormat="1" ht="15" thickBot="1" x14ac:dyDescent="0.35">
      <c r="A105" s="35">
        <v>88</v>
      </c>
      <c r="B105" s="1830"/>
      <c r="C105" s="233" t="s">
        <v>1749</v>
      </c>
      <c r="D105" s="332" t="s">
        <v>1747</v>
      </c>
      <c r="E105" s="281" t="s">
        <v>1750</v>
      </c>
      <c r="F105" s="901"/>
      <c r="G105" s="901"/>
      <c r="H105" s="33">
        <v>350</v>
      </c>
      <c r="I105" s="905"/>
      <c r="J105" s="210">
        <f>ROUND(I105,2)*H105</f>
        <v>0</v>
      </c>
      <c r="K105" s="6"/>
    </row>
    <row r="106" spans="1:11" customFormat="1" ht="15" thickBot="1" x14ac:dyDescent="0.35">
      <c r="A106" s="35">
        <v>89</v>
      </c>
      <c r="B106" s="1830"/>
      <c r="C106" s="233" t="s">
        <v>1751</v>
      </c>
      <c r="D106" s="332" t="s">
        <v>1752</v>
      </c>
      <c r="E106" s="332" t="s">
        <v>1753</v>
      </c>
      <c r="F106" s="901"/>
      <c r="G106" s="901"/>
      <c r="H106" s="33">
        <v>350</v>
      </c>
      <c r="I106" s="905"/>
      <c r="J106" s="210">
        <f>ROUND(I106,2)*H106</f>
        <v>0</v>
      </c>
      <c r="K106" s="6"/>
    </row>
    <row r="107" spans="1:11" customFormat="1" ht="15" thickBot="1" x14ac:dyDescent="0.35">
      <c r="A107" s="104">
        <v>90</v>
      </c>
      <c r="B107" s="1830"/>
      <c r="C107" s="494" t="s">
        <v>1754</v>
      </c>
      <c r="D107" s="490" t="s">
        <v>1755</v>
      </c>
      <c r="E107" s="490" t="s">
        <v>1756</v>
      </c>
      <c r="F107" s="903"/>
      <c r="G107" s="903"/>
      <c r="H107" s="44">
        <v>350</v>
      </c>
      <c r="I107" s="906"/>
      <c r="J107" s="212">
        <f>ROUND(I107,2)*H107</f>
        <v>0</v>
      </c>
      <c r="K107" s="6"/>
    </row>
    <row r="108" spans="1:11" customFormat="1" ht="15" thickBot="1" x14ac:dyDescent="0.35">
      <c r="A108" s="1747" t="s">
        <v>1571</v>
      </c>
      <c r="B108" s="1747"/>
      <c r="C108" s="1747"/>
      <c r="D108" s="1747"/>
      <c r="E108" s="1747"/>
      <c r="F108" s="1747"/>
      <c r="G108" s="1747"/>
      <c r="H108" s="1747"/>
      <c r="I108" s="1747"/>
      <c r="J108" s="495">
        <f>SUM(J16:J107)</f>
        <v>0</v>
      </c>
      <c r="K108" s="6"/>
    </row>
    <row r="109" spans="1:11" customFormat="1" x14ac:dyDescent="0.3">
      <c r="A109" s="142"/>
      <c r="B109" s="142"/>
      <c r="C109" s="142"/>
      <c r="D109" s="142"/>
      <c r="E109" s="142"/>
      <c r="F109" s="142"/>
      <c r="G109" s="142"/>
      <c r="H109" s="143"/>
      <c r="I109" s="142"/>
      <c r="J109" s="142"/>
      <c r="K109" s="6"/>
    </row>
    <row r="110" spans="1:11" customFormat="1" ht="90" customHeight="1" x14ac:dyDescent="0.3">
      <c r="A110" s="1884" t="s">
        <v>1572</v>
      </c>
      <c r="B110" s="1884"/>
      <c r="C110" s="1884"/>
      <c r="D110" s="1884"/>
      <c r="E110" s="1884"/>
      <c r="F110" s="1884"/>
      <c r="G110" s="1884"/>
      <c r="H110" s="1884"/>
      <c r="I110" s="1884"/>
      <c r="J110" s="1884"/>
      <c r="K110" s="6"/>
    </row>
    <row r="111" spans="1:11" customFormat="1" x14ac:dyDescent="0.3">
      <c r="A111" s="142"/>
      <c r="B111" s="142"/>
      <c r="C111" s="142"/>
      <c r="D111" s="142"/>
      <c r="E111" s="142"/>
      <c r="F111" s="142"/>
      <c r="G111" s="142"/>
      <c r="H111" s="143"/>
      <c r="I111" s="142"/>
      <c r="J111" s="142"/>
      <c r="K111" s="6"/>
    </row>
    <row r="112" spans="1:11" customFormat="1" x14ac:dyDescent="0.3">
      <c r="A112" s="496"/>
      <c r="B112" s="496"/>
      <c r="C112" s="496"/>
      <c r="D112" s="496"/>
      <c r="E112" s="496"/>
      <c r="F112" s="496"/>
      <c r="G112" s="496"/>
      <c r="H112" s="497"/>
      <c r="I112" s="496"/>
      <c r="J112" s="496"/>
      <c r="K112" s="6"/>
    </row>
    <row r="113" spans="1:11" customFormat="1" x14ac:dyDescent="0.3">
      <c r="A113" s="496"/>
      <c r="B113" s="496"/>
      <c r="C113" s="496"/>
      <c r="D113" s="496"/>
      <c r="E113" s="496"/>
      <c r="F113" s="496"/>
      <c r="G113" s="496"/>
      <c r="H113" s="497"/>
      <c r="I113" s="496"/>
      <c r="J113" s="496"/>
      <c r="K113" s="6"/>
    </row>
    <row r="114" spans="1:11" customFormat="1" x14ac:dyDescent="0.3">
      <c r="A114" s="496"/>
      <c r="B114" s="496"/>
      <c r="C114" s="496"/>
      <c r="D114" s="496"/>
      <c r="E114" s="496"/>
      <c r="F114" s="496"/>
      <c r="G114" s="496"/>
      <c r="H114" s="497"/>
      <c r="I114" s="496"/>
      <c r="J114" s="496"/>
      <c r="K114" s="6"/>
    </row>
  </sheetData>
  <sheetProtection algorithmName="SHA-512" hashValue="eolbMsKSXyPU1K5TZ438KY6mWTnHfxSHjTuCwPxHQvtJsJJnFrJ5Z/1eKn8HkeDRB2GKZeuwIQAadqOhGn5T8Q==" saltValue="EJ6rbxX7b24nRHOh5ein+Q==" spinCount="100000" sheet="1" objects="1" scenarios="1"/>
  <mergeCells count="25">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 ref="B104:B107"/>
    <mergeCell ref="A108:I108"/>
    <mergeCell ref="A110:J110"/>
    <mergeCell ref="A14:J14"/>
    <mergeCell ref="A15:J15"/>
    <mergeCell ref="B16:B97"/>
    <mergeCell ref="A98:J98"/>
    <mergeCell ref="B99:B102"/>
    <mergeCell ref="A103:J10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ED9A8-11DA-4BE2-A028-D09D53ED8E50}">
  <sheetPr>
    <tabColor rgb="FFFFFF00"/>
    <pageSetUpPr fitToPage="1"/>
  </sheetPr>
  <dimension ref="A1:K38"/>
  <sheetViews>
    <sheetView topLeftCell="A7" workbookViewId="0">
      <selection activeCell="I16" sqref="I16:I31"/>
    </sheetView>
  </sheetViews>
  <sheetFormatPr defaultColWidth="8.88671875" defaultRowHeight="14.4" x14ac:dyDescent="0.3"/>
  <cols>
    <col min="1" max="1" width="8.88671875" style="6" bestFit="1" customWidth="1"/>
    <col min="2" max="2" width="10.109375" style="6" customWidth="1"/>
    <col min="3" max="3" width="41.33203125" style="6" customWidth="1"/>
    <col min="4" max="4" width="1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1757</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1758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1556</v>
      </c>
      <c r="I11" s="1767" t="s">
        <v>1557</v>
      </c>
      <c r="J11" s="1767" t="s">
        <v>1558</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1759</v>
      </c>
      <c r="B14" s="1759"/>
      <c r="C14" s="1759"/>
      <c r="D14" s="1759"/>
      <c r="E14" s="1759"/>
      <c r="F14" s="1759"/>
      <c r="G14" s="1759"/>
      <c r="H14" s="1759"/>
      <c r="I14" s="1759"/>
      <c r="J14" s="1759"/>
      <c r="K14" s="6"/>
    </row>
    <row r="15" spans="1:11" customFormat="1" ht="15" thickBot="1" x14ac:dyDescent="0.35">
      <c r="A15" s="1891" t="s">
        <v>1760</v>
      </c>
      <c r="B15" s="1891"/>
      <c r="C15" s="1891"/>
      <c r="D15" s="1891"/>
      <c r="E15" s="1891"/>
      <c r="F15" s="1891"/>
      <c r="G15" s="1891"/>
      <c r="H15" s="1891"/>
      <c r="I15" s="1891"/>
      <c r="J15" s="1891"/>
      <c r="K15" s="6"/>
    </row>
    <row r="16" spans="1:11" customFormat="1" ht="15" thickBot="1" x14ac:dyDescent="0.35">
      <c r="A16" s="26">
        <v>1</v>
      </c>
      <c r="B16" s="1830" t="s">
        <v>1761</v>
      </c>
      <c r="C16" s="331" t="s">
        <v>1762</v>
      </c>
      <c r="D16" s="331" t="s">
        <v>1763</v>
      </c>
      <c r="E16" s="213" t="s">
        <v>1764</v>
      </c>
      <c r="F16" s="899"/>
      <c r="G16" s="899"/>
      <c r="H16" s="22">
        <v>1</v>
      </c>
      <c r="I16" s="904"/>
      <c r="J16" s="209">
        <f t="shared" ref="J16:J31" si="0">ROUND(I16,2)*H16</f>
        <v>0</v>
      </c>
      <c r="K16" s="6"/>
    </row>
    <row r="17" spans="1:11" customFormat="1" ht="15" thickBot="1" x14ac:dyDescent="0.35">
      <c r="A17" s="35">
        <v>2</v>
      </c>
      <c r="B17" s="1830"/>
      <c r="C17" s="332" t="s">
        <v>1765</v>
      </c>
      <c r="D17" s="332" t="s">
        <v>1763</v>
      </c>
      <c r="E17" s="281" t="s">
        <v>1764</v>
      </c>
      <c r="F17" s="901"/>
      <c r="G17" s="901"/>
      <c r="H17" s="39">
        <v>1</v>
      </c>
      <c r="I17" s="905"/>
      <c r="J17" s="210">
        <f t="shared" si="0"/>
        <v>0</v>
      </c>
      <c r="K17" s="6"/>
    </row>
    <row r="18" spans="1:11" customFormat="1" ht="15" thickBot="1" x14ac:dyDescent="0.35">
      <c r="A18" s="35">
        <v>3</v>
      </c>
      <c r="B18" s="1830"/>
      <c r="C18" s="332" t="s">
        <v>1766</v>
      </c>
      <c r="D18" s="332" t="s">
        <v>1767</v>
      </c>
      <c r="E18" s="281" t="s">
        <v>1768</v>
      </c>
      <c r="F18" s="901"/>
      <c r="G18" s="901"/>
      <c r="H18" s="39">
        <v>1</v>
      </c>
      <c r="I18" s="905"/>
      <c r="J18" s="210">
        <f t="shared" si="0"/>
        <v>0</v>
      </c>
      <c r="K18" s="6"/>
    </row>
    <row r="19" spans="1:11" customFormat="1" ht="15" thickBot="1" x14ac:dyDescent="0.35">
      <c r="A19" s="35">
        <v>4</v>
      </c>
      <c r="B19" s="1830"/>
      <c r="C19" s="332" t="s">
        <v>1769</v>
      </c>
      <c r="D19" s="332" t="s">
        <v>1763</v>
      </c>
      <c r="E19" s="281" t="s">
        <v>1764</v>
      </c>
      <c r="F19" s="901"/>
      <c r="G19" s="901"/>
      <c r="H19" s="39">
        <v>1</v>
      </c>
      <c r="I19" s="905"/>
      <c r="J19" s="210">
        <f t="shared" si="0"/>
        <v>0</v>
      </c>
      <c r="K19" s="6"/>
    </row>
    <row r="20" spans="1:11" customFormat="1" ht="15" thickBot="1" x14ac:dyDescent="0.35">
      <c r="A20" s="35">
        <v>5</v>
      </c>
      <c r="B20" s="1830"/>
      <c r="C20" s="332" t="s">
        <v>1770</v>
      </c>
      <c r="D20" s="332" t="s">
        <v>1763</v>
      </c>
      <c r="E20" s="281" t="s">
        <v>1764</v>
      </c>
      <c r="F20" s="901"/>
      <c r="G20" s="901"/>
      <c r="H20" s="39">
        <v>1</v>
      </c>
      <c r="I20" s="905"/>
      <c r="J20" s="210">
        <f t="shared" si="0"/>
        <v>0</v>
      </c>
      <c r="K20" s="6"/>
    </row>
    <row r="21" spans="1:11" customFormat="1" ht="15" thickBot="1" x14ac:dyDescent="0.35">
      <c r="A21" s="35">
        <v>6</v>
      </c>
      <c r="B21" s="1830"/>
      <c r="C21" s="332" t="s">
        <v>1771</v>
      </c>
      <c r="D21" s="332" t="s">
        <v>1763</v>
      </c>
      <c r="E21" s="281" t="s">
        <v>1764</v>
      </c>
      <c r="F21" s="901"/>
      <c r="G21" s="901"/>
      <c r="H21" s="39">
        <v>1</v>
      </c>
      <c r="I21" s="905"/>
      <c r="J21" s="210">
        <f t="shared" si="0"/>
        <v>0</v>
      </c>
      <c r="K21" s="6"/>
    </row>
    <row r="22" spans="1:11" customFormat="1" ht="15" thickBot="1" x14ac:dyDescent="0.35">
      <c r="A22" s="35">
        <v>7</v>
      </c>
      <c r="B22" s="1830"/>
      <c r="C22" s="332" t="s">
        <v>1772</v>
      </c>
      <c r="D22" s="332" t="s">
        <v>1763</v>
      </c>
      <c r="E22" s="281" t="s">
        <v>1764</v>
      </c>
      <c r="F22" s="901"/>
      <c r="G22" s="901"/>
      <c r="H22" s="39">
        <v>1</v>
      </c>
      <c r="I22" s="905"/>
      <c r="J22" s="210">
        <f t="shared" si="0"/>
        <v>0</v>
      </c>
      <c r="K22" s="6"/>
    </row>
    <row r="23" spans="1:11" customFormat="1" ht="15" thickBot="1" x14ac:dyDescent="0.35">
      <c r="A23" s="35">
        <v>8</v>
      </c>
      <c r="B23" s="1830"/>
      <c r="C23" s="332" t="s">
        <v>1773</v>
      </c>
      <c r="D23" s="332" t="s">
        <v>1774</v>
      </c>
      <c r="E23" s="281" t="s">
        <v>1775</v>
      </c>
      <c r="F23" s="901"/>
      <c r="G23" s="901"/>
      <c r="H23" s="39">
        <v>1</v>
      </c>
      <c r="I23" s="905"/>
      <c r="J23" s="210">
        <f t="shared" si="0"/>
        <v>0</v>
      </c>
      <c r="K23" s="6"/>
    </row>
    <row r="24" spans="1:11" customFormat="1" ht="15" thickBot="1" x14ac:dyDescent="0.35">
      <c r="A24" s="35">
        <v>9</v>
      </c>
      <c r="B24" s="1830"/>
      <c r="C24" s="332" t="s">
        <v>1776</v>
      </c>
      <c r="D24" s="332" t="s">
        <v>1774</v>
      </c>
      <c r="E24" s="281" t="s">
        <v>1777</v>
      </c>
      <c r="F24" s="901"/>
      <c r="G24" s="901"/>
      <c r="H24" s="39">
        <v>1</v>
      </c>
      <c r="I24" s="905"/>
      <c r="J24" s="210">
        <f t="shared" si="0"/>
        <v>0</v>
      </c>
      <c r="K24" s="6"/>
    </row>
    <row r="25" spans="1:11" customFormat="1" ht="15" thickBot="1" x14ac:dyDescent="0.35">
      <c r="A25" s="35">
        <v>10</v>
      </c>
      <c r="B25" s="1830"/>
      <c r="C25" s="332" t="s">
        <v>1778</v>
      </c>
      <c r="D25" s="332" t="s">
        <v>1779</v>
      </c>
      <c r="E25" s="281" t="s">
        <v>1780</v>
      </c>
      <c r="F25" s="901"/>
      <c r="G25" s="901"/>
      <c r="H25" s="39">
        <v>1</v>
      </c>
      <c r="I25" s="905"/>
      <c r="J25" s="210">
        <f t="shared" si="0"/>
        <v>0</v>
      </c>
      <c r="K25" s="6"/>
    </row>
    <row r="26" spans="1:11" customFormat="1" ht="15" thickBot="1" x14ac:dyDescent="0.35">
      <c r="A26" s="35">
        <v>11</v>
      </c>
      <c r="B26" s="1830"/>
      <c r="C26" s="332" t="s">
        <v>1781</v>
      </c>
      <c r="D26" s="332" t="s">
        <v>1779</v>
      </c>
      <c r="E26" s="281" t="s">
        <v>1782</v>
      </c>
      <c r="F26" s="901"/>
      <c r="G26" s="901"/>
      <c r="H26" s="39">
        <v>1</v>
      </c>
      <c r="I26" s="905"/>
      <c r="J26" s="210">
        <f t="shared" si="0"/>
        <v>0</v>
      </c>
      <c r="K26" s="6"/>
    </row>
    <row r="27" spans="1:11" customFormat="1" ht="15" thickBot="1" x14ac:dyDescent="0.35">
      <c r="A27" s="35">
        <v>12</v>
      </c>
      <c r="B27" s="1830"/>
      <c r="C27" s="332" t="s">
        <v>1783</v>
      </c>
      <c r="D27" s="332" t="s">
        <v>1779</v>
      </c>
      <c r="E27" s="281" t="s">
        <v>1782</v>
      </c>
      <c r="F27" s="901"/>
      <c r="G27" s="901"/>
      <c r="H27" s="39">
        <v>1</v>
      </c>
      <c r="I27" s="905"/>
      <c r="J27" s="210">
        <f t="shared" si="0"/>
        <v>0</v>
      </c>
      <c r="K27" s="6"/>
    </row>
    <row r="28" spans="1:11" customFormat="1" ht="15" thickBot="1" x14ac:dyDescent="0.35">
      <c r="A28" s="35">
        <v>13</v>
      </c>
      <c r="B28" s="1830"/>
      <c r="C28" s="332" t="s">
        <v>1784</v>
      </c>
      <c r="D28" s="332" t="s">
        <v>1779</v>
      </c>
      <c r="E28" s="281" t="s">
        <v>1782</v>
      </c>
      <c r="F28" s="901"/>
      <c r="G28" s="901"/>
      <c r="H28" s="39">
        <v>1</v>
      </c>
      <c r="I28" s="905"/>
      <c r="J28" s="210">
        <f t="shared" si="0"/>
        <v>0</v>
      </c>
      <c r="K28" s="6"/>
    </row>
    <row r="29" spans="1:11" customFormat="1" ht="15" thickBot="1" x14ac:dyDescent="0.35">
      <c r="A29" s="35">
        <v>14</v>
      </c>
      <c r="B29" s="1830"/>
      <c r="C29" s="332" t="s">
        <v>1785</v>
      </c>
      <c r="D29" s="332" t="s">
        <v>1786</v>
      </c>
      <c r="E29" s="281" t="s">
        <v>1787</v>
      </c>
      <c r="F29" s="901"/>
      <c r="G29" s="901"/>
      <c r="H29" s="39">
        <v>1</v>
      </c>
      <c r="I29" s="905"/>
      <c r="J29" s="210">
        <f t="shared" si="0"/>
        <v>0</v>
      </c>
      <c r="K29" s="6"/>
    </row>
    <row r="30" spans="1:11" customFormat="1" ht="15" thickBot="1" x14ac:dyDescent="0.35">
      <c r="A30" s="35">
        <v>15</v>
      </c>
      <c r="B30" s="1830"/>
      <c r="C30" s="332" t="s">
        <v>1788</v>
      </c>
      <c r="D30" s="332" t="s">
        <v>1786</v>
      </c>
      <c r="E30" s="281" t="s">
        <v>1787</v>
      </c>
      <c r="F30" s="901"/>
      <c r="G30" s="901"/>
      <c r="H30" s="39">
        <v>1</v>
      </c>
      <c r="I30" s="905"/>
      <c r="J30" s="210">
        <f t="shared" si="0"/>
        <v>0</v>
      </c>
      <c r="K30" s="6"/>
    </row>
    <row r="31" spans="1:11" customFormat="1" ht="15" thickBot="1" x14ac:dyDescent="0.35">
      <c r="A31" s="35">
        <v>16</v>
      </c>
      <c r="B31" s="1830"/>
      <c r="C31" s="490" t="s">
        <v>1789</v>
      </c>
      <c r="D31" s="490" t="s">
        <v>1786</v>
      </c>
      <c r="E31" s="150" t="s">
        <v>1787</v>
      </c>
      <c r="F31" s="903"/>
      <c r="G31" s="903"/>
      <c r="H31" s="99">
        <v>1</v>
      </c>
      <c r="I31" s="906"/>
      <c r="J31" s="212">
        <f t="shared" si="0"/>
        <v>0</v>
      </c>
      <c r="K31" s="6"/>
    </row>
    <row r="32" spans="1:11" customFormat="1" ht="15" thickBot="1" x14ac:dyDescent="0.35">
      <c r="A32" s="1747" t="s">
        <v>1571</v>
      </c>
      <c r="B32" s="1747"/>
      <c r="C32" s="1747"/>
      <c r="D32" s="1747"/>
      <c r="E32" s="1747"/>
      <c r="F32" s="1747"/>
      <c r="G32" s="1747"/>
      <c r="H32" s="1747"/>
      <c r="I32" s="1747"/>
      <c r="J32" s="495">
        <f>SUM(J16:J31)</f>
        <v>0</v>
      </c>
      <c r="K32" s="6"/>
    </row>
    <row r="33" spans="1:11" customFormat="1" x14ac:dyDescent="0.3">
      <c r="A33" s="142"/>
      <c r="B33" s="142"/>
      <c r="C33" s="142"/>
      <c r="D33" s="142"/>
      <c r="E33" s="142"/>
      <c r="F33" s="142"/>
      <c r="G33" s="142"/>
      <c r="H33" s="143"/>
      <c r="I33" s="142"/>
      <c r="J33" s="142"/>
      <c r="K33" s="6"/>
    </row>
    <row r="34" spans="1:11" customFormat="1" ht="90" customHeight="1" x14ac:dyDescent="0.3">
      <c r="A34" s="1884" t="s">
        <v>1572</v>
      </c>
      <c r="B34" s="1884"/>
      <c r="C34" s="1884"/>
      <c r="D34" s="1884"/>
      <c r="E34" s="1884"/>
      <c r="F34" s="1884"/>
      <c r="G34" s="1884"/>
      <c r="H34" s="1884"/>
      <c r="I34" s="1884"/>
      <c r="J34" s="1884"/>
      <c r="K34" s="6"/>
    </row>
    <row r="35" spans="1:11" customFormat="1" x14ac:dyDescent="0.3">
      <c r="A35" s="142"/>
      <c r="B35" s="142"/>
      <c r="C35" s="142"/>
      <c r="D35" s="142"/>
      <c r="E35" s="142"/>
      <c r="F35" s="142"/>
      <c r="G35" s="142"/>
      <c r="H35" s="143"/>
      <c r="I35" s="142"/>
      <c r="J35" s="142"/>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sheetData>
  <sheetProtection algorithmName="SHA-512" hashValue="LPytTzSuubeG+bH6cAEz8LojBx2Zl8F+JTgEvIZIp/GBVOrtI4rSU8QQqlqf6zVl3HBhtgaoDupwelyEuxIDkQ==" saltValue="kp5FsIm9CmuhDDoP01hdGA==" spinCount="100000" sheet="1" objects="1" scenarios="1"/>
  <mergeCells count="21">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 ref="A14:J14"/>
    <mergeCell ref="A15:J15"/>
    <mergeCell ref="B16:B31"/>
    <mergeCell ref="A32:I32"/>
    <mergeCell ref="A34:J3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457D4-E9AF-4471-878B-4AE400E58E76}">
  <sheetPr>
    <tabColor rgb="FFFFFF00"/>
    <pageSetUpPr fitToPage="1"/>
  </sheetPr>
  <dimension ref="A1:J51"/>
  <sheetViews>
    <sheetView topLeftCell="D30" workbookViewId="0">
      <selection activeCell="A45" sqref="A45:I45"/>
    </sheetView>
  </sheetViews>
  <sheetFormatPr defaultColWidth="8.88671875" defaultRowHeight="14.4" x14ac:dyDescent="0.3"/>
  <cols>
    <col min="1" max="1" width="8.88671875" style="6" bestFit="1" customWidth="1"/>
    <col min="2" max="2" width="10.109375" style="6" customWidth="1"/>
    <col min="3" max="3" width="41.33203125" style="6" customWidth="1"/>
    <col min="4" max="4" width="15.33203125" style="6" customWidth="1"/>
    <col min="5" max="5" width="41.10937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0" s="9" customFormat="1" x14ac:dyDescent="0.3">
      <c r="A1" s="7"/>
      <c r="B1" s="7"/>
      <c r="C1" s="7"/>
      <c r="D1" s="8"/>
      <c r="E1" s="8"/>
      <c r="F1" s="1760" t="s">
        <v>1790</v>
      </c>
      <c r="G1" s="1760"/>
      <c r="H1" s="1760"/>
      <c r="I1" s="1760"/>
      <c r="J1" s="1760"/>
    </row>
    <row r="2" spans="1:10" s="9" customFormat="1" x14ac:dyDescent="0.3">
      <c r="A2" s="7"/>
      <c r="B2" s="7"/>
      <c r="C2" s="7"/>
      <c r="D2" s="8"/>
      <c r="E2" s="8"/>
      <c r="F2" s="8"/>
      <c r="G2" s="8"/>
      <c r="H2" s="8"/>
      <c r="I2" s="10"/>
      <c r="J2" s="10"/>
    </row>
    <row r="3" spans="1:10" s="9" customFormat="1" x14ac:dyDescent="0.3">
      <c r="A3" s="7"/>
      <c r="B3" s="7"/>
      <c r="C3" s="7"/>
      <c r="D3" s="8"/>
      <c r="E3" s="8"/>
      <c r="F3" s="8"/>
      <c r="G3" s="8"/>
      <c r="H3" s="8"/>
      <c r="I3" s="11"/>
      <c r="J3" s="11"/>
    </row>
    <row r="4" spans="1:10" s="9" customFormat="1" x14ac:dyDescent="0.3">
      <c r="A4" s="7"/>
      <c r="B4" s="7"/>
      <c r="C4" s="7"/>
      <c r="D4" s="8"/>
      <c r="E4" s="8"/>
      <c r="F4" s="8"/>
      <c r="G4" s="8"/>
      <c r="H4" s="8"/>
      <c r="I4" s="11"/>
      <c r="J4" s="11"/>
    </row>
    <row r="5" spans="1:10" s="9" customFormat="1" x14ac:dyDescent="0.3">
      <c r="A5" s="7"/>
      <c r="B5" s="7"/>
      <c r="C5" s="7"/>
      <c r="D5" s="8"/>
      <c r="E5" s="8"/>
      <c r="F5" s="8"/>
      <c r="G5" s="8"/>
      <c r="H5" s="8"/>
      <c r="I5" s="11"/>
      <c r="J5" s="11"/>
    </row>
    <row r="6" spans="1:10" s="9" customFormat="1" x14ac:dyDescent="0.3">
      <c r="A6" s="7"/>
      <c r="B6" s="7"/>
      <c r="C6" s="7"/>
      <c r="D6" s="8"/>
      <c r="E6" s="8"/>
      <c r="F6" s="8"/>
      <c r="G6" s="8"/>
      <c r="H6" s="8"/>
      <c r="I6" s="11"/>
      <c r="J6" s="11"/>
    </row>
    <row r="7" spans="1:10" s="9" customFormat="1" x14ac:dyDescent="0.3">
      <c r="A7" s="7"/>
      <c r="B7" s="7"/>
      <c r="C7" s="7"/>
      <c r="D7" s="8"/>
      <c r="E7" s="8"/>
      <c r="F7" s="8"/>
      <c r="G7" s="8"/>
      <c r="H7" s="8"/>
      <c r="I7" s="11"/>
      <c r="J7" s="11"/>
    </row>
    <row r="8" spans="1:10" s="9" customFormat="1" x14ac:dyDescent="0.3">
      <c r="A8" s="1761" t="s">
        <v>1504</v>
      </c>
      <c r="B8" s="1761"/>
      <c r="C8" s="1761"/>
      <c r="D8" s="13"/>
      <c r="E8" s="13"/>
      <c r="F8" s="13"/>
      <c r="G8" s="13"/>
      <c r="H8" s="8"/>
      <c r="I8" s="11"/>
      <c r="J8" s="11"/>
    </row>
    <row r="9" spans="1:10" s="9" customFormat="1" x14ac:dyDescent="0.3">
      <c r="A9" s="1761" t="s">
        <v>339</v>
      </c>
      <c r="B9" s="1761"/>
      <c r="C9" s="1761"/>
      <c r="D9" s="1761"/>
      <c r="E9" s="1761"/>
      <c r="F9" s="1761"/>
      <c r="G9" s="1761"/>
      <c r="H9" s="1761"/>
      <c r="I9" s="11"/>
      <c r="J9" s="11"/>
    </row>
    <row r="10" spans="1:10" s="9" customFormat="1" ht="15" thickBot="1" x14ac:dyDescent="0.35">
      <c r="A10" s="1762"/>
      <c r="B10" s="1762"/>
      <c r="C10" s="1762"/>
      <c r="D10" s="1762"/>
      <c r="E10" s="1762"/>
      <c r="F10" s="1762"/>
      <c r="G10" s="1762"/>
      <c r="H10" s="1762"/>
      <c r="I10" s="11"/>
      <c r="J10" s="11"/>
    </row>
    <row r="11" spans="1:10" s="15" customFormat="1" ht="14.25" customHeight="1" thickBot="1" x14ac:dyDescent="0.35">
      <c r="A11" s="1901" t="s">
        <v>109</v>
      </c>
      <c r="B11" s="1902" t="s">
        <v>1552</v>
      </c>
      <c r="C11" s="1902" t="s">
        <v>1553</v>
      </c>
      <c r="D11" s="1903" t="s">
        <v>1554</v>
      </c>
      <c r="E11" s="1903"/>
      <c r="F11" s="1903" t="s">
        <v>1555</v>
      </c>
      <c r="G11" s="1903"/>
      <c r="H11" s="1904" t="s">
        <v>1556</v>
      </c>
      <c r="I11" s="1784" t="s">
        <v>1557</v>
      </c>
      <c r="J11" s="1784" t="s">
        <v>1558</v>
      </c>
    </row>
    <row r="12" spans="1:10" s="15" customFormat="1" ht="35.25" customHeight="1" thickBot="1" x14ac:dyDescent="0.35">
      <c r="A12" s="1901"/>
      <c r="B12" s="1902"/>
      <c r="C12" s="1902"/>
      <c r="D12" s="1898" t="s">
        <v>1559</v>
      </c>
      <c r="E12" s="1898" t="s">
        <v>1560</v>
      </c>
      <c r="F12" s="1898" t="s">
        <v>1559</v>
      </c>
      <c r="G12" s="1898" t="s">
        <v>1560</v>
      </c>
      <c r="H12" s="1904"/>
      <c r="I12" s="1784"/>
      <c r="J12" s="1784"/>
    </row>
    <row r="13" spans="1:10" s="15" customFormat="1" ht="25.5" customHeight="1" thickBot="1" x14ac:dyDescent="0.35">
      <c r="A13" s="1901"/>
      <c r="B13" s="1902"/>
      <c r="C13" s="1902"/>
      <c r="D13" s="1898"/>
      <c r="E13" s="1898"/>
      <c r="F13" s="1898"/>
      <c r="G13" s="1898"/>
      <c r="H13" s="1904"/>
      <c r="I13" s="1784"/>
      <c r="J13" s="1784"/>
    </row>
    <row r="14" spans="1:10" customFormat="1" ht="15" thickBot="1" x14ac:dyDescent="0.35">
      <c r="A14" s="1780" t="s">
        <v>340</v>
      </c>
      <c r="B14" s="1780"/>
      <c r="C14" s="1780"/>
      <c r="D14" s="1780"/>
      <c r="E14" s="1780"/>
      <c r="F14" s="1780"/>
      <c r="G14" s="1780"/>
      <c r="H14" s="1780"/>
      <c r="I14" s="1780"/>
      <c r="J14" s="1780"/>
    </row>
    <row r="15" spans="1:10" customFormat="1" ht="15" thickBot="1" x14ac:dyDescent="0.35">
      <c r="A15" s="1899" t="s">
        <v>1791</v>
      </c>
      <c r="B15" s="1899"/>
      <c r="C15" s="1899"/>
      <c r="D15" s="1899"/>
      <c r="E15" s="1899"/>
      <c r="F15" s="1899"/>
      <c r="G15" s="1899"/>
      <c r="H15" s="1899"/>
      <c r="I15" s="1899"/>
      <c r="J15" s="1899"/>
    </row>
    <row r="16" spans="1:10" customFormat="1" ht="15" thickBot="1" x14ac:dyDescent="0.35">
      <c r="A16" s="498">
        <v>1</v>
      </c>
      <c r="B16" s="1896" t="s">
        <v>1792</v>
      </c>
      <c r="C16" s="499" t="s">
        <v>1793</v>
      </c>
      <c r="D16" s="499" t="s">
        <v>1794</v>
      </c>
      <c r="E16" s="500" t="s">
        <v>1795</v>
      </c>
      <c r="F16" s="909"/>
      <c r="G16" s="909"/>
      <c r="H16" s="501">
        <v>1</v>
      </c>
      <c r="I16" s="911"/>
      <c r="J16" s="502">
        <f t="shared" ref="J16:J24" si="0">ROUND(I16,2)*H16</f>
        <v>0</v>
      </c>
    </row>
    <row r="17" spans="1:10" customFormat="1" ht="15" thickBot="1" x14ac:dyDescent="0.35">
      <c r="A17" s="503">
        <v>2</v>
      </c>
      <c r="B17" s="1896"/>
      <c r="C17" s="504" t="s">
        <v>1796</v>
      </c>
      <c r="D17" s="504" t="s">
        <v>1794</v>
      </c>
      <c r="E17" s="505" t="s">
        <v>1797</v>
      </c>
      <c r="F17" s="910"/>
      <c r="G17" s="910"/>
      <c r="H17" s="506">
        <v>1</v>
      </c>
      <c r="I17" s="912"/>
      <c r="J17" s="507">
        <f t="shared" si="0"/>
        <v>0</v>
      </c>
    </row>
    <row r="18" spans="1:10" customFormat="1" ht="15" thickBot="1" x14ac:dyDescent="0.35">
      <c r="A18" s="503">
        <v>3</v>
      </c>
      <c r="B18" s="1896"/>
      <c r="C18" s="504" t="s">
        <v>1798</v>
      </c>
      <c r="D18" s="504" t="s">
        <v>1794</v>
      </c>
      <c r="E18" s="505" t="s">
        <v>1799</v>
      </c>
      <c r="F18" s="910"/>
      <c r="G18" s="910"/>
      <c r="H18" s="506">
        <v>1</v>
      </c>
      <c r="I18" s="912"/>
      <c r="J18" s="507">
        <f t="shared" si="0"/>
        <v>0</v>
      </c>
    </row>
    <row r="19" spans="1:10" customFormat="1" ht="15" thickBot="1" x14ac:dyDescent="0.35">
      <c r="A19" s="503">
        <v>4</v>
      </c>
      <c r="B19" s="1896"/>
      <c r="C19" s="504" t="s">
        <v>1793</v>
      </c>
      <c r="D19" s="504" t="s">
        <v>1794</v>
      </c>
      <c r="E19" s="505" t="s">
        <v>1800</v>
      </c>
      <c r="F19" s="910"/>
      <c r="G19" s="910"/>
      <c r="H19" s="506">
        <v>1</v>
      </c>
      <c r="I19" s="912"/>
      <c r="J19" s="507">
        <f t="shared" si="0"/>
        <v>0</v>
      </c>
    </row>
    <row r="20" spans="1:10" customFormat="1" ht="15" thickBot="1" x14ac:dyDescent="0.35">
      <c r="A20" s="503">
        <v>5</v>
      </c>
      <c r="B20" s="1896"/>
      <c r="C20" s="504" t="s">
        <v>1801</v>
      </c>
      <c r="D20" s="504" t="s">
        <v>1794</v>
      </c>
      <c r="E20" s="505" t="s">
        <v>1802</v>
      </c>
      <c r="F20" s="910"/>
      <c r="G20" s="910"/>
      <c r="H20" s="506">
        <v>1</v>
      </c>
      <c r="I20" s="912"/>
      <c r="J20" s="507">
        <f t="shared" si="0"/>
        <v>0</v>
      </c>
    </row>
    <row r="21" spans="1:10" customFormat="1" ht="15" thickBot="1" x14ac:dyDescent="0.35">
      <c r="A21" s="503">
        <v>6</v>
      </c>
      <c r="B21" s="1896"/>
      <c r="C21" s="1900" t="s">
        <v>1803</v>
      </c>
      <c r="D21" s="508" t="s">
        <v>1794</v>
      </c>
      <c r="E21" s="509" t="s">
        <v>1804</v>
      </c>
      <c r="F21" s="910"/>
      <c r="G21" s="910"/>
      <c r="H21" s="510">
        <v>10</v>
      </c>
      <c r="I21" s="912"/>
      <c r="J21" s="507">
        <f t="shared" si="0"/>
        <v>0</v>
      </c>
    </row>
    <row r="22" spans="1:10" customFormat="1" ht="29.4" thickBot="1" x14ac:dyDescent="0.35">
      <c r="A22" s="503">
        <v>7</v>
      </c>
      <c r="B22" s="1896"/>
      <c r="C22" s="1900"/>
      <c r="D22" s="508" t="s">
        <v>1794</v>
      </c>
      <c r="E22" s="511" t="s">
        <v>1805</v>
      </c>
      <c r="F22" s="910"/>
      <c r="G22" s="910"/>
      <c r="H22" s="510">
        <v>300</v>
      </c>
      <c r="I22" s="912"/>
      <c r="J22" s="507">
        <f t="shared" si="0"/>
        <v>0</v>
      </c>
    </row>
    <row r="23" spans="1:10" customFormat="1" ht="29.4" thickBot="1" x14ac:dyDescent="0.35">
      <c r="A23" s="503">
        <v>8</v>
      </c>
      <c r="B23" s="1896"/>
      <c r="C23" s="1900"/>
      <c r="D23" s="508" t="s">
        <v>1794</v>
      </c>
      <c r="E23" s="511" t="s">
        <v>1806</v>
      </c>
      <c r="F23" s="910"/>
      <c r="G23" s="910"/>
      <c r="H23" s="510">
        <v>30</v>
      </c>
      <c r="I23" s="912"/>
      <c r="J23" s="507">
        <f t="shared" si="0"/>
        <v>0</v>
      </c>
    </row>
    <row r="24" spans="1:10" customFormat="1" ht="29.4" thickBot="1" x14ac:dyDescent="0.35">
      <c r="A24" s="503">
        <v>9</v>
      </c>
      <c r="B24" s="1896"/>
      <c r="C24" s="1900"/>
      <c r="D24" s="512" t="s">
        <v>1794</v>
      </c>
      <c r="E24" s="513" t="s">
        <v>1807</v>
      </c>
      <c r="F24" s="910"/>
      <c r="G24" s="910"/>
      <c r="H24" s="514">
        <v>30</v>
      </c>
      <c r="I24" s="912"/>
      <c r="J24" s="515">
        <f t="shared" si="0"/>
        <v>0</v>
      </c>
    </row>
    <row r="25" spans="1:10" customFormat="1" ht="15" thickBot="1" x14ac:dyDescent="0.35">
      <c r="A25" s="1780" t="s">
        <v>1808</v>
      </c>
      <c r="B25" s="1780"/>
      <c r="C25" s="1780"/>
      <c r="D25" s="1780"/>
      <c r="E25" s="1780"/>
      <c r="F25" s="1780"/>
      <c r="G25" s="1780"/>
      <c r="H25" s="1780"/>
      <c r="I25" s="1780"/>
      <c r="J25" s="1780"/>
    </row>
    <row r="26" spans="1:10" customFormat="1" ht="30" customHeight="1" thickBot="1" x14ac:dyDescent="0.35">
      <c r="A26" s="516">
        <v>10</v>
      </c>
      <c r="B26" s="1896" t="s">
        <v>1792</v>
      </c>
      <c r="C26" s="517"/>
      <c r="D26" s="518" t="s">
        <v>1809</v>
      </c>
      <c r="E26" s="519" t="s">
        <v>1810</v>
      </c>
      <c r="F26" s="909"/>
      <c r="G26" s="909"/>
      <c r="H26" s="518">
        <v>30</v>
      </c>
      <c r="I26" s="911"/>
      <c r="J26" s="502">
        <f t="shared" ref="J26:J32" si="1">ROUND(I26,2)*H26</f>
        <v>0</v>
      </c>
    </row>
    <row r="27" spans="1:10" customFormat="1" ht="30" customHeight="1" thickBot="1" x14ac:dyDescent="0.35">
      <c r="A27" s="520">
        <v>11</v>
      </c>
      <c r="B27" s="1896"/>
      <c r="C27" s="509"/>
      <c r="D27" s="518" t="s">
        <v>1809</v>
      </c>
      <c r="E27" s="521" t="s">
        <v>1811</v>
      </c>
      <c r="F27" s="910"/>
      <c r="G27" s="910"/>
      <c r="H27" s="510">
        <v>30</v>
      </c>
      <c r="I27" s="912"/>
      <c r="J27" s="502">
        <f t="shared" si="1"/>
        <v>0</v>
      </c>
    </row>
    <row r="28" spans="1:10" customFormat="1" ht="15" customHeight="1" thickBot="1" x14ac:dyDescent="0.35">
      <c r="A28" s="520">
        <v>12</v>
      </c>
      <c r="B28" s="1896"/>
      <c r="C28" s="509"/>
      <c r="D28" s="518" t="s">
        <v>1809</v>
      </c>
      <c r="E28" s="522" t="s">
        <v>1812</v>
      </c>
      <c r="F28" s="910"/>
      <c r="G28" s="910"/>
      <c r="H28" s="510">
        <v>5</v>
      </c>
      <c r="I28" s="912"/>
      <c r="J28" s="502">
        <f t="shared" si="1"/>
        <v>0</v>
      </c>
    </row>
    <row r="29" spans="1:10" customFormat="1" ht="15" customHeight="1" thickBot="1" x14ac:dyDescent="0.35">
      <c r="A29" s="520">
        <v>13</v>
      </c>
      <c r="B29" s="1896"/>
      <c r="C29" s="508"/>
      <c r="D29" s="518" t="s">
        <v>1809</v>
      </c>
      <c r="E29" s="522" t="s">
        <v>1813</v>
      </c>
      <c r="F29" s="910"/>
      <c r="G29" s="910"/>
      <c r="H29" s="510">
        <v>200</v>
      </c>
      <c r="I29" s="912"/>
      <c r="J29" s="502">
        <f t="shared" si="1"/>
        <v>0</v>
      </c>
    </row>
    <row r="30" spans="1:10" customFormat="1" ht="15" customHeight="1" thickBot="1" x14ac:dyDescent="0.35">
      <c r="A30" s="523">
        <v>14</v>
      </c>
      <c r="B30" s="1896"/>
      <c r="C30" s="512"/>
      <c r="D30" s="518" t="s">
        <v>1809</v>
      </c>
      <c r="E30" s="522" t="s">
        <v>1813</v>
      </c>
      <c r="F30" s="913"/>
      <c r="G30" s="913"/>
      <c r="H30" s="514">
        <v>100</v>
      </c>
      <c r="I30" s="914"/>
      <c r="J30" s="502">
        <f t="shared" si="1"/>
        <v>0</v>
      </c>
    </row>
    <row r="31" spans="1:10" customFormat="1" ht="15" customHeight="1" thickBot="1" x14ac:dyDescent="0.35">
      <c r="A31" s="523">
        <v>15</v>
      </c>
      <c r="B31" s="1896"/>
      <c r="C31" s="512"/>
      <c r="D31" s="518" t="s">
        <v>1809</v>
      </c>
      <c r="E31" s="522" t="s">
        <v>1814</v>
      </c>
      <c r="F31" s="913"/>
      <c r="G31" s="913"/>
      <c r="H31" s="514">
        <v>5</v>
      </c>
      <c r="I31" s="914"/>
      <c r="J31" s="502">
        <f t="shared" si="1"/>
        <v>0</v>
      </c>
    </row>
    <row r="32" spans="1:10" customFormat="1" ht="15" customHeight="1" thickBot="1" x14ac:dyDescent="0.35">
      <c r="A32" s="523">
        <v>16</v>
      </c>
      <c r="B32" s="1896"/>
      <c r="C32" s="524"/>
      <c r="D32" s="514"/>
      <c r="E32" s="522" t="s">
        <v>1815</v>
      </c>
      <c r="F32" s="913"/>
      <c r="G32" s="913"/>
      <c r="H32" s="514">
        <v>5</v>
      </c>
      <c r="I32" s="914"/>
      <c r="J32" s="502">
        <f t="shared" si="1"/>
        <v>0</v>
      </c>
    </row>
    <row r="33" spans="1:10" customFormat="1" ht="15" thickBot="1" x14ac:dyDescent="0.35">
      <c r="A33" s="1895" t="s">
        <v>368</v>
      </c>
      <c r="B33" s="1895"/>
      <c r="C33" s="1895"/>
      <c r="D33" s="1895"/>
      <c r="E33" s="1895"/>
      <c r="F33" s="1895"/>
      <c r="G33" s="1895"/>
      <c r="H33" s="1895"/>
      <c r="I33" s="1895"/>
      <c r="J33" s="1895"/>
    </row>
    <row r="34" spans="1:10" customFormat="1" ht="29.4" thickBot="1" x14ac:dyDescent="0.35">
      <c r="A34" s="525">
        <v>17</v>
      </c>
      <c r="B34" s="526" t="s">
        <v>1792</v>
      </c>
      <c r="C34" s="527" t="s">
        <v>1816</v>
      </c>
      <c r="D34" s="528" t="s">
        <v>1794</v>
      </c>
      <c r="E34" s="529" t="s">
        <v>1817</v>
      </c>
      <c r="F34" s="915"/>
      <c r="G34" s="915"/>
      <c r="H34" s="530">
        <v>1</v>
      </c>
      <c r="I34" s="916"/>
      <c r="J34" s="531">
        <f>ROUND(I34,2)*H34</f>
        <v>0</v>
      </c>
    </row>
    <row r="35" spans="1:10" customFormat="1" ht="15" thickBot="1" x14ac:dyDescent="0.35">
      <c r="A35" s="1895" t="s">
        <v>1818</v>
      </c>
      <c r="B35" s="1895"/>
      <c r="C35" s="1895"/>
      <c r="D35" s="1895"/>
      <c r="E35" s="1895"/>
      <c r="F35" s="1895"/>
      <c r="G35" s="1895"/>
      <c r="H35" s="1895"/>
      <c r="I35" s="1895"/>
      <c r="J35" s="1895"/>
    </row>
    <row r="36" spans="1:10" customFormat="1" ht="29.4" thickBot="1" x14ac:dyDescent="0.35">
      <c r="A36" s="525">
        <v>18</v>
      </c>
      <c r="B36" s="526" t="s">
        <v>1792</v>
      </c>
      <c r="C36" s="527" t="s">
        <v>1819</v>
      </c>
      <c r="D36" s="528" t="s">
        <v>1820</v>
      </c>
      <c r="E36" s="529" t="s">
        <v>1821</v>
      </c>
      <c r="F36" s="915"/>
      <c r="G36" s="915"/>
      <c r="H36" s="530">
        <v>1</v>
      </c>
      <c r="I36" s="916"/>
      <c r="J36" s="531">
        <f>ROUND(I36,2)*H36</f>
        <v>0</v>
      </c>
    </row>
    <row r="37" spans="1:10" customFormat="1" ht="15" thickBot="1" x14ac:dyDescent="0.35">
      <c r="A37" s="1895" t="s">
        <v>1822</v>
      </c>
      <c r="B37" s="1895"/>
      <c r="C37" s="1895"/>
      <c r="D37" s="1895"/>
      <c r="E37" s="1895"/>
      <c r="F37" s="1895"/>
      <c r="G37" s="1895"/>
      <c r="H37" s="1895"/>
      <c r="I37" s="1895"/>
      <c r="J37" s="1895"/>
    </row>
    <row r="38" spans="1:10" customFormat="1" ht="29.4" thickBot="1" x14ac:dyDescent="0.35">
      <c r="A38" s="516">
        <v>19</v>
      </c>
      <c r="B38" s="1896" t="s">
        <v>1792</v>
      </c>
      <c r="C38" s="532" t="s">
        <v>1823</v>
      </c>
      <c r="D38" s="499" t="s">
        <v>1824</v>
      </c>
      <c r="E38" s="533" t="s">
        <v>1825</v>
      </c>
      <c r="F38" s="909"/>
      <c r="G38" s="909"/>
      <c r="H38" s="501">
        <v>10</v>
      </c>
      <c r="I38" s="911"/>
      <c r="J38" s="502">
        <f>ROUND(I38,2)*H38</f>
        <v>0</v>
      </c>
    </row>
    <row r="39" spans="1:10" customFormat="1" ht="29.4" thickBot="1" x14ac:dyDescent="0.35">
      <c r="A39" s="520">
        <v>20</v>
      </c>
      <c r="B39" s="1896"/>
      <c r="C39" s="534" t="s">
        <v>1826</v>
      </c>
      <c r="D39" s="504" t="s">
        <v>1824</v>
      </c>
      <c r="E39" s="535" t="s">
        <v>1825</v>
      </c>
      <c r="F39" s="910"/>
      <c r="G39" s="910"/>
      <c r="H39" s="506">
        <v>10</v>
      </c>
      <c r="I39" s="912"/>
      <c r="J39" s="507">
        <f>ROUND(I39,2)*H39</f>
        <v>0</v>
      </c>
    </row>
    <row r="40" spans="1:10" customFormat="1" ht="29.4" thickBot="1" x14ac:dyDescent="0.35">
      <c r="A40" s="520">
        <v>21</v>
      </c>
      <c r="B40" s="1896"/>
      <c r="C40" s="534" t="s">
        <v>1827</v>
      </c>
      <c r="D40" s="504" t="s">
        <v>1824</v>
      </c>
      <c r="E40" s="535" t="s">
        <v>1825</v>
      </c>
      <c r="F40" s="910"/>
      <c r="G40" s="910"/>
      <c r="H40" s="506">
        <v>10</v>
      </c>
      <c r="I40" s="912"/>
      <c r="J40" s="507">
        <f>ROUND(I40,2)*H40</f>
        <v>0</v>
      </c>
    </row>
    <row r="41" spans="1:10" customFormat="1" ht="29.4" thickBot="1" x14ac:dyDescent="0.35">
      <c r="A41" s="523">
        <v>22</v>
      </c>
      <c r="B41" s="1896"/>
      <c r="C41" s="536" t="s">
        <v>1828</v>
      </c>
      <c r="D41" s="537" t="s">
        <v>1824</v>
      </c>
      <c r="E41" s="538" t="s">
        <v>1825</v>
      </c>
      <c r="F41" s="913"/>
      <c r="G41" s="913"/>
      <c r="H41" s="539">
        <v>10</v>
      </c>
      <c r="I41" s="914"/>
      <c r="J41" s="515">
        <f>ROUND(I41,2)*H41</f>
        <v>0</v>
      </c>
    </row>
    <row r="42" spans="1:10" customFormat="1" ht="15" thickBot="1" x14ac:dyDescent="0.35">
      <c r="A42" s="1897" t="s">
        <v>1829</v>
      </c>
      <c r="B42" s="1897"/>
      <c r="C42" s="1897"/>
      <c r="D42" s="1897"/>
      <c r="E42" s="1897"/>
      <c r="F42" s="1897"/>
      <c r="G42" s="1897"/>
      <c r="H42" s="1897"/>
      <c r="I42" s="1897"/>
      <c r="J42" s="1897"/>
    </row>
    <row r="43" spans="1:10" customFormat="1" ht="15" thickBot="1" x14ac:dyDescent="0.35">
      <c r="A43" s="498">
        <v>23</v>
      </c>
      <c r="B43" s="1896" t="s">
        <v>1792</v>
      </c>
      <c r="C43" s="532" t="s">
        <v>1830</v>
      </c>
      <c r="D43" s="499" t="s">
        <v>1831</v>
      </c>
      <c r="E43" s="533" t="s">
        <v>1832</v>
      </c>
      <c r="F43" s="909"/>
      <c r="G43" s="909"/>
      <c r="H43" s="501">
        <v>2</v>
      </c>
      <c r="I43" s="911"/>
      <c r="J43" s="507">
        <f>ROUND(I43,2)*H43</f>
        <v>0</v>
      </c>
    </row>
    <row r="44" spans="1:10" customFormat="1" ht="15" thickBot="1" x14ac:dyDescent="0.35">
      <c r="A44" s="540">
        <v>24</v>
      </c>
      <c r="B44" s="1896"/>
      <c r="C44" s="536" t="s">
        <v>1833</v>
      </c>
      <c r="D44" s="537" t="s">
        <v>1831</v>
      </c>
      <c r="E44" s="538" t="s">
        <v>1834</v>
      </c>
      <c r="F44" s="913"/>
      <c r="G44" s="913"/>
      <c r="H44" s="539">
        <v>2</v>
      </c>
      <c r="I44" s="914"/>
      <c r="J44" s="541">
        <f>ROUND(I44,2)*H44</f>
        <v>0</v>
      </c>
    </row>
    <row r="45" spans="1:10" customFormat="1" ht="15" thickBot="1" x14ac:dyDescent="0.35">
      <c r="A45" s="1778" t="s">
        <v>1571</v>
      </c>
      <c r="B45" s="1778"/>
      <c r="C45" s="1778"/>
      <c r="D45" s="1778"/>
      <c r="E45" s="1778"/>
      <c r="F45" s="1778"/>
      <c r="G45" s="1778"/>
      <c r="H45" s="1778"/>
      <c r="I45" s="1778"/>
      <c r="J45" s="542">
        <f>SUM(J16:J44)</f>
        <v>0</v>
      </c>
    </row>
    <row r="46" spans="1:10" customFormat="1" x14ac:dyDescent="0.3">
      <c r="A46" s="496"/>
      <c r="B46" s="496"/>
      <c r="C46" s="496"/>
      <c r="D46" s="496"/>
      <c r="E46" s="496"/>
      <c r="F46" s="496"/>
      <c r="G46" s="496"/>
      <c r="H46" s="497"/>
      <c r="I46" s="496"/>
      <c r="J46" s="496"/>
    </row>
    <row r="47" spans="1:10" customFormat="1" ht="90" customHeight="1" x14ac:dyDescent="0.3">
      <c r="A47" s="1894" t="s">
        <v>1835</v>
      </c>
      <c r="B47" s="1894"/>
      <c r="C47" s="1894"/>
      <c r="D47" s="1894"/>
      <c r="E47" s="1894"/>
      <c r="F47" s="1894"/>
      <c r="G47" s="1894"/>
      <c r="H47" s="1894"/>
      <c r="I47" s="1894"/>
      <c r="J47" s="1894"/>
    </row>
    <row r="48" spans="1:10" customFormat="1" x14ac:dyDescent="0.3">
      <c r="A48" s="496"/>
      <c r="B48" s="496"/>
      <c r="C48" s="496"/>
      <c r="D48" s="496"/>
      <c r="E48" s="496"/>
      <c r="F48" s="496"/>
      <c r="G48" s="496"/>
      <c r="H48" s="497"/>
      <c r="I48" s="496"/>
      <c r="J48" s="496"/>
    </row>
    <row r="49" spans="1:10" customFormat="1" x14ac:dyDescent="0.3">
      <c r="A49" s="496"/>
      <c r="B49" s="496"/>
      <c r="C49" s="496"/>
      <c r="D49" s="496"/>
      <c r="E49" s="496"/>
      <c r="F49" s="496"/>
      <c r="G49" s="496"/>
      <c r="H49" s="497"/>
      <c r="I49" s="496"/>
      <c r="J49" s="496"/>
    </row>
    <row r="50" spans="1:10" customFormat="1" x14ac:dyDescent="0.3">
      <c r="A50" s="496"/>
      <c r="B50" s="496"/>
      <c r="C50" s="496"/>
      <c r="D50" s="496"/>
      <c r="E50" s="496"/>
      <c r="F50" s="496"/>
      <c r="G50" s="496"/>
      <c r="H50" s="497"/>
      <c r="I50" s="496"/>
      <c r="J50" s="496"/>
    </row>
    <row r="51" spans="1:10" customFormat="1" x14ac:dyDescent="0.3">
      <c r="A51" s="496"/>
      <c r="B51" s="496"/>
      <c r="C51" s="496"/>
      <c r="D51" s="496"/>
      <c r="E51" s="496"/>
      <c r="F51" s="496"/>
      <c r="G51" s="496"/>
      <c r="H51" s="497"/>
      <c r="I51" s="496"/>
      <c r="J51" s="496"/>
    </row>
  </sheetData>
  <sheetProtection algorithmName="SHA-512" hashValue="FCWlBT/U2xx8+D10YsBgprEO63H+199T8tWuX9wZr/f/KrchCGKhq2IQZTFoDYgfMj3mHNJg9pEaIuAhn4yecw==" saltValue="T6BVS3NnToOITZaXrHvAAw==" spinCount="100000" sheet="1" objects="1" scenarios="1"/>
  <mergeCells count="30">
    <mergeCell ref="F1:J1"/>
    <mergeCell ref="A8:C8"/>
    <mergeCell ref="A9:H9"/>
    <mergeCell ref="A10:H10"/>
    <mergeCell ref="A11:A13"/>
    <mergeCell ref="B11:B13"/>
    <mergeCell ref="C11:C13"/>
    <mergeCell ref="D11:E11"/>
    <mergeCell ref="F11:G11"/>
    <mergeCell ref="H11:H13"/>
    <mergeCell ref="B26:B32"/>
    <mergeCell ref="I11:I13"/>
    <mergeCell ref="J11:J13"/>
    <mergeCell ref="D12:D13"/>
    <mergeCell ref="E12:E13"/>
    <mergeCell ref="F12:F13"/>
    <mergeCell ref="G12:G13"/>
    <mergeCell ref="A14:J14"/>
    <mergeCell ref="A15:J15"/>
    <mergeCell ref="B16:B24"/>
    <mergeCell ref="C21:C24"/>
    <mergeCell ref="A25:J25"/>
    <mergeCell ref="A45:I45"/>
    <mergeCell ref="A47:J47"/>
    <mergeCell ref="A33:J33"/>
    <mergeCell ref="A35:J35"/>
    <mergeCell ref="A37:J37"/>
    <mergeCell ref="B38:B41"/>
    <mergeCell ref="A42:J42"/>
    <mergeCell ref="B43:B4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D55A-8F0E-4516-8F42-5A6863734049}">
  <sheetPr>
    <tabColor rgb="FFFFFF00"/>
    <pageSetUpPr fitToPage="1"/>
  </sheetPr>
  <dimension ref="A1:K51"/>
  <sheetViews>
    <sheetView topLeftCell="C31" workbookViewId="0">
      <selection activeCell="I16" sqref="I16"/>
    </sheetView>
  </sheetViews>
  <sheetFormatPr defaultColWidth="8.88671875" defaultRowHeight="14.4" x14ac:dyDescent="0.3"/>
  <cols>
    <col min="1" max="1" width="8.88671875" style="6" bestFit="1" customWidth="1"/>
    <col min="2" max="2" width="10.109375" style="6" customWidth="1"/>
    <col min="3" max="3" width="41.33203125" style="6" customWidth="1"/>
    <col min="4" max="4" width="25.886718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1836</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388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389</v>
      </c>
      <c r="B14" s="1759"/>
      <c r="C14" s="1759"/>
      <c r="D14" s="1759"/>
      <c r="E14" s="1759"/>
      <c r="F14" s="1759"/>
      <c r="G14" s="1759"/>
      <c r="H14" s="1759"/>
      <c r="I14" s="1759"/>
      <c r="J14" s="1759"/>
      <c r="K14" s="6"/>
    </row>
    <row r="15" spans="1:11" customFormat="1" ht="82.5" customHeight="1" thickBot="1" x14ac:dyDescent="0.35">
      <c r="A15" s="20">
        <v>1</v>
      </c>
      <c r="B15" s="1830" t="s">
        <v>1837</v>
      </c>
      <c r="C15" s="213" t="s">
        <v>1838</v>
      </c>
      <c r="D15" s="213" t="s">
        <v>1839</v>
      </c>
      <c r="E15" s="213" t="s">
        <v>1840</v>
      </c>
      <c r="F15" s="899"/>
      <c r="G15" s="899"/>
      <c r="H15" s="22">
        <v>1</v>
      </c>
      <c r="I15" s="904"/>
      <c r="J15" s="209">
        <f t="shared" ref="J15:J44" si="0">ROUND(I15,2)*H15</f>
        <v>0</v>
      </c>
      <c r="K15" s="6"/>
    </row>
    <row r="16" spans="1:11" customFormat="1" ht="28.2" thickBot="1" x14ac:dyDescent="0.35">
      <c r="A16" s="30">
        <v>2</v>
      </c>
      <c r="B16" s="1830"/>
      <c r="C16" s="281" t="s">
        <v>1841</v>
      </c>
      <c r="D16" s="281" t="s">
        <v>1842</v>
      </c>
      <c r="E16" s="281" t="s">
        <v>1843</v>
      </c>
      <c r="F16" s="901"/>
      <c r="G16" s="901"/>
      <c r="H16" s="39">
        <v>1</v>
      </c>
      <c r="I16" s="905"/>
      <c r="J16" s="210">
        <f t="shared" si="0"/>
        <v>0</v>
      </c>
      <c r="K16" s="6"/>
    </row>
    <row r="17" spans="1:10" customFormat="1" ht="15" customHeight="1" thickBot="1" x14ac:dyDescent="0.35">
      <c r="A17" s="30">
        <v>3</v>
      </c>
      <c r="B17" s="1830"/>
      <c r="C17" s="281" t="s">
        <v>1844</v>
      </c>
      <c r="D17" s="281" t="s">
        <v>1842</v>
      </c>
      <c r="E17" s="281" t="s">
        <v>1845</v>
      </c>
      <c r="F17" s="901"/>
      <c r="G17" s="901"/>
      <c r="H17" s="39">
        <v>2</v>
      </c>
      <c r="I17" s="905"/>
      <c r="J17" s="210">
        <f t="shared" si="0"/>
        <v>0</v>
      </c>
    </row>
    <row r="18" spans="1:10" customFormat="1" ht="15" customHeight="1" thickBot="1" x14ac:dyDescent="0.35">
      <c r="A18" s="30">
        <v>4</v>
      </c>
      <c r="B18" s="1830"/>
      <c r="C18" s="281" t="s">
        <v>1846</v>
      </c>
      <c r="D18" s="281" t="s">
        <v>1842</v>
      </c>
      <c r="E18" s="281" t="s">
        <v>1847</v>
      </c>
      <c r="F18" s="901"/>
      <c r="G18" s="901"/>
      <c r="H18" s="39">
        <v>2</v>
      </c>
      <c r="I18" s="905"/>
      <c r="J18" s="210">
        <f t="shared" si="0"/>
        <v>0</v>
      </c>
    </row>
    <row r="19" spans="1:10" customFormat="1" ht="15" customHeight="1" thickBot="1" x14ac:dyDescent="0.35">
      <c r="A19" s="30">
        <v>5</v>
      </c>
      <c r="B19" s="1830"/>
      <c r="C19" s="281" t="s">
        <v>1848</v>
      </c>
      <c r="D19" s="281" t="s">
        <v>1842</v>
      </c>
      <c r="E19" s="281" t="s">
        <v>1849</v>
      </c>
      <c r="F19" s="901"/>
      <c r="G19" s="901"/>
      <c r="H19" s="39">
        <v>2</v>
      </c>
      <c r="I19" s="905"/>
      <c r="J19" s="210">
        <f t="shared" si="0"/>
        <v>0</v>
      </c>
    </row>
    <row r="20" spans="1:10" customFormat="1" ht="42" thickBot="1" x14ac:dyDescent="0.35">
      <c r="A20" s="30">
        <v>6</v>
      </c>
      <c r="B20" s="1830"/>
      <c r="C20" s="281" t="s">
        <v>1850</v>
      </c>
      <c r="D20" s="281" t="s">
        <v>1842</v>
      </c>
      <c r="E20" s="281" t="s">
        <v>1851</v>
      </c>
      <c r="F20" s="901"/>
      <c r="G20" s="901"/>
      <c r="H20" s="39">
        <v>1</v>
      </c>
      <c r="I20" s="905"/>
      <c r="J20" s="210">
        <f t="shared" si="0"/>
        <v>0</v>
      </c>
    </row>
    <row r="21" spans="1:10" customFormat="1" ht="15" customHeight="1" thickBot="1" x14ac:dyDescent="0.35">
      <c r="A21" s="30">
        <v>7</v>
      </c>
      <c r="B21" s="1830"/>
      <c r="C21" s="281" t="s">
        <v>1852</v>
      </c>
      <c r="D21" s="281" t="s">
        <v>1842</v>
      </c>
      <c r="E21" s="281" t="s">
        <v>1853</v>
      </c>
      <c r="F21" s="901"/>
      <c r="G21" s="901"/>
      <c r="H21" s="39">
        <v>1</v>
      </c>
      <c r="I21" s="905"/>
      <c r="J21" s="210">
        <f t="shared" si="0"/>
        <v>0</v>
      </c>
    </row>
    <row r="22" spans="1:10" customFormat="1" ht="15" customHeight="1" thickBot="1" x14ac:dyDescent="0.35">
      <c r="A22" s="30">
        <v>8</v>
      </c>
      <c r="B22" s="1830"/>
      <c r="C22" s="281" t="s">
        <v>1854</v>
      </c>
      <c r="D22" s="281" t="s">
        <v>1842</v>
      </c>
      <c r="E22" s="281" t="s">
        <v>1855</v>
      </c>
      <c r="F22" s="901"/>
      <c r="G22" s="901"/>
      <c r="H22" s="39">
        <v>1</v>
      </c>
      <c r="I22" s="905"/>
      <c r="J22" s="210">
        <f t="shared" si="0"/>
        <v>0</v>
      </c>
    </row>
    <row r="23" spans="1:10" customFormat="1" ht="28.2" thickBot="1" x14ac:dyDescent="0.35">
      <c r="A23" s="30">
        <v>9</v>
      </c>
      <c r="B23" s="1830"/>
      <c r="C23" s="281" t="s">
        <v>1856</v>
      </c>
      <c r="D23" s="281" t="s">
        <v>1842</v>
      </c>
      <c r="E23" s="281" t="s">
        <v>1857</v>
      </c>
      <c r="F23" s="901"/>
      <c r="G23" s="901"/>
      <c r="H23" s="39">
        <v>1</v>
      </c>
      <c r="I23" s="905"/>
      <c r="J23" s="210">
        <f t="shared" si="0"/>
        <v>0</v>
      </c>
    </row>
    <row r="24" spans="1:10" customFormat="1" ht="15" customHeight="1" thickBot="1" x14ac:dyDescent="0.35">
      <c r="A24" s="30">
        <v>10</v>
      </c>
      <c r="B24" s="1830"/>
      <c r="C24" s="281" t="s">
        <v>1858</v>
      </c>
      <c r="D24" s="281" t="s">
        <v>1842</v>
      </c>
      <c r="E24" s="281" t="s">
        <v>1859</v>
      </c>
      <c r="F24" s="901"/>
      <c r="G24" s="901"/>
      <c r="H24" s="39">
        <v>1</v>
      </c>
      <c r="I24" s="905"/>
      <c r="J24" s="210">
        <f t="shared" si="0"/>
        <v>0</v>
      </c>
    </row>
    <row r="25" spans="1:10" customFormat="1" ht="55.8" thickBot="1" x14ac:dyDescent="0.35">
      <c r="A25" s="30">
        <v>11</v>
      </c>
      <c r="B25" s="1830"/>
      <c r="C25" s="281" t="s">
        <v>1860</v>
      </c>
      <c r="D25" s="281" t="s">
        <v>1842</v>
      </c>
      <c r="E25" s="281" t="s">
        <v>1861</v>
      </c>
      <c r="F25" s="901"/>
      <c r="G25" s="901"/>
      <c r="H25" s="39">
        <v>1</v>
      </c>
      <c r="I25" s="905"/>
      <c r="J25" s="210">
        <f t="shared" si="0"/>
        <v>0</v>
      </c>
    </row>
    <row r="26" spans="1:10" customFormat="1" ht="28.2" thickBot="1" x14ac:dyDescent="0.35">
      <c r="A26" s="30">
        <v>12</v>
      </c>
      <c r="B26" s="1830"/>
      <c r="C26" s="281" t="s">
        <v>1862</v>
      </c>
      <c r="D26" s="281" t="s">
        <v>1842</v>
      </c>
      <c r="E26" s="281" t="s">
        <v>1863</v>
      </c>
      <c r="F26" s="901"/>
      <c r="G26" s="901"/>
      <c r="H26" s="39">
        <v>2</v>
      </c>
      <c r="I26" s="905"/>
      <c r="J26" s="210">
        <f t="shared" si="0"/>
        <v>0</v>
      </c>
    </row>
    <row r="27" spans="1:10" customFormat="1" ht="28.2" thickBot="1" x14ac:dyDescent="0.35">
      <c r="A27" s="30">
        <v>13</v>
      </c>
      <c r="B27" s="1830"/>
      <c r="C27" s="281" t="s">
        <v>1864</v>
      </c>
      <c r="D27" s="281" t="s">
        <v>1842</v>
      </c>
      <c r="E27" s="281" t="s">
        <v>1865</v>
      </c>
      <c r="F27" s="901"/>
      <c r="G27" s="901"/>
      <c r="H27" s="39">
        <v>2</v>
      </c>
      <c r="I27" s="905"/>
      <c r="J27" s="210">
        <f t="shared" si="0"/>
        <v>0</v>
      </c>
    </row>
    <row r="28" spans="1:10" customFormat="1" ht="55.8" thickBot="1" x14ac:dyDescent="0.35">
      <c r="A28" s="30">
        <v>14</v>
      </c>
      <c r="B28" s="1830"/>
      <c r="C28" s="281" t="s">
        <v>1866</v>
      </c>
      <c r="D28" s="281" t="s">
        <v>1867</v>
      </c>
      <c r="E28" s="281" t="s">
        <v>1868</v>
      </c>
      <c r="F28" s="901"/>
      <c r="G28" s="901"/>
      <c r="H28" s="39">
        <v>1</v>
      </c>
      <c r="I28" s="905"/>
      <c r="J28" s="210">
        <f t="shared" si="0"/>
        <v>0</v>
      </c>
    </row>
    <row r="29" spans="1:10" customFormat="1" ht="15" thickBot="1" x14ac:dyDescent="0.35">
      <c r="A29" s="30">
        <v>15</v>
      </c>
      <c r="B29" s="1830"/>
      <c r="C29" s="281" t="s">
        <v>1869</v>
      </c>
      <c r="D29" s="281" t="s">
        <v>1870</v>
      </c>
      <c r="E29" s="281" t="s">
        <v>1871</v>
      </c>
      <c r="F29" s="901"/>
      <c r="G29" s="901"/>
      <c r="H29" s="39">
        <v>4</v>
      </c>
      <c r="I29" s="905"/>
      <c r="J29" s="210">
        <f t="shared" si="0"/>
        <v>0</v>
      </c>
    </row>
    <row r="30" spans="1:10" customFormat="1" ht="39" customHeight="1" thickBot="1" x14ac:dyDescent="0.35">
      <c r="A30" s="30">
        <v>16</v>
      </c>
      <c r="B30" s="1830"/>
      <c r="C30" s="281" t="s">
        <v>1872</v>
      </c>
      <c r="D30" s="281" t="s">
        <v>1870</v>
      </c>
      <c r="E30" s="281" t="s">
        <v>1873</v>
      </c>
      <c r="F30" s="901"/>
      <c r="G30" s="901"/>
      <c r="H30" s="39">
        <v>4</v>
      </c>
      <c r="I30" s="905"/>
      <c r="J30" s="210">
        <f t="shared" si="0"/>
        <v>0</v>
      </c>
    </row>
    <row r="31" spans="1:10" customFormat="1" ht="15" thickBot="1" x14ac:dyDescent="0.35">
      <c r="A31" s="30">
        <v>17</v>
      </c>
      <c r="B31" s="1830"/>
      <c r="C31" s="281" t="s">
        <v>1874</v>
      </c>
      <c r="D31" s="281" t="s">
        <v>1875</v>
      </c>
      <c r="E31" s="281"/>
      <c r="F31" s="901"/>
      <c r="G31" s="901"/>
      <c r="H31" s="39">
        <v>1</v>
      </c>
      <c r="I31" s="905"/>
      <c r="J31" s="210">
        <f t="shared" si="0"/>
        <v>0</v>
      </c>
    </row>
    <row r="32" spans="1:10" customFormat="1" ht="15" customHeight="1" thickBot="1" x14ac:dyDescent="0.35">
      <c r="A32" s="30">
        <v>18</v>
      </c>
      <c r="B32" s="1830"/>
      <c r="C32" s="281" t="s">
        <v>1876</v>
      </c>
      <c r="D32" s="281" t="s">
        <v>1877</v>
      </c>
      <c r="E32" s="281" t="s">
        <v>1878</v>
      </c>
      <c r="F32" s="901"/>
      <c r="G32" s="901"/>
      <c r="H32" s="39">
        <v>2</v>
      </c>
      <c r="I32" s="905"/>
      <c r="J32" s="210">
        <f t="shared" si="0"/>
        <v>0</v>
      </c>
    </row>
    <row r="33" spans="1:11" customFormat="1" ht="15" thickBot="1" x14ac:dyDescent="0.35">
      <c r="A33" s="30">
        <v>19</v>
      </c>
      <c r="B33" s="1830"/>
      <c r="C33" s="281" t="s">
        <v>1879</v>
      </c>
      <c r="D33" s="281" t="s">
        <v>1880</v>
      </c>
      <c r="E33" s="281" t="s">
        <v>1881</v>
      </c>
      <c r="F33" s="901"/>
      <c r="G33" s="901"/>
      <c r="H33" s="39">
        <v>1</v>
      </c>
      <c r="I33" s="905"/>
      <c r="J33" s="210">
        <f t="shared" si="0"/>
        <v>0</v>
      </c>
      <c r="K33" s="6"/>
    </row>
    <row r="34" spans="1:11" customFormat="1" ht="15" customHeight="1" thickBot="1" x14ac:dyDescent="0.35">
      <c r="A34" s="30">
        <v>20</v>
      </c>
      <c r="B34" s="1830"/>
      <c r="C34" s="281" t="s">
        <v>1882</v>
      </c>
      <c r="D34" s="281" t="s">
        <v>1883</v>
      </c>
      <c r="E34" s="281" t="s">
        <v>1884</v>
      </c>
      <c r="F34" s="901"/>
      <c r="G34" s="901"/>
      <c r="H34" s="39">
        <v>4</v>
      </c>
      <c r="I34" s="905"/>
      <c r="J34" s="210">
        <f t="shared" si="0"/>
        <v>0</v>
      </c>
      <c r="K34" s="6"/>
    </row>
    <row r="35" spans="1:11" customFormat="1" ht="51" customHeight="1" thickBot="1" x14ac:dyDescent="0.35">
      <c r="A35" s="30">
        <v>21</v>
      </c>
      <c r="B35" s="1830"/>
      <c r="C35" s="281" t="s">
        <v>1885</v>
      </c>
      <c r="D35" s="281" t="s">
        <v>1886</v>
      </c>
      <c r="E35" s="281" t="s">
        <v>1887</v>
      </c>
      <c r="F35" s="901"/>
      <c r="G35" s="901"/>
      <c r="H35" s="39">
        <v>1</v>
      </c>
      <c r="I35" s="905"/>
      <c r="J35" s="210">
        <f t="shared" si="0"/>
        <v>0</v>
      </c>
      <c r="K35" s="6"/>
    </row>
    <row r="36" spans="1:11" customFormat="1" ht="15" customHeight="1" thickBot="1" x14ac:dyDescent="0.35">
      <c r="A36" s="30">
        <v>22</v>
      </c>
      <c r="B36" s="1830"/>
      <c r="C36" s="281" t="s">
        <v>1888</v>
      </c>
      <c r="D36" s="281" t="s">
        <v>1889</v>
      </c>
      <c r="E36" s="281" t="s">
        <v>1890</v>
      </c>
      <c r="F36" s="901"/>
      <c r="G36" s="901"/>
      <c r="H36" s="39">
        <v>1</v>
      </c>
      <c r="I36" s="905"/>
      <c r="J36" s="210">
        <f t="shared" si="0"/>
        <v>0</v>
      </c>
      <c r="K36" s="6"/>
    </row>
    <row r="37" spans="1:11" customFormat="1" ht="15" thickBot="1" x14ac:dyDescent="0.35">
      <c r="A37" s="30">
        <v>23</v>
      </c>
      <c r="B37" s="1830"/>
      <c r="C37" s="281" t="s">
        <v>1891</v>
      </c>
      <c r="D37" s="281" t="s">
        <v>1892</v>
      </c>
      <c r="E37" s="281" t="s">
        <v>1893</v>
      </c>
      <c r="F37" s="901"/>
      <c r="G37" s="901"/>
      <c r="H37" s="39">
        <v>4</v>
      </c>
      <c r="I37" s="905"/>
      <c r="J37" s="210">
        <f t="shared" si="0"/>
        <v>0</v>
      </c>
      <c r="K37" s="6"/>
    </row>
    <row r="38" spans="1:11" customFormat="1" ht="15" customHeight="1" thickBot="1" x14ac:dyDescent="0.35">
      <c r="A38" s="30">
        <v>24</v>
      </c>
      <c r="B38" s="1830"/>
      <c r="C38" s="281" t="s">
        <v>1894</v>
      </c>
      <c r="D38" s="281" t="s">
        <v>1895</v>
      </c>
      <c r="E38" s="281" t="s">
        <v>1896</v>
      </c>
      <c r="F38" s="901"/>
      <c r="G38" s="901"/>
      <c r="H38" s="39">
        <v>3</v>
      </c>
      <c r="I38" s="905"/>
      <c r="J38" s="210">
        <f t="shared" si="0"/>
        <v>0</v>
      </c>
      <c r="K38" s="6"/>
    </row>
    <row r="39" spans="1:11" customFormat="1" ht="15" customHeight="1" thickBot="1" x14ac:dyDescent="0.35">
      <c r="A39" s="30">
        <v>25</v>
      </c>
      <c r="B39" s="1830"/>
      <c r="C39" s="281" t="s">
        <v>1894</v>
      </c>
      <c r="D39" s="281" t="s">
        <v>1895</v>
      </c>
      <c r="E39" s="281" t="s">
        <v>1897</v>
      </c>
      <c r="F39" s="901"/>
      <c r="G39" s="901"/>
      <c r="H39" s="39">
        <v>1</v>
      </c>
      <c r="I39" s="905"/>
      <c r="J39" s="210">
        <f t="shared" si="0"/>
        <v>0</v>
      </c>
      <c r="K39" s="6"/>
    </row>
    <row r="40" spans="1:11" customFormat="1" ht="15" customHeight="1" thickBot="1" x14ac:dyDescent="0.35">
      <c r="A40" s="30">
        <v>26</v>
      </c>
      <c r="B40" s="1830"/>
      <c r="C40" s="113" t="s">
        <v>1898</v>
      </c>
      <c r="D40" s="113" t="s">
        <v>1899</v>
      </c>
      <c r="E40" s="113" t="s">
        <v>1900</v>
      </c>
      <c r="F40" s="901"/>
      <c r="G40" s="901"/>
      <c r="H40" s="39">
        <v>2</v>
      </c>
      <c r="I40" s="905"/>
      <c r="J40" s="210">
        <f t="shared" si="0"/>
        <v>0</v>
      </c>
      <c r="K40" s="6"/>
    </row>
    <row r="41" spans="1:11" customFormat="1" ht="33.75" customHeight="1" thickBot="1" x14ac:dyDescent="0.35">
      <c r="A41" s="30">
        <v>27</v>
      </c>
      <c r="B41" s="1830"/>
      <c r="C41" s="113" t="s">
        <v>1901</v>
      </c>
      <c r="D41" s="113" t="s">
        <v>1902</v>
      </c>
      <c r="E41" s="113" t="s">
        <v>1903</v>
      </c>
      <c r="F41" s="901"/>
      <c r="G41" s="901"/>
      <c r="H41" s="39">
        <v>4</v>
      </c>
      <c r="I41" s="905"/>
      <c r="J41" s="210">
        <f t="shared" si="0"/>
        <v>0</v>
      </c>
      <c r="K41" s="6"/>
    </row>
    <row r="42" spans="1:11" customFormat="1" ht="15" customHeight="1" thickBot="1" x14ac:dyDescent="0.35">
      <c r="A42" s="30">
        <v>28</v>
      </c>
      <c r="B42" s="1830"/>
      <c r="C42" s="113" t="s">
        <v>1904</v>
      </c>
      <c r="D42" s="113" t="s">
        <v>1905</v>
      </c>
      <c r="E42" s="113" t="s">
        <v>1906</v>
      </c>
      <c r="F42" s="901"/>
      <c r="G42" s="901"/>
      <c r="H42" s="39">
        <v>2</v>
      </c>
      <c r="I42" s="905"/>
      <c r="J42" s="210">
        <f t="shared" si="0"/>
        <v>0</v>
      </c>
      <c r="K42" s="6"/>
    </row>
    <row r="43" spans="1:11" customFormat="1" ht="15" customHeight="1" thickBot="1" x14ac:dyDescent="0.35">
      <c r="A43" s="30">
        <v>29</v>
      </c>
      <c r="B43" s="1830"/>
      <c r="C43" s="113" t="s">
        <v>1907</v>
      </c>
      <c r="D43" s="113" t="s">
        <v>1908</v>
      </c>
      <c r="E43" s="113" t="s">
        <v>1909</v>
      </c>
      <c r="F43" s="901"/>
      <c r="G43" s="901"/>
      <c r="H43" s="39">
        <v>1</v>
      </c>
      <c r="I43" s="905"/>
      <c r="J43" s="210">
        <f t="shared" si="0"/>
        <v>0</v>
      </c>
      <c r="K43" s="6"/>
    </row>
    <row r="44" spans="1:11" customFormat="1" ht="15" thickBot="1" x14ac:dyDescent="0.35">
      <c r="A44" s="30">
        <v>30</v>
      </c>
      <c r="B44" s="1830"/>
      <c r="C44" s="114" t="s">
        <v>1910</v>
      </c>
      <c r="D44" s="114" t="s">
        <v>1908</v>
      </c>
      <c r="E44" s="114" t="s">
        <v>1911</v>
      </c>
      <c r="F44" s="903"/>
      <c r="G44" s="903"/>
      <c r="H44" s="99">
        <v>168</v>
      </c>
      <c r="I44" s="906"/>
      <c r="J44" s="212">
        <f t="shared" si="0"/>
        <v>0</v>
      </c>
      <c r="K44" s="6"/>
    </row>
    <row r="45" spans="1:11" customFormat="1" ht="15" thickBot="1" x14ac:dyDescent="0.35">
      <c r="A45" s="1747" t="s">
        <v>1571</v>
      </c>
      <c r="B45" s="1747"/>
      <c r="C45" s="1747"/>
      <c r="D45" s="1747"/>
      <c r="E45" s="1747"/>
      <c r="F45" s="1747"/>
      <c r="G45" s="1747"/>
      <c r="H45" s="1747"/>
      <c r="I45" s="1747"/>
      <c r="J45" s="495">
        <f>SUM(J15:J44)</f>
        <v>0</v>
      </c>
      <c r="K45" s="6"/>
    </row>
    <row r="46" spans="1:11" customFormat="1" x14ac:dyDescent="0.3">
      <c r="A46" s="142"/>
      <c r="B46" s="142"/>
      <c r="C46" s="142"/>
      <c r="D46" s="142"/>
      <c r="E46" s="142"/>
      <c r="F46" s="142"/>
      <c r="G46" s="142"/>
      <c r="H46" s="143"/>
      <c r="I46" s="142"/>
      <c r="J46" s="142"/>
      <c r="K46" s="6"/>
    </row>
    <row r="47" spans="1:11" customFormat="1" ht="90" customHeight="1" x14ac:dyDescent="0.3">
      <c r="A47" s="1884" t="s">
        <v>1572</v>
      </c>
      <c r="B47" s="1884"/>
      <c r="C47" s="1884"/>
      <c r="D47" s="1884"/>
      <c r="E47" s="1884"/>
      <c r="F47" s="1884"/>
      <c r="G47" s="1884"/>
      <c r="H47" s="1884"/>
      <c r="I47" s="1884"/>
      <c r="J47" s="1884"/>
      <c r="K47" s="6"/>
    </row>
    <row r="48" spans="1:11" customFormat="1" x14ac:dyDescent="0.3">
      <c r="A48" s="496"/>
      <c r="B48" s="496"/>
      <c r="C48" s="496"/>
      <c r="D48" s="496"/>
      <c r="E48" s="496"/>
      <c r="F48" s="496"/>
      <c r="G48" s="496"/>
      <c r="H48" s="497"/>
      <c r="I48" s="496"/>
      <c r="J48" s="496"/>
      <c r="K48" s="6"/>
    </row>
    <row r="49" spans="1:11" customFormat="1" x14ac:dyDescent="0.3">
      <c r="A49" s="496"/>
      <c r="B49" s="496"/>
      <c r="C49" s="496"/>
      <c r="D49" s="496"/>
      <c r="E49" s="496"/>
      <c r="F49" s="496"/>
      <c r="G49" s="496"/>
      <c r="H49" s="497"/>
      <c r="I49" s="496"/>
      <c r="J49" s="496"/>
      <c r="K49" s="6"/>
    </row>
    <row r="50" spans="1:11" customFormat="1" x14ac:dyDescent="0.3">
      <c r="A50" s="496"/>
      <c r="B50" s="496"/>
      <c r="C50" s="496"/>
      <c r="D50" s="496"/>
      <c r="E50" s="496"/>
      <c r="F50" s="496"/>
      <c r="G50" s="496"/>
      <c r="H50" s="497"/>
      <c r="I50" s="496"/>
      <c r="J50" s="496"/>
      <c r="K50" s="6"/>
    </row>
    <row r="51" spans="1:11" customFormat="1" x14ac:dyDescent="0.3">
      <c r="A51" s="496"/>
      <c r="B51" s="496"/>
      <c r="C51" s="496"/>
      <c r="D51" s="496"/>
      <c r="E51" s="496"/>
      <c r="F51" s="496"/>
      <c r="G51" s="496"/>
      <c r="H51" s="497"/>
      <c r="I51" s="496"/>
      <c r="J51" s="496"/>
      <c r="K51" s="6"/>
    </row>
  </sheetData>
  <sheetProtection algorithmName="SHA-512" hashValue="6bTW4s6kAGZIsk3LRZ00hgIrqlAFhthwjh67aLK1VGCeTTicOoZp8gPxswz3t0NzURLcO/oZvQQ99c3YpJcNRw==" saltValue="6msGLnoDvh/5d3CXne2oWQ=="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44"/>
    <mergeCell ref="A45:I45"/>
    <mergeCell ref="A47:J47"/>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7CA1-1E40-483A-85B7-F6950DA608CD}">
  <sheetPr>
    <tabColor rgb="FFCAEDFB"/>
    <pageSetUpPr fitToPage="1"/>
  </sheetPr>
  <dimension ref="A1:P264"/>
  <sheetViews>
    <sheetView topLeftCell="E8" workbookViewId="0">
      <selection activeCell="O15" sqref="O15:O261"/>
    </sheetView>
  </sheetViews>
  <sheetFormatPr defaultColWidth="8.88671875" defaultRowHeight="13.8" x14ac:dyDescent="0.3"/>
  <cols>
    <col min="1" max="1" width="8.88671875" style="142" bestFit="1" customWidth="1"/>
    <col min="2" max="2" width="22.6640625" style="142" customWidth="1"/>
    <col min="3" max="3" width="29.88671875" style="142" customWidth="1"/>
    <col min="4" max="4" width="54.88671875" style="142" customWidth="1"/>
    <col min="5" max="5" width="8.109375" style="142" customWidth="1"/>
    <col min="6" max="6" width="8.88671875" style="142" bestFit="1" customWidth="1"/>
    <col min="7" max="8" width="3.109375" style="143" customWidth="1"/>
    <col min="9" max="9" width="5.664062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3"/>
      <c r="B1" s="64"/>
      <c r="C1" s="64"/>
      <c r="E1" s="1770" t="s">
        <v>218</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219</v>
      </c>
      <c r="B9" s="1771"/>
      <c r="C9" s="1771"/>
      <c r="D9" s="69"/>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220</v>
      </c>
      <c r="B14" s="1759"/>
      <c r="C14" s="1759"/>
      <c r="D14" s="1759"/>
      <c r="E14" s="1759"/>
      <c r="F14" s="1759"/>
      <c r="G14" s="1759"/>
      <c r="H14" s="1759"/>
      <c r="I14" s="1759"/>
      <c r="J14" s="1759"/>
      <c r="K14" s="1759"/>
      <c r="L14" s="1759"/>
      <c r="M14" s="1759"/>
      <c r="N14" s="1759"/>
      <c r="O14" s="1759"/>
      <c r="P14" s="1759"/>
    </row>
    <row r="15" spans="1:16" s="71" customFormat="1" ht="15" customHeight="1" thickBot="1" x14ac:dyDescent="0.35">
      <c r="A15" s="72">
        <v>1</v>
      </c>
      <c r="B15" s="21" t="s">
        <v>221</v>
      </c>
      <c r="C15" s="21" t="s">
        <v>15</v>
      </c>
      <c r="D15" s="73" t="s">
        <v>222</v>
      </c>
      <c r="E15" s="74">
        <v>2</v>
      </c>
      <c r="F15" s="75">
        <v>1</v>
      </c>
      <c r="G15" s="76"/>
      <c r="H15" s="77"/>
      <c r="I15" s="78"/>
      <c r="J15" s="76"/>
      <c r="K15" s="77"/>
      <c r="L15" s="77"/>
      <c r="M15" s="77" t="s">
        <v>132</v>
      </c>
      <c r="N15" s="78" t="s">
        <v>132</v>
      </c>
      <c r="O15" s="817"/>
      <c r="P15" s="57">
        <f t="shared" ref="P15:P78" si="0">ROUND(O15,2)*E15*F15</f>
        <v>0</v>
      </c>
    </row>
    <row r="16" spans="1:16" s="71" customFormat="1" ht="14.4" thickBot="1" x14ac:dyDescent="0.35">
      <c r="A16" s="79">
        <v>2</v>
      </c>
      <c r="B16" s="1750" t="s">
        <v>223</v>
      </c>
      <c r="C16" s="1750" t="s">
        <v>224</v>
      </c>
      <c r="D16" s="80" t="s">
        <v>136</v>
      </c>
      <c r="E16" s="22">
        <v>2</v>
      </c>
      <c r="F16" s="81">
        <v>1</v>
      </c>
      <c r="G16" s="82"/>
      <c r="H16" s="83" t="s">
        <v>225</v>
      </c>
      <c r="I16" s="84"/>
      <c r="J16" s="26"/>
      <c r="K16" s="27"/>
      <c r="L16" s="27"/>
      <c r="M16" s="22" t="s">
        <v>225</v>
      </c>
      <c r="N16" s="85" t="s">
        <v>225</v>
      </c>
      <c r="O16" s="820"/>
      <c r="P16" s="29">
        <f t="shared" si="0"/>
        <v>0</v>
      </c>
    </row>
    <row r="17" spans="1:16" s="71" customFormat="1" ht="14.4" thickBot="1" x14ac:dyDescent="0.35">
      <c r="A17" s="33">
        <v>3</v>
      </c>
      <c r="B17" s="1750"/>
      <c r="C17" s="1750"/>
      <c r="D17" s="86" t="s">
        <v>170</v>
      </c>
      <c r="E17" s="39">
        <v>2</v>
      </c>
      <c r="F17" s="87">
        <v>1</v>
      </c>
      <c r="G17" s="88"/>
      <c r="H17" s="39"/>
      <c r="I17" s="89"/>
      <c r="J17" s="35"/>
      <c r="K17" s="36"/>
      <c r="L17" s="36"/>
      <c r="M17" s="39" t="s">
        <v>225</v>
      </c>
      <c r="N17" s="90" t="s">
        <v>225</v>
      </c>
      <c r="O17" s="818"/>
      <c r="P17" s="91">
        <f t="shared" si="0"/>
        <v>0</v>
      </c>
    </row>
    <row r="18" spans="1:16" s="71" customFormat="1" ht="14.4" thickBot="1" x14ac:dyDescent="0.35">
      <c r="A18" s="33">
        <v>4</v>
      </c>
      <c r="B18" s="1750"/>
      <c r="C18" s="1750"/>
      <c r="D18" s="92" t="s">
        <v>226</v>
      </c>
      <c r="E18" s="39">
        <v>2</v>
      </c>
      <c r="F18" s="87">
        <v>1</v>
      </c>
      <c r="G18" s="93"/>
      <c r="H18" s="94"/>
      <c r="I18" s="95"/>
      <c r="J18" s="35"/>
      <c r="K18" s="36"/>
      <c r="L18" s="36"/>
      <c r="M18" s="94" t="s">
        <v>225</v>
      </c>
      <c r="N18" s="95" t="s">
        <v>225</v>
      </c>
      <c r="O18" s="818"/>
      <c r="P18" s="91">
        <f t="shared" si="0"/>
        <v>0</v>
      </c>
    </row>
    <row r="19" spans="1:16" s="71" customFormat="1" ht="14.4" thickBot="1" x14ac:dyDescent="0.35">
      <c r="A19" s="33">
        <v>5</v>
      </c>
      <c r="B19" s="1750"/>
      <c r="C19" s="1750"/>
      <c r="D19" s="92" t="s">
        <v>227</v>
      </c>
      <c r="E19" s="96">
        <v>2</v>
      </c>
      <c r="F19" s="97">
        <v>1</v>
      </c>
      <c r="G19" s="93"/>
      <c r="H19" s="94"/>
      <c r="I19" s="95"/>
      <c r="J19" s="35"/>
      <c r="K19" s="36"/>
      <c r="L19" s="36"/>
      <c r="M19" s="94" t="s">
        <v>225</v>
      </c>
      <c r="N19" s="95" t="s">
        <v>225</v>
      </c>
      <c r="O19" s="818"/>
      <c r="P19" s="91">
        <f t="shared" si="0"/>
        <v>0</v>
      </c>
    </row>
    <row r="20" spans="1:16" s="71" customFormat="1" ht="14.4" thickBot="1" x14ac:dyDescent="0.35">
      <c r="A20" s="44">
        <v>6</v>
      </c>
      <c r="B20" s="1750"/>
      <c r="C20" s="1750"/>
      <c r="D20" s="98" t="s">
        <v>228</v>
      </c>
      <c r="E20" s="99">
        <v>1</v>
      </c>
      <c r="F20" s="100">
        <v>1</v>
      </c>
      <c r="G20" s="101"/>
      <c r="H20" s="102"/>
      <c r="I20" s="103"/>
      <c r="J20" s="104"/>
      <c r="K20" s="46"/>
      <c r="L20" s="46"/>
      <c r="M20" s="102"/>
      <c r="N20" s="103" t="s">
        <v>225</v>
      </c>
      <c r="O20" s="819"/>
      <c r="P20" s="105">
        <f t="shared" si="0"/>
        <v>0</v>
      </c>
    </row>
    <row r="21" spans="1:16" s="71" customFormat="1" ht="14.4" thickBot="1" x14ac:dyDescent="0.35">
      <c r="A21" s="79">
        <v>7</v>
      </c>
      <c r="B21" s="1750" t="s">
        <v>229</v>
      </c>
      <c r="C21" s="1750" t="s">
        <v>224</v>
      </c>
      <c r="D21" s="106" t="s">
        <v>136</v>
      </c>
      <c r="E21" s="22">
        <v>2</v>
      </c>
      <c r="F21" s="81">
        <v>1</v>
      </c>
      <c r="G21" s="82"/>
      <c r="H21" s="83" t="s">
        <v>225</v>
      </c>
      <c r="I21" s="84"/>
      <c r="J21" s="26"/>
      <c r="K21" s="27"/>
      <c r="L21" s="27"/>
      <c r="M21" s="22" t="s">
        <v>225</v>
      </c>
      <c r="N21" s="85" t="s">
        <v>225</v>
      </c>
      <c r="O21" s="820"/>
      <c r="P21" s="29">
        <f t="shared" si="0"/>
        <v>0</v>
      </c>
    </row>
    <row r="22" spans="1:16" s="71" customFormat="1" ht="14.4" thickBot="1" x14ac:dyDescent="0.35">
      <c r="A22" s="33">
        <v>8</v>
      </c>
      <c r="B22" s="1750"/>
      <c r="C22" s="1750"/>
      <c r="D22" s="92" t="s">
        <v>170</v>
      </c>
      <c r="E22" s="39">
        <v>2</v>
      </c>
      <c r="F22" s="87">
        <v>1</v>
      </c>
      <c r="G22" s="93"/>
      <c r="H22" s="107"/>
      <c r="I22" s="108"/>
      <c r="J22" s="35"/>
      <c r="K22" s="36"/>
      <c r="L22" s="36"/>
      <c r="M22" s="39" t="s">
        <v>225</v>
      </c>
      <c r="N22" s="90" t="s">
        <v>225</v>
      </c>
      <c r="O22" s="818"/>
      <c r="P22" s="91">
        <f t="shared" si="0"/>
        <v>0</v>
      </c>
    </row>
    <row r="23" spans="1:16" s="71" customFormat="1" ht="14.4" thickBot="1" x14ac:dyDescent="0.35">
      <c r="A23" s="33">
        <v>9</v>
      </c>
      <c r="B23" s="1750"/>
      <c r="C23" s="1750"/>
      <c r="D23" s="92" t="s">
        <v>226</v>
      </c>
      <c r="E23" s="39">
        <v>2</v>
      </c>
      <c r="F23" s="87">
        <v>1</v>
      </c>
      <c r="G23" s="93"/>
      <c r="H23" s="107"/>
      <c r="I23" s="108"/>
      <c r="J23" s="35"/>
      <c r="K23" s="36"/>
      <c r="L23" s="36"/>
      <c r="M23" s="94" t="s">
        <v>225</v>
      </c>
      <c r="N23" s="95" t="s">
        <v>225</v>
      </c>
      <c r="O23" s="818"/>
      <c r="P23" s="91">
        <f t="shared" si="0"/>
        <v>0</v>
      </c>
    </row>
    <row r="24" spans="1:16" s="71" customFormat="1" ht="14.4" thickBot="1" x14ac:dyDescent="0.35">
      <c r="A24" s="33">
        <v>10</v>
      </c>
      <c r="B24" s="1750"/>
      <c r="C24" s="1750"/>
      <c r="D24" s="92" t="s">
        <v>227</v>
      </c>
      <c r="E24" s="96">
        <v>2</v>
      </c>
      <c r="F24" s="97">
        <v>1</v>
      </c>
      <c r="G24" s="93"/>
      <c r="H24" s="107"/>
      <c r="I24" s="108"/>
      <c r="J24" s="35"/>
      <c r="K24" s="36"/>
      <c r="L24" s="36"/>
      <c r="M24" s="94" t="s">
        <v>225</v>
      </c>
      <c r="N24" s="95" t="s">
        <v>225</v>
      </c>
      <c r="O24" s="818"/>
      <c r="P24" s="91">
        <f t="shared" si="0"/>
        <v>0</v>
      </c>
    </row>
    <row r="25" spans="1:16" s="71" customFormat="1" ht="14.4" thickBot="1" x14ac:dyDescent="0.35">
      <c r="A25" s="44">
        <v>11</v>
      </c>
      <c r="B25" s="1750"/>
      <c r="C25" s="1750"/>
      <c r="D25" s="98" t="s">
        <v>228</v>
      </c>
      <c r="E25" s="99">
        <v>1</v>
      </c>
      <c r="F25" s="100">
        <v>1</v>
      </c>
      <c r="G25" s="101"/>
      <c r="H25" s="102"/>
      <c r="I25" s="109"/>
      <c r="J25" s="104"/>
      <c r="K25" s="46"/>
      <c r="L25" s="46"/>
      <c r="M25" s="102"/>
      <c r="N25" s="103" t="s">
        <v>225</v>
      </c>
      <c r="O25" s="819"/>
      <c r="P25" s="105">
        <f t="shared" si="0"/>
        <v>0</v>
      </c>
    </row>
    <row r="26" spans="1:16" s="71" customFormat="1" ht="14.4" thickBot="1" x14ac:dyDescent="0.35">
      <c r="A26" s="79">
        <v>12</v>
      </c>
      <c r="B26" s="1750" t="s">
        <v>230</v>
      </c>
      <c r="C26" s="1750" t="s">
        <v>231</v>
      </c>
      <c r="D26" s="106" t="s">
        <v>136</v>
      </c>
      <c r="E26" s="22">
        <v>2</v>
      </c>
      <c r="F26" s="81">
        <v>1</v>
      </c>
      <c r="G26" s="82"/>
      <c r="H26" s="83" t="s">
        <v>225</v>
      </c>
      <c r="I26" s="110"/>
      <c r="J26" s="26"/>
      <c r="K26" s="27"/>
      <c r="L26" s="27"/>
      <c r="M26" s="22" t="s">
        <v>225</v>
      </c>
      <c r="N26" s="85" t="s">
        <v>225</v>
      </c>
      <c r="O26" s="820"/>
      <c r="P26" s="29">
        <f t="shared" si="0"/>
        <v>0</v>
      </c>
    </row>
    <row r="27" spans="1:16" s="71" customFormat="1" ht="14.4" thickBot="1" x14ac:dyDescent="0.35">
      <c r="A27" s="33">
        <v>13</v>
      </c>
      <c r="B27" s="1750"/>
      <c r="C27" s="1750"/>
      <c r="D27" s="92" t="s">
        <v>170</v>
      </c>
      <c r="E27" s="39">
        <v>2</v>
      </c>
      <c r="F27" s="87">
        <v>1</v>
      </c>
      <c r="G27" s="93"/>
      <c r="H27" s="107"/>
      <c r="I27" s="108"/>
      <c r="J27" s="35"/>
      <c r="K27" s="36"/>
      <c r="L27" s="36"/>
      <c r="M27" s="39" t="s">
        <v>225</v>
      </c>
      <c r="N27" s="90" t="s">
        <v>225</v>
      </c>
      <c r="O27" s="818"/>
      <c r="P27" s="91">
        <f t="shared" si="0"/>
        <v>0</v>
      </c>
    </row>
    <row r="28" spans="1:16" s="71" customFormat="1" ht="14.4" thickBot="1" x14ac:dyDescent="0.35">
      <c r="A28" s="33">
        <v>14</v>
      </c>
      <c r="B28" s="1750"/>
      <c r="C28" s="1750"/>
      <c r="D28" s="92" t="s">
        <v>226</v>
      </c>
      <c r="E28" s="39">
        <v>2</v>
      </c>
      <c r="F28" s="87">
        <v>1</v>
      </c>
      <c r="G28" s="93"/>
      <c r="H28" s="107"/>
      <c r="I28" s="108"/>
      <c r="J28" s="35"/>
      <c r="K28" s="36"/>
      <c r="L28" s="36"/>
      <c r="M28" s="94" t="s">
        <v>225</v>
      </c>
      <c r="N28" s="95" t="s">
        <v>225</v>
      </c>
      <c r="O28" s="818"/>
      <c r="P28" s="91">
        <f t="shared" si="0"/>
        <v>0</v>
      </c>
    </row>
    <row r="29" spans="1:16" s="71" customFormat="1" ht="15" customHeight="1" thickBot="1" x14ac:dyDescent="0.35">
      <c r="A29" s="33">
        <v>15</v>
      </c>
      <c r="B29" s="1750"/>
      <c r="C29" s="1750"/>
      <c r="D29" s="92" t="s">
        <v>227</v>
      </c>
      <c r="E29" s="96">
        <v>2</v>
      </c>
      <c r="F29" s="97">
        <v>1</v>
      </c>
      <c r="G29" s="93"/>
      <c r="H29" s="107"/>
      <c r="I29" s="108"/>
      <c r="J29" s="35"/>
      <c r="K29" s="36"/>
      <c r="L29" s="36"/>
      <c r="M29" s="94" t="s">
        <v>225</v>
      </c>
      <c r="N29" s="95" t="s">
        <v>225</v>
      </c>
      <c r="O29" s="818"/>
      <c r="P29" s="91">
        <f t="shared" si="0"/>
        <v>0</v>
      </c>
    </row>
    <row r="30" spans="1:16" s="71" customFormat="1" ht="14.4" thickBot="1" x14ac:dyDescent="0.35">
      <c r="A30" s="44">
        <v>16</v>
      </c>
      <c r="B30" s="1750"/>
      <c r="C30" s="1750"/>
      <c r="D30" s="98" t="s">
        <v>228</v>
      </c>
      <c r="E30" s="99">
        <v>1</v>
      </c>
      <c r="F30" s="100">
        <v>1</v>
      </c>
      <c r="G30" s="101"/>
      <c r="H30" s="111"/>
      <c r="I30" s="109"/>
      <c r="J30" s="104"/>
      <c r="K30" s="46"/>
      <c r="L30" s="46"/>
      <c r="M30" s="102"/>
      <c r="N30" s="103" t="s">
        <v>225</v>
      </c>
      <c r="O30" s="819"/>
      <c r="P30" s="105">
        <f t="shared" si="0"/>
        <v>0</v>
      </c>
    </row>
    <row r="31" spans="1:16" s="71" customFormat="1" ht="14.4" thickBot="1" x14ac:dyDescent="0.35">
      <c r="A31" s="79">
        <v>17</v>
      </c>
      <c r="B31" s="1750" t="s">
        <v>232</v>
      </c>
      <c r="C31" s="1750" t="s">
        <v>231</v>
      </c>
      <c r="D31" s="106" t="s">
        <v>136</v>
      </c>
      <c r="E31" s="22">
        <v>2</v>
      </c>
      <c r="F31" s="81">
        <v>1</v>
      </c>
      <c r="G31" s="82"/>
      <c r="H31" s="83" t="s">
        <v>225</v>
      </c>
      <c r="I31" s="110"/>
      <c r="J31" s="26"/>
      <c r="K31" s="27"/>
      <c r="L31" s="27"/>
      <c r="M31" s="22" t="s">
        <v>225</v>
      </c>
      <c r="N31" s="85" t="s">
        <v>225</v>
      </c>
      <c r="O31" s="820"/>
      <c r="P31" s="29">
        <f t="shared" si="0"/>
        <v>0</v>
      </c>
    </row>
    <row r="32" spans="1:16" s="71" customFormat="1" ht="14.4" thickBot="1" x14ac:dyDescent="0.35">
      <c r="A32" s="33">
        <v>18</v>
      </c>
      <c r="B32" s="1750"/>
      <c r="C32" s="1750"/>
      <c r="D32" s="92" t="s">
        <v>170</v>
      </c>
      <c r="E32" s="39">
        <v>2</v>
      </c>
      <c r="F32" s="87">
        <v>1</v>
      </c>
      <c r="G32" s="93"/>
      <c r="H32" s="107"/>
      <c r="I32" s="108"/>
      <c r="J32" s="35"/>
      <c r="K32" s="36"/>
      <c r="L32" s="36"/>
      <c r="M32" s="39" t="s">
        <v>225</v>
      </c>
      <c r="N32" s="90" t="s">
        <v>225</v>
      </c>
      <c r="O32" s="818"/>
      <c r="P32" s="91">
        <f t="shared" si="0"/>
        <v>0</v>
      </c>
    </row>
    <row r="33" spans="1:16" s="71" customFormat="1" ht="14.4" thickBot="1" x14ac:dyDescent="0.35">
      <c r="A33" s="33">
        <v>19</v>
      </c>
      <c r="B33" s="1750"/>
      <c r="C33" s="1750"/>
      <c r="D33" s="92" t="s">
        <v>226</v>
      </c>
      <c r="E33" s="39">
        <v>2</v>
      </c>
      <c r="F33" s="87">
        <v>1</v>
      </c>
      <c r="G33" s="93"/>
      <c r="H33" s="107"/>
      <c r="I33" s="108"/>
      <c r="J33" s="35"/>
      <c r="K33" s="36"/>
      <c r="L33" s="36"/>
      <c r="M33" s="94" t="s">
        <v>225</v>
      </c>
      <c r="N33" s="95" t="s">
        <v>225</v>
      </c>
      <c r="O33" s="818"/>
      <c r="P33" s="91">
        <f t="shared" si="0"/>
        <v>0</v>
      </c>
    </row>
    <row r="34" spans="1:16" s="71" customFormat="1" ht="14.4" thickBot="1" x14ac:dyDescent="0.35">
      <c r="A34" s="33">
        <v>20</v>
      </c>
      <c r="B34" s="1750"/>
      <c r="C34" s="1750"/>
      <c r="D34" s="92" t="s">
        <v>227</v>
      </c>
      <c r="E34" s="96">
        <v>2</v>
      </c>
      <c r="F34" s="97">
        <v>1</v>
      </c>
      <c r="G34" s="93"/>
      <c r="H34" s="107"/>
      <c r="I34" s="108"/>
      <c r="J34" s="35"/>
      <c r="K34" s="36"/>
      <c r="L34" s="36"/>
      <c r="M34" s="94" t="s">
        <v>225</v>
      </c>
      <c r="N34" s="95" t="s">
        <v>225</v>
      </c>
      <c r="O34" s="818"/>
      <c r="P34" s="91">
        <f t="shared" si="0"/>
        <v>0</v>
      </c>
    </row>
    <row r="35" spans="1:16" s="71" customFormat="1" ht="14.4" thickBot="1" x14ac:dyDescent="0.35">
      <c r="A35" s="44">
        <v>21</v>
      </c>
      <c r="B35" s="1750"/>
      <c r="C35" s="1750"/>
      <c r="D35" s="98" t="s">
        <v>228</v>
      </c>
      <c r="E35" s="99">
        <v>1</v>
      </c>
      <c r="F35" s="100">
        <v>1</v>
      </c>
      <c r="G35" s="101"/>
      <c r="H35" s="111"/>
      <c r="I35" s="109"/>
      <c r="J35" s="104"/>
      <c r="K35" s="46"/>
      <c r="L35" s="46"/>
      <c r="M35" s="102"/>
      <c r="N35" s="103" t="s">
        <v>225</v>
      </c>
      <c r="O35" s="819"/>
      <c r="P35" s="105">
        <f t="shared" si="0"/>
        <v>0</v>
      </c>
    </row>
    <row r="36" spans="1:16" s="71" customFormat="1" ht="14.4" thickBot="1" x14ac:dyDescent="0.35">
      <c r="A36" s="79">
        <v>22</v>
      </c>
      <c r="B36" s="1769" t="s">
        <v>233</v>
      </c>
      <c r="C36" s="1750" t="s">
        <v>234</v>
      </c>
      <c r="D36" s="106" t="s">
        <v>136</v>
      </c>
      <c r="E36" s="22">
        <v>2</v>
      </c>
      <c r="F36" s="81">
        <v>3</v>
      </c>
      <c r="G36" s="82"/>
      <c r="H36" s="112" t="s">
        <v>225</v>
      </c>
      <c r="I36" s="110"/>
      <c r="J36" s="26"/>
      <c r="K36" s="27"/>
      <c r="L36" s="27"/>
      <c r="M36" s="83" t="s">
        <v>225</v>
      </c>
      <c r="N36" s="84" t="s">
        <v>225</v>
      </c>
      <c r="O36" s="820"/>
      <c r="P36" s="29">
        <f t="shared" si="0"/>
        <v>0</v>
      </c>
    </row>
    <row r="37" spans="1:16" s="71" customFormat="1" ht="14.4" thickBot="1" x14ac:dyDescent="0.35">
      <c r="A37" s="33">
        <v>23</v>
      </c>
      <c r="B37" s="1769"/>
      <c r="C37" s="1750"/>
      <c r="D37" s="113" t="s">
        <v>138</v>
      </c>
      <c r="E37" s="39">
        <v>2</v>
      </c>
      <c r="F37" s="87">
        <v>3</v>
      </c>
      <c r="G37" s="93"/>
      <c r="H37" s="107"/>
      <c r="I37" s="108"/>
      <c r="J37" s="35"/>
      <c r="K37" s="36"/>
      <c r="L37" s="36"/>
      <c r="M37" s="94" t="s">
        <v>225</v>
      </c>
      <c r="N37" s="95" t="s">
        <v>225</v>
      </c>
      <c r="O37" s="818"/>
      <c r="P37" s="91">
        <f t="shared" si="0"/>
        <v>0</v>
      </c>
    </row>
    <row r="38" spans="1:16" s="71" customFormat="1" ht="14.4" thickBot="1" x14ac:dyDescent="0.35">
      <c r="A38" s="33">
        <v>24</v>
      </c>
      <c r="B38" s="1769"/>
      <c r="C38" s="1750"/>
      <c r="D38" s="92" t="s">
        <v>139</v>
      </c>
      <c r="E38" s="39">
        <v>2</v>
      </c>
      <c r="F38" s="87">
        <v>3</v>
      </c>
      <c r="G38" s="93"/>
      <c r="H38" s="107"/>
      <c r="I38" s="108"/>
      <c r="J38" s="35"/>
      <c r="K38" s="36"/>
      <c r="L38" s="36"/>
      <c r="M38" s="94" t="s">
        <v>225</v>
      </c>
      <c r="N38" s="95" t="s">
        <v>225</v>
      </c>
      <c r="O38" s="818"/>
      <c r="P38" s="91">
        <f t="shared" si="0"/>
        <v>0</v>
      </c>
    </row>
    <row r="39" spans="1:16" s="71" customFormat="1" ht="14.4" thickBot="1" x14ac:dyDescent="0.35">
      <c r="A39" s="33">
        <v>25</v>
      </c>
      <c r="B39" s="1769"/>
      <c r="C39" s="1750"/>
      <c r="D39" s="92" t="s">
        <v>140</v>
      </c>
      <c r="E39" s="39">
        <v>2</v>
      </c>
      <c r="F39" s="87">
        <v>3</v>
      </c>
      <c r="G39" s="93"/>
      <c r="H39" s="107"/>
      <c r="I39" s="108"/>
      <c r="J39" s="35"/>
      <c r="K39" s="36"/>
      <c r="L39" s="36"/>
      <c r="M39" s="94" t="s">
        <v>225</v>
      </c>
      <c r="N39" s="95" t="s">
        <v>225</v>
      </c>
      <c r="O39" s="818"/>
      <c r="P39" s="91">
        <f t="shared" si="0"/>
        <v>0</v>
      </c>
    </row>
    <row r="40" spans="1:16" s="71" customFormat="1" ht="14.4" thickBot="1" x14ac:dyDescent="0.35">
      <c r="A40" s="44">
        <v>26</v>
      </c>
      <c r="B40" s="1769"/>
      <c r="C40" s="1750"/>
      <c r="D40" s="114" t="s">
        <v>141</v>
      </c>
      <c r="E40" s="99">
        <v>1</v>
      </c>
      <c r="F40" s="100">
        <v>3</v>
      </c>
      <c r="G40" s="101"/>
      <c r="H40" s="111"/>
      <c r="I40" s="109"/>
      <c r="J40" s="104"/>
      <c r="K40" s="46"/>
      <c r="L40" s="46"/>
      <c r="M40" s="102"/>
      <c r="N40" s="103" t="s">
        <v>225</v>
      </c>
      <c r="O40" s="819"/>
      <c r="P40" s="105">
        <f t="shared" si="0"/>
        <v>0</v>
      </c>
    </row>
    <row r="41" spans="1:16" s="71" customFormat="1" ht="14.4" thickBot="1" x14ac:dyDescent="0.35">
      <c r="A41" s="79">
        <v>27</v>
      </c>
      <c r="B41" s="1769" t="s">
        <v>235</v>
      </c>
      <c r="C41" s="1750" t="s">
        <v>236</v>
      </c>
      <c r="D41" s="106" t="s">
        <v>136</v>
      </c>
      <c r="E41" s="22">
        <v>2</v>
      </c>
      <c r="F41" s="81">
        <v>3</v>
      </c>
      <c r="G41" s="82"/>
      <c r="H41" s="112" t="s">
        <v>225</v>
      </c>
      <c r="I41" s="110"/>
      <c r="J41" s="26"/>
      <c r="K41" s="27"/>
      <c r="L41" s="27"/>
      <c r="M41" s="83" t="s">
        <v>225</v>
      </c>
      <c r="N41" s="84" t="s">
        <v>225</v>
      </c>
      <c r="O41" s="820"/>
      <c r="P41" s="29">
        <f t="shared" si="0"/>
        <v>0</v>
      </c>
    </row>
    <row r="42" spans="1:16" s="71" customFormat="1" ht="14.4" thickBot="1" x14ac:dyDescent="0.35">
      <c r="A42" s="33">
        <v>28</v>
      </c>
      <c r="B42" s="1769"/>
      <c r="C42" s="1750"/>
      <c r="D42" s="113" t="s">
        <v>138</v>
      </c>
      <c r="E42" s="39">
        <v>2</v>
      </c>
      <c r="F42" s="87">
        <v>3</v>
      </c>
      <c r="G42" s="93"/>
      <c r="H42" s="107"/>
      <c r="I42" s="108"/>
      <c r="J42" s="35"/>
      <c r="K42" s="36"/>
      <c r="L42" s="36"/>
      <c r="M42" s="94" t="s">
        <v>225</v>
      </c>
      <c r="N42" s="95" t="s">
        <v>225</v>
      </c>
      <c r="O42" s="818"/>
      <c r="P42" s="91">
        <f t="shared" si="0"/>
        <v>0</v>
      </c>
    </row>
    <row r="43" spans="1:16" s="71" customFormat="1" ht="14.4" thickBot="1" x14ac:dyDescent="0.35">
      <c r="A43" s="33">
        <v>29</v>
      </c>
      <c r="B43" s="1769"/>
      <c r="C43" s="1750"/>
      <c r="D43" s="92" t="s">
        <v>139</v>
      </c>
      <c r="E43" s="39">
        <v>2</v>
      </c>
      <c r="F43" s="87">
        <v>3</v>
      </c>
      <c r="G43" s="115"/>
      <c r="H43" s="116"/>
      <c r="I43" s="117"/>
      <c r="J43" s="35"/>
      <c r="K43" s="36"/>
      <c r="L43" s="36"/>
      <c r="M43" s="94" t="s">
        <v>225</v>
      </c>
      <c r="N43" s="95" t="s">
        <v>225</v>
      </c>
      <c r="O43" s="818"/>
      <c r="P43" s="91">
        <f t="shared" si="0"/>
        <v>0</v>
      </c>
    </row>
    <row r="44" spans="1:16" s="71" customFormat="1" ht="14.4" thickBot="1" x14ac:dyDescent="0.35">
      <c r="A44" s="33">
        <v>30</v>
      </c>
      <c r="B44" s="1769"/>
      <c r="C44" s="1750"/>
      <c r="D44" s="92" t="s">
        <v>140</v>
      </c>
      <c r="E44" s="39">
        <v>2</v>
      </c>
      <c r="F44" s="87">
        <v>3</v>
      </c>
      <c r="G44" s="93"/>
      <c r="H44" s="94"/>
      <c r="I44" s="95"/>
      <c r="J44" s="35"/>
      <c r="K44" s="36"/>
      <c r="L44" s="36"/>
      <c r="M44" s="94" t="s">
        <v>225</v>
      </c>
      <c r="N44" s="95" t="s">
        <v>225</v>
      </c>
      <c r="O44" s="818"/>
      <c r="P44" s="91">
        <f t="shared" si="0"/>
        <v>0</v>
      </c>
    </row>
    <row r="45" spans="1:16" s="71" customFormat="1" ht="14.4" thickBot="1" x14ac:dyDescent="0.35">
      <c r="A45" s="44">
        <v>31</v>
      </c>
      <c r="B45" s="1769"/>
      <c r="C45" s="1750"/>
      <c r="D45" s="114" t="s">
        <v>141</v>
      </c>
      <c r="E45" s="99">
        <v>1</v>
      </c>
      <c r="F45" s="100">
        <v>3</v>
      </c>
      <c r="G45" s="101"/>
      <c r="H45" s="102"/>
      <c r="I45" s="103"/>
      <c r="J45" s="104"/>
      <c r="K45" s="46"/>
      <c r="L45" s="46"/>
      <c r="M45" s="102"/>
      <c r="N45" s="103" t="s">
        <v>225</v>
      </c>
      <c r="O45" s="819"/>
      <c r="P45" s="105">
        <f t="shared" si="0"/>
        <v>0</v>
      </c>
    </row>
    <row r="46" spans="1:16" s="71" customFormat="1" ht="14.4" thickBot="1" x14ac:dyDescent="0.35">
      <c r="A46" s="79">
        <v>32</v>
      </c>
      <c r="B46" s="1758" t="s">
        <v>237</v>
      </c>
      <c r="C46" s="1750" t="s">
        <v>135</v>
      </c>
      <c r="D46" s="106" t="s">
        <v>136</v>
      </c>
      <c r="E46" s="22">
        <v>2</v>
      </c>
      <c r="F46" s="81">
        <v>1</v>
      </c>
      <c r="G46" s="82"/>
      <c r="H46" s="83" t="s">
        <v>225</v>
      </c>
      <c r="I46" s="84"/>
      <c r="J46" s="26"/>
      <c r="K46" s="27"/>
      <c r="L46" s="27"/>
      <c r="M46" s="83" t="s">
        <v>225</v>
      </c>
      <c r="N46" s="84" t="s">
        <v>225</v>
      </c>
      <c r="O46" s="820"/>
      <c r="P46" s="29">
        <f t="shared" si="0"/>
        <v>0</v>
      </c>
    </row>
    <row r="47" spans="1:16" s="71" customFormat="1" ht="15" customHeight="1" thickBot="1" x14ac:dyDescent="0.35">
      <c r="A47" s="33">
        <v>33</v>
      </c>
      <c r="B47" s="1758"/>
      <c r="C47" s="1750"/>
      <c r="D47" s="113" t="s">
        <v>138</v>
      </c>
      <c r="E47" s="39">
        <v>2</v>
      </c>
      <c r="F47" s="87">
        <v>1</v>
      </c>
      <c r="G47" s="93"/>
      <c r="H47" s="94"/>
      <c r="I47" s="95"/>
      <c r="J47" s="35"/>
      <c r="K47" s="36"/>
      <c r="L47" s="36"/>
      <c r="M47" s="94" t="s">
        <v>225</v>
      </c>
      <c r="N47" s="95" t="s">
        <v>225</v>
      </c>
      <c r="O47" s="818"/>
      <c r="P47" s="91">
        <f t="shared" si="0"/>
        <v>0</v>
      </c>
    </row>
    <row r="48" spans="1:16" s="71" customFormat="1" ht="14.4" thickBot="1" x14ac:dyDescent="0.35">
      <c r="A48" s="33">
        <v>34</v>
      </c>
      <c r="B48" s="1758"/>
      <c r="C48" s="1750"/>
      <c r="D48" s="92" t="s">
        <v>139</v>
      </c>
      <c r="E48" s="39">
        <v>2</v>
      </c>
      <c r="F48" s="87">
        <v>1</v>
      </c>
      <c r="G48" s="93"/>
      <c r="H48" s="94"/>
      <c r="I48" s="95"/>
      <c r="J48" s="35"/>
      <c r="K48" s="36"/>
      <c r="L48" s="36"/>
      <c r="M48" s="94" t="s">
        <v>225</v>
      </c>
      <c r="N48" s="95" t="s">
        <v>225</v>
      </c>
      <c r="O48" s="818"/>
      <c r="P48" s="91">
        <f t="shared" si="0"/>
        <v>0</v>
      </c>
    </row>
    <row r="49" spans="1:16" s="71" customFormat="1" ht="14.4" thickBot="1" x14ac:dyDescent="0.35">
      <c r="A49" s="33">
        <v>35</v>
      </c>
      <c r="B49" s="1758"/>
      <c r="C49" s="1750"/>
      <c r="D49" s="92" t="s">
        <v>140</v>
      </c>
      <c r="E49" s="39">
        <v>2</v>
      </c>
      <c r="F49" s="87">
        <v>1</v>
      </c>
      <c r="G49" s="93"/>
      <c r="H49" s="94"/>
      <c r="I49" s="95"/>
      <c r="J49" s="35"/>
      <c r="K49" s="36"/>
      <c r="L49" s="36"/>
      <c r="M49" s="94" t="s">
        <v>225</v>
      </c>
      <c r="N49" s="95" t="s">
        <v>225</v>
      </c>
      <c r="O49" s="818"/>
      <c r="P49" s="91">
        <f t="shared" si="0"/>
        <v>0</v>
      </c>
    </row>
    <row r="50" spans="1:16" s="71" customFormat="1" ht="14.4" thickBot="1" x14ac:dyDescent="0.35">
      <c r="A50" s="44">
        <v>36</v>
      </c>
      <c r="B50" s="1758"/>
      <c r="C50" s="1750"/>
      <c r="D50" s="114" t="s">
        <v>141</v>
      </c>
      <c r="E50" s="99">
        <v>1</v>
      </c>
      <c r="F50" s="100">
        <v>1</v>
      </c>
      <c r="G50" s="101"/>
      <c r="H50" s="102"/>
      <c r="I50" s="103"/>
      <c r="J50" s="104"/>
      <c r="K50" s="46"/>
      <c r="L50" s="46"/>
      <c r="M50" s="102"/>
      <c r="N50" s="103" t="s">
        <v>225</v>
      </c>
      <c r="O50" s="819"/>
      <c r="P50" s="105">
        <f t="shared" si="0"/>
        <v>0</v>
      </c>
    </row>
    <row r="51" spans="1:16" s="71" customFormat="1" ht="14.4" thickBot="1" x14ac:dyDescent="0.35">
      <c r="A51" s="79">
        <v>37</v>
      </c>
      <c r="B51" s="1758" t="s">
        <v>238</v>
      </c>
      <c r="C51" s="1750" t="s">
        <v>135</v>
      </c>
      <c r="D51" s="106" t="s">
        <v>136</v>
      </c>
      <c r="E51" s="22">
        <v>2</v>
      </c>
      <c r="F51" s="81">
        <v>1</v>
      </c>
      <c r="G51" s="82"/>
      <c r="H51" s="83" t="s">
        <v>225</v>
      </c>
      <c r="I51" s="84"/>
      <c r="J51" s="26"/>
      <c r="K51" s="27"/>
      <c r="L51" s="27"/>
      <c r="M51" s="83" t="s">
        <v>225</v>
      </c>
      <c r="N51" s="84" t="s">
        <v>225</v>
      </c>
      <c r="O51" s="820"/>
      <c r="P51" s="29">
        <f t="shared" si="0"/>
        <v>0</v>
      </c>
    </row>
    <row r="52" spans="1:16" s="71" customFormat="1" ht="14.4" thickBot="1" x14ac:dyDescent="0.35">
      <c r="A52" s="33">
        <v>38</v>
      </c>
      <c r="B52" s="1758"/>
      <c r="C52" s="1750"/>
      <c r="D52" s="113" t="s">
        <v>138</v>
      </c>
      <c r="E52" s="39">
        <v>2</v>
      </c>
      <c r="F52" s="87">
        <v>1</v>
      </c>
      <c r="G52" s="93"/>
      <c r="H52" s="94"/>
      <c r="I52" s="95"/>
      <c r="J52" s="35"/>
      <c r="K52" s="36"/>
      <c r="L52" s="36"/>
      <c r="M52" s="94" t="s">
        <v>225</v>
      </c>
      <c r="N52" s="95" t="s">
        <v>225</v>
      </c>
      <c r="O52" s="818"/>
      <c r="P52" s="91">
        <f t="shared" si="0"/>
        <v>0</v>
      </c>
    </row>
    <row r="53" spans="1:16" s="71" customFormat="1" ht="14.4" thickBot="1" x14ac:dyDescent="0.35">
      <c r="A53" s="33">
        <v>39</v>
      </c>
      <c r="B53" s="1758"/>
      <c r="C53" s="1750"/>
      <c r="D53" s="92" t="s">
        <v>139</v>
      </c>
      <c r="E53" s="39">
        <v>2</v>
      </c>
      <c r="F53" s="87">
        <v>1</v>
      </c>
      <c r="G53" s="93"/>
      <c r="H53" s="94"/>
      <c r="I53" s="95"/>
      <c r="J53" s="35"/>
      <c r="K53" s="36"/>
      <c r="L53" s="36"/>
      <c r="M53" s="94" t="s">
        <v>225</v>
      </c>
      <c r="N53" s="95" t="s">
        <v>225</v>
      </c>
      <c r="O53" s="818"/>
      <c r="P53" s="91">
        <f t="shared" si="0"/>
        <v>0</v>
      </c>
    </row>
    <row r="54" spans="1:16" s="71" customFormat="1" ht="14.4" thickBot="1" x14ac:dyDescent="0.35">
      <c r="A54" s="33">
        <v>40</v>
      </c>
      <c r="B54" s="1758"/>
      <c r="C54" s="1750"/>
      <c r="D54" s="92" t="s">
        <v>140</v>
      </c>
      <c r="E54" s="39">
        <v>2</v>
      </c>
      <c r="F54" s="87">
        <v>1</v>
      </c>
      <c r="G54" s="93"/>
      <c r="H54" s="94"/>
      <c r="I54" s="95"/>
      <c r="J54" s="35"/>
      <c r="K54" s="36"/>
      <c r="L54" s="36"/>
      <c r="M54" s="94" t="s">
        <v>225</v>
      </c>
      <c r="N54" s="95" t="s">
        <v>225</v>
      </c>
      <c r="O54" s="818"/>
      <c r="P54" s="91">
        <f t="shared" si="0"/>
        <v>0</v>
      </c>
    </row>
    <row r="55" spans="1:16" s="71" customFormat="1" ht="14.4" thickBot="1" x14ac:dyDescent="0.35">
      <c r="A55" s="44">
        <v>41</v>
      </c>
      <c r="B55" s="1758"/>
      <c r="C55" s="1750"/>
      <c r="D55" s="114" t="s">
        <v>141</v>
      </c>
      <c r="E55" s="99">
        <v>1</v>
      </c>
      <c r="F55" s="100">
        <v>1</v>
      </c>
      <c r="G55" s="101"/>
      <c r="H55" s="102"/>
      <c r="I55" s="103"/>
      <c r="J55" s="104"/>
      <c r="K55" s="46"/>
      <c r="L55" s="46"/>
      <c r="M55" s="102"/>
      <c r="N55" s="103" t="s">
        <v>225</v>
      </c>
      <c r="O55" s="819"/>
      <c r="P55" s="105">
        <f t="shared" si="0"/>
        <v>0</v>
      </c>
    </row>
    <row r="56" spans="1:16" s="71" customFormat="1" ht="14.4" thickBot="1" x14ac:dyDescent="0.35">
      <c r="A56" s="79">
        <v>42</v>
      </c>
      <c r="B56" s="1758" t="s">
        <v>239</v>
      </c>
      <c r="C56" s="1750" t="s">
        <v>135</v>
      </c>
      <c r="D56" s="106" t="s">
        <v>136</v>
      </c>
      <c r="E56" s="22">
        <v>2</v>
      </c>
      <c r="F56" s="81">
        <v>1</v>
      </c>
      <c r="G56" s="82"/>
      <c r="H56" s="83" t="s">
        <v>225</v>
      </c>
      <c r="I56" s="84"/>
      <c r="J56" s="26"/>
      <c r="K56" s="27"/>
      <c r="L56" s="27"/>
      <c r="M56" s="83" t="s">
        <v>225</v>
      </c>
      <c r="N56" s="84" t="s">
        <v>225</v>
      </c>
      <c r="O56" s="820"/>
      <c r="P56" s="29">
        <f t="shared" si="0"/>
        <v>0</v>
      </c>
    </row>
    <row r="57" spans="1:16" s="71" customFormat="1" ht="14.4" thickBot="1" x14ac:dyDescent="0.35">
      <c r="A57" s="33">
        <v>43</v>
      </c>
      <c r="B57" s="1758"/>
      <c r="C57" s="1750"/>
      <c r="D57" s="113" t="s">
        <v>138</v>
      </c>
      <c r="E57" s="39">
        <v>2</v>
      </c>
      <c r="F57" s="87">
        <v>1</v>
      </c>
      <c r="G57" s="93"/>
      <c r="H57" s="94"/>
      <c r="I57" s="95"/>
      <c r="J57" s="35"/>
      <c r="K57" s="36"/>
      <c r="L57" s="36"/>
      <c r="M57" s="94" t="s">
        <v>225</v>
      </c>
      <c r="N57" s="95" t="s">
        <v>225</v>
      </c>
      <c r="O57" s="818"/>
      <c r="P57" s="91">
        <f t="shared" si="0"/>
        <v>0</v>
      </c>
    </row>
    <row r="58" spans="1:16" s="71" customFormat="1" ht="14.4" thickBot="1" x14ac:dyDescent="0.35">
      <c r="A58" s="33">
        <v>44</v>
      </c>
      <c r="B58" s="1758"/>
      <c r="C58" s="1750"/>
      <c r="D58" s="92" t="s">
        <v>139</v>
      </c>
      <c r="E58" s="39">
        <v>2</v>
      </c>
      <c r="F58" s="87">
        <v>1</v>
      </c>
      <c r="G58" s="93"/>
      <c r="H58" s="94"/>
      <c r="I58" s="95"/>
      <c r="J58" s="35"/>
      <c r="K58" s="36"/>
      <c r="L58" s="36"/>
      <c r="M58" s="94" t="s">
        <v>225</v>
      </c>
      <c r="N58" s="95" t="s">
        <v>225</v>
      </c>
      <c r="O58" s="818"/>
      <c r="P58" s="91">
        <f t="shared" si="0"/>
        <v>0</v>
      </c>
    </row>
    <row r="59" spans="1:16" s="71" customFormat="1" ht="14.4" thickBot="1" x14ac:dyDescent="0.35">
      <c r="A59" s="33">
        <v>45</v>
      </c>
      <c r="B59" s="1758"/>
      <c r="C59" s="1750"/>
      <c r="D59" s="92" t="s">
        <v>140</v>
      </c>
      <c r="E59" s="39">
        <v>2</v>
      </c>
      <c r="F59" s="87">
        <v>1</v>
      </c>
      <c r="G59" s="93"/>
      <c r="H59" s="94"/>
      <c r="I59" s="95"/>
      <c r="J59" s="35"/>
      <c r="K59" s="36"/>
      <c r="L59" s="36"/>
      <c r="M59" s="94" t="s">
        <v>225</v>
      </c>
      <c r="N59" s="95" t="s">
        <v>225</v>
      </c>
      <c r="O59" s="818"/>
      <c r="P59" s="91">
        <f t="shared" si="0"/>
        <v>0</v>
      </c>
    </row>
    <row r="60" spans="1:16" s="71" customFormat="1" ht="14.4" thickBot="1" x14ac:dyDescent="0.35">
      <c r="A60" s="44">
        <v>46</v>
      </c>
      <c r="B60" s="1758"/>
      <c r="C60" s="1750"/>
      <c r="D60" s="114" t="s">
        <v>141</v>
      </c>
      <c r="E60" s="99">
        <v>1</v>
      </c>
      <c r="F60" s="100">
        <v>1</v>
      </c>
      <c r="G60" s="101"/>
      <c r="H60" s="102"/>
      <c r="I60" s="103"/>
      <c r="J60" s="104"/>
      <c r="K60" s="46"/>
      <c r="L60" s="46"/>
      <c r="M60" s="102"/>
      <c r="N60" s="103" t="s">
        <v>225</v>
      </c>
      <c r="O60" s="819"/>
      <c r="P60" s="105">
        <f t="shared" si="0"/>
        <v>0</v>
      </c>
    </row>
    <row r="61" spans="1:16" s="71" customFormat="1" ht="14.4" thickBot="1" x14ac:dyDescent="0.35">
      <c r="A61" s="79">
        <v>47</v>
      </c>
      <c r="B61" s="1758" t="s">
        <v>240</v>
      </c>
      <c r="C61" s="1750" t="s">
        <v>135</v>
      </c>
      <c r="D61" s="106" t="s">
        <v>136</v>
      </c>
      <c r="E61" s="22">
        <v>2</v>
      </c>
      <c r="F61" s="81">
        <v>1</v>
      </c>
      <c r="G61" s="82"/>
      <c r="H61" s="83" t="s">
        <v>225</v>
      </c>
      <c r="I61" s="84"/>
      <c r="J61" s="26"/>
      <c r="K61" s="27"/>
      <c r="L61" s="27"/>
      <c r="M61" s="83" t="s">
        <v>225</v>
      </c>
      <c r="N61" s="84" t="s">
        <v>225</v>
      </c>
      <c r="O61" s="820"/>
      <c r="P61" s="29">
        <f t="shared" si="0"/>
        <v>0</v>
      </c>
    </row>
    <row r="62" spans="1:16" s="71" customFormat="1" ht="14.4" thickBot="1" x14ac:dyDescent="0.35">
      <c r="A62" s="33">
        <v>48</v>
      </c>
      <c r="B62" s="1758"/>
      <c r="C62" s="1750"/>
      <c r="D62" s="113" t="s">
        <v>138</v>
      </c>
      <c r="E62" s="39">
        <v>2</v>
      </c>
      <c r="F62" s="87">
        <v>1</v>
      </c>
      <c r="G62" s="93"/>
      <c r="H62" s="94"/>
      <c r="I62" s="95"/>
      <c r="J62" s="35"/>
      <c r="K62" s="36"/>
      <c r="L62" s="36"/>
      <c r="M62" s="94" t="s">
        <v>225</v>
      </c>
      <c r="N62" s="95" t="s">
        <v>225</v>
      </c>
      <c r="O62" s="818"/>
      <c r="P62" s="91">
        <f t="shared" si="0"/>
        <v>0</v>
      </c>
    </row>
    <row r="63" spans="1:16" s="71" customFormat="1" ht="14.4" thickBot="1" x14ac:dyDescent="0.35">
      <c r="A63" s="33">
        <v>49</v>
      </c>
      <c r="B63" s="1758"/>
      <c r="C63" s="1750"/>
      <c r="D63" s="92" t="s">
        <v>139</v>
      </c>
      <c r="E63" s="39">
        <v>2</v>
      </c>
      <c r="F63" s="87">
        <v>1</v>
      </c>
      <c r="G63" s="93"/>
      <c r="H63" s="94"/>
      <c r="I63" s="95"/>
      <c r="J63" s="35"/>
      <c r="K63" s="36"/>
      <c r="L63" s="36"/>
      <c r="M63" s="94" t="s">
        <v>225</v>
      </c>
      <c r="N63" s="95" t="s">
        <v>225</v>
      </c>
      <c r="O63" s="818"/>
      <c r="P63" s="91">
        <f t="shared" si="0"/>
        <v>0</v>
      </c>
    </row>
    <row r="64" spans="1:16" s="71" customFormat="1" ht="14.4" thickBot="1" x14ac:dyDescent="0.35">
      <c r="A64" s="33">
        <v>50</v>
      </c>
      <c r="B64" s="1758"/>
      <c r="C64" s="1750"/>
      <c r="D64" s="92" t="s">
        <v>140</v>
      </c>
      <c r="E64" s="39">
        <v>2</v>
      </c>
      <c r="F64" s="87">
        <v>1</v>
      </c>
      <c r="G64" s="93"/>
      <c r="H64" s="94"/>
      <c r="I64" s="95"/>
      <c r="J64" s="35"/>
      <c r="K64" s="36"/>
      <c r="L64" s="36"/>
      <c r="M64" s="94" t="s">
        <v>225</v>
      </c>
      <c r="N64" s="95" t="s">
        <v>225</v>
      </c>
      <c r="O64" s="818"/>
      <c r="P64" s="91">
        <f t="shared" si="0"/>
        <v>0</v>
      </c>
    </row>
    <row r="65" spans="1:16" s="71" customFormat="1" ht="14.4" thickBot="1" x14ac:dyDescent="0.35">
      <c r="A65" s="44">
        <v>51</v>
      </c>
      <c r="B65" s="1758"/>
      <c r="C65" s="1750"/>
      <c r="D65" s="114" t="s">
        <v>141</v>
      </c>
      <c r="E65" s="99">
        <v>1</v>
      </c>
      <c r="F65" s="100">
        <v>1</v>
      </c>
      <c r="G65" s="101"/>
      <c r="H65" s="102"/>
      <c r="I65" s="103"/>
      <c r="J65" s="104"/>
      <c r="K65" s="46"/>
      <c r="L65" s="46"/>
      <c r="M65" s="102"/>
      <c r="N65" s="103" t="s">
        <v>225</v>
      </c>
      <c r="O65" s="819"/>
      <c r="P65" s="105">
        <f t="shared" si="0"/>
        <v>0</v>
      </c>
    </row>
    <row r="66" spans="1:16" s="71" customFormat="1" ht="14.4" thickBot="1" x14ac:dyDescent="0.35">
      <c r="A66" s="79">
        <v>52</v>
      </c>
      <c r="B66" s="1758" t="s">
        <v>241</v>
      </c>
      <c r="C66" s="1750" t="s">
        <v>143</v>
      </c>
      <c r="D66" s="106" t="s">
        <v>136</v>
      </c>
      <c r="E66" s="22">
        <v>2</v>
      </c>
      <c r="F66" s="81">
        <v>1</v>
      </c>
      <c r="G66" s="82"/>
      <c r="H66" s="83" t="s">
        <v>225</v>
      </c>
      <c r="I66" s="84"/>
      <c r="J66" s="26"/>
      <c r="K66" s="27"/>
      <c r="L66" s="27"/>
      <c r="M66" s="83" t="s">
        <v>225</v>
      </c>
      <c r="N66" s="84" t="s">
        <v>225</v>
      </c>
      <c r="O66" s="820"/>
      <c r="P66" s="29">
        <f t="shared" si="0"/>
        <v>0</v>
      </c>
    </row>
    <row r="67" spans="1:16" s="71" customFormat="1" ht="14.4" thickBot="1" x14ac:dyDescent="0.35">
      <c r="A67" s="33">
        <v>53</v>
      </c>
      <c r="B67" s="1758"/>
      <c r="C67" s="1750"/>
      <c r="D67" s="113" t="s">
        <v>138</v>
      </c>
      <c r="E67" s="39">
        <v>2</v>
      </c>
      <c r="F67" s="87">
        <v>1</v>
      </c>
      <c r="G67" s="93"/>
      <c r="H67" s="94"/>
      <c r="I67" s="95"/>
      <c r="J67" s="35"/>
      <c r="K67" s="36"/>
      <c r="L67" s="36"/>
      <c r="M67" s="94" t="s">
        <v>225</v>
      </c>
      <c r="N67" s="95" t="s">
        <v>225</v>
      </c>
      <c r="O67" s="818"/>
      <c r="P67" s="91">
        <f t="shared" si="0"/>
        <v>0</v>
      </c>
    </row>
    <row r="68" spans="1:16" s="71" customFormat="1" ht="14.4" thickBot="1" x14ac:dyDescent="0.35">
      <c r="A68" s="33">
        <v>54</v>
      </c>
      <c r="B68" s="1758"/>
      <c r="C68" s="1750"/>
      <c r="D68" s="92" t="s">
        <v>139</v>
      </c>
      <c r="E68" s="39">
        <v>2</v>
      </c>
      <c r="F68" s="87">
        <v>1</v>
      </c>
      <c r="G68" s="93"/>
      <c r="H68" s="94"/>
      <c r="I68" s="95"/>
      <c r="J68" s="35"/>
      <c r="K68" s="36"/>
      <c r="L68" s="36"/>
      <c r="M68" s="94" t="s">
        <v>225</v>
      </c>
      <c r="N68" s="95" t="s">
        <v>225</v>
      </c>
      <c r="O68" s="818"/>
      <c r="P68" s="91">
        <f t="shared" si="0"/>
        <v>0</v>
      </c>
    </row>
    <row r="69" spans="1:16" s="71" customFormat="1" ht="15" customHeight="1" thickBot="1" x14ac:dyDescent="0.35">
      <c r="A69" s="33">
        <v>55</v>
      </c>
      <c r="B69" s="1758"/>
      <c r="C69" s="1750"/>
      <c r="D69" s="92" t="s">
        <v>140</v>
      </c>
      <c r="E69" s="39">
        <v>2</v>
      </c>
      <c r="F69" s="87">
        <v>1</v>
      </c>
      <c r="G69" s="93"/>
      <c r="H69" s="94"/>
      <c r="I69" s="95"/>
      <c r="J69" s="35"/>
      <c r="K69" s="36"/>
      <c r="L69" s="36"/>
      <c r="M69" s="94" t="s">
        <v>225</v>
      </c>
      <c r="N69" s="95" t="s">
        <v>225</v>
      </c>
      <c r="O69" s="818"/>
      <c r="P69" s="91">
        <f t="shared" si="0"/>
        <v>0</v>
      </c>
    </row>
    <row r="70" spans="1:16" s="71" customFormat="1" ht="14.4" thickBot="1" x14ac:dyDescent="0.35">
      <c r="A70" s="44">
        <v>56</v>
      </c>
      <c r="B70" s="1758"/>
      <c r="C70" s="1750"/>
      <c r="D70" s="114" t="s">
        <v>141</v>
      </c>
      <c r="E70" s="99">
        <v>1</v>
      </c>
      <c r="F70" s="100">
        <v>1</v>
      </c>
      <c r="G70" s="101"/>
      <c r="H70" s="102"/>
      <c r="I70" s="103"/>
      <c r="J70" s="104"/>
      <c r="K70" s="46"/>
      <c r="L70" s="46"/>
      <c r="M70" s="102"/>
      <c r="N70" s="103" t="s">
        <v>225</v>
      </c>
      <c r="O70" s="819"/>
      <c r="P70" s="105">
        <f t="shared" si="0"/>
        <v>0</v>
      </c>
    </row>
    <row r="71" spans="1:16" s="71" customFormat="1" ht="14.4" thickBot="1" x14ac:dyDescent="0.35">
      <c r="A71" s="79">
        <v>57</v>
      </c>
      <c r="B71" s="1758" t="s">
        <v>242</v>
      </c>
      <c r="C71" s="1750" t="s">
        <v>143</v>
      </c>
      <c r="D71" s="106" t="s">
        <v>136</v>
      </c>
      <c r="E71" s="22">
        <v>2</v>
      </c>
      <c r="F71" s="81">
        <v>1</v>
      </c>
      <c r="G71" s="82"/>
      <c r="H71" s="83" t="s">
        <v>225</v>
      </c>
      <c r="I71" s="84"/>
      <c r="J71" s="26"/>
      <c r="K71" s="27"/>
      <c r="L71" s="27"/>
      <c r="M71" s="83" t="s">
        <v>225</v>
      </c>
      <c r="N71" s="84" t="s">
        <v>225</v>
      </c>
      <c r="O71" s="820"/>
      <c r="P71" s="29">
        <f t="shared" si="0"/>
        <v>0</v>
      </c>
    </row>
    <row r="72" spans="1:16" s="71" customFormat="1" ht="14.4" thickBot="1" x14ac:dyDescent="0.35">
      <c r="A72" s="33">
        <v>58</v>
      </c>
      <c r="B72" s="1758"/>
      <c r="C72" s="1750"/>
      <c r="D72" s="113" t="s">
        <v>138</v>
      </c>
      <c r="E72" s="39">
        <v>2</v>
      </c>
      <c r="F72" s="87">
        <v>1</v>
      </c>
      <c r="G72" s="93"/>
      <c r="H72" s="94"/>
      <c r="I72" s="95"/>
      <c r="J72" s="35"/>
      <c r="K72" s="36"/>
      <c r="L72" s="36"/>
      <c r="M72" s="94" t="s">
        <v>225</v>
      </c>
      <c r="N72" s="95" t="s">
        <v>225</v>
      </c>
      <c r="O72" s="818"/>
      <c r="P72" s="91">
        <f t="shared" si="0"/>
        <v>0</v>
      </c>
    </row>
    <row r="73" spans="1:16" s="71" customFormat="1" ht="14.4" thickBot="1" x14ac:dyDescent="0.35">
      <c r="A73" s="33">
        <v>59</v>
      </c>
      <c r="B73" s="1758"/>
      <c r="C73" s="1750"/>
      <c r="D73" s="92" t="s">
        <v>139</v>
      </c>
      <c r="E73" s="39">
        <v>2</v>
      </c>
      <c r="F73" s="87">
        <v>1</v>
      </c>
      <c r="G73" s="93"/>
      <c r="H73" s="94"/>
      <c r="I73" s="95"/>
      <c r="J73" s="35"/>
      <c r="K73" s="36"/>
      <c r="L73" s="36"/>
      <c r="M73" s="94" t="s">
        <v>225</v>
      </c>
      <c r="N73" s="95" t="s">
        <v>225</v>
      </c>
      <c r="O73" s="818"/>
      <c r="P73" s="91">
        <f t="shared" si="0"/>
        <v>0</v>
      </c>
    </row>
    <row r="74" spans="1:16" s="71" customFormat="1" ht="14.4" thickBot="1" x14ac:dyDescent="0.35">
      <c r="A74" s="33">
        <v>60</v>
      </c>
      <c r="B74" s="1758"/>
      <c r="C74" s="1750"/>
      <c r="D74" s="92" t="s">
        <v>140</v>
      </c>
      <c r="E74" s="39">
        <v>2</v>
      </c>
      <c r="F74" s="87">
        <v>1</v>
      </c>
      <c r="G74" s="93"/>
      <c r="H74" s="94"/>
      <c r="I74" s="95"/>
      <c r="J74" s="35"/>
      <c r="K74" s="36"/>
      <c r="L74" s="36"/>
      <c r="M74" s="94" t="s">
        <v>225</v>
      </c>
      <c r="N74" s="95" t="s">
        <v>225</v>
      </c>
      <c r="O74" s="818"/>
      <c r="P74" s="91">
        <f t="shared" si="0"/>
        <v>0</v>
      </c>
    </row>
    <row r="75" spans="1:16" s="71" customFormat="1" ht="14.4" thickBot="1" x14ac:dyDescent="0.35">
      <c r="A75" s="44">
        <v>61</v>
      </c>
      <c r="B75" s="1758"/>
      <c r="C75" s="1750"/>
      <c r="D75" s="114" t="s">
        <v>141</v>
      </c>
      <c r="E75" s="99">
        <v>1</v>
      </c>
      <c r="F75" s="100">
        <v>1</v>
      </c>
      <c r="G75" s="101"/>
      <c r="H75" s="102"/>
      <c r="I75" s="103"/>
      <c r="J75" s="104"/>
      <c r="K75" s="46"/>
      <c r="L75" s="46"/>
      <c r="M75" s="102"/>
      <c r="N75" s="103" t="s">
        <v>225</v>
      </c>
      <c r="O75" s="819"/>
      <c r="P75" s="105">
        <f t="shared" si="0"/>
        <v>0</v>
      </c>
    </row>
    <row r="76" spans="1:16" s="71" customFormat="1" ht="14.4" thickBot="1" x14ac:dyDescent="0.35">
      <c r="A76" s="79">
        <v>62</v>
      </c>
      <c r="B76" s="1758" t="s">
        <v>243</v>
      </c>
      <c r="C76" s="1750" t="s">
        <v>143</v>
      </c>
      <c r="D76" s="106" t="s">
        <v>136</v>
      </c>
      <c r="E76" s="22">
        <v>2</v>
      </c>
      <c r="F76" s="81">
        <v>1</v>
      </c>
      <c r="G76" s="82"/>
      <c r="H76" s="83" t="s">
        <v>225</v>
      </c>
      <c r="I76" s="84"/>
      <c r="J76" s="26"/>
      <c r="K76" s="27"/>
      <c r="L76" s="27"/>
      <c r="M76" s="83" t="s">
        <v>225</v>
      </c>
      <c r="N76" s="84" t="s">
        <v>225</v>
      </c>
      <c r="O76" s="820"/>
      <c r="P76" s="29">
        <f t="shared" si="0"/>
        <v>0</v>
      </c>
    </row>
    <row r="77" spans="1:16" s="71" customFormat="1" ht="14.4" thickBot="1" x14ac:dyDescent="0.35">
      <c r="A77" s="33">
        <v>63</v>
      </c>
      <c r="B77" s="1758"/>
      <c r="C77" s="1750"/>
      <c r="D77" s="113" t="s">
        <v>138</v>
      </c>
      <c r="E77" s="39">
        <v>2</v>
      </c>
      <c r="F77" s="87">
        <v>1</v>
      </c>
      <c r="G77" s="93"/>
      <c r="H77" s="94"/>
      <c r="I77" s="95"/>
      <c r="J77" s="35"/>
      <c r="K77" s="36"/>
      <c r="L77" s="36"/>
      <c r="M77" s="94" t="s">
        <v>225</v>
      </c>
      <c r="N77" s="95" t="s">
        <v>225</v>
      </c>
      <c r="O77" s="818"/>
      <c r="P77" s="91">
        <f t="shared" si="0"/>
        <v>0</v>
      </c>
    </row>
    <row r="78" spans="1:16" s="71" customFormat="1" ht="14.4" thickBot="1" x14ac:dyDescent="0.35">
      <c r="A78" s="33">
        <v>64</v>
      </c>
      <c r="B78" s="1758"/>
      <c r="C78" s="1750"/>
      <c r="D78" s="92" t="s">
        <v>139</v>
      </c>
      <c r="E78" s="39">
        <v>2</v>
      </c>
      <c r="F78" s="87">
        <v>1</v>
      </c>
      <c r="G78" s="93"/>
      <c r="H78" s="94"/>
      <c r="I78" s="95"/>
      <c r="J78" s="35"/>
      <c r="K78" s="36"/>
      <c r="L78" s="36"/>
      <c r="M78" s="94" t="s">
        <v>225</v>
      </c>
      <c r="N78" s="95" t="s">
        <v>225</v>
      </c>
      <c r="O78" s="818"/>
      <c r="P78" s="91">
        <f t="shared" si="0"/>
        <v>0</v>
      </c>
    </row>
    <row r="79" spans="1:16" s="71" customFormat="1" ht="14.4" thickBot="1" x14ac:dyDescent="0.35">
      <c r="A79" s="33">
        <v>65</v>
      </c>
      <c r="B79" s="1758"/>
      <c r="C79" s="1750"/>
      <c r="D79" s="92" t="s">
        <v>140</v>
      </c>
      <c r="E79" s="39">
        <v>2</v>
      </c>
      <c r="F79" s="87">
        <v>1</v>
      </c>
      <c r="G79" s="93"/>
      <c r="H79" s="94"/>
      <c r="I79" s="95"/>
      <c r="J79" s="35"/>
      <c r="K79" s="36"/>
      <c r="L79" s="36"/>
      <c r="M79" s="94" t="s">
        <v>225</v>
      </c>
      <c r="N79" s="95" t="s">
        <v>225</v>
      </c>
      <c r="O79" s="818"/>
      <c r="P79" s="91">
        <f t="shared" ref="P79:P142" si="1">ROUND(O79,2)*E79*F79</f>
        <v>0</v>
      </c>
    </row>
    <row r="80" spans="1:16" s="71" customFormat="1" ht="14.4" thickBot="1" x14ac:dyDescent="0.35">
      <c r="A80" s="44">
        <v>66</v>
      </c>
      <c r="B80" s="1758"/>
      <c r="C80" s="1750"/>
      <c r="D80" s="114" t="s">
        <v>141</v>
      </c>
      <c r="E80" s="99">
        <v>1</v>
      </c>
      <c r="F80" s="100">
        <v>1</v>
      </c>
      <c r="G80" s="101"/>
      <c r="H80" s="102"/>
      <c r="I80" s="103"/>
      <c r="J80" s="104"/>
      <c r="K80" s="46"/>
      <c r="L80" s="46"/>
      <c r="M80" s="102"/>
      <c r="N80" s="103" t="s">
        <v>225</v>
      </c>
      <c r="O80" s="819"/>
      <c r="P80" s="105">
        <f t="shared" si="1"/>
        <v>0</v>
      </c>
    </row>
    <row r="81" spans="1:16" s="71" customFormat="1" ht="14.4" thickBot="1" x14ac:dyDescent="0.35">
      <c r="A81" s="79">
        <v>67</v>
      </c>
      <c r="B81" s="1758" t="s">
        <v>244</v>
      </c>
      <c r="C81" s="1750" t="s">
        <v>143</v>
      </c>
      <c r="D81" s="106" t="s">
        <v>136</v>
      </c>
      <c r="E81" s="22">
        <v>2</v>
      </c>
      <c r="F81" s="81">
        <v>1</v>
      </c>
      <c r="G81" s="82"/>
      <c r="H81" s="83" t="s">
        <v>225</v>
      </c>
      <c r="I81" s="84"/>
      <c r="J81" s="26"/>
      <c r="K81" s="27"/>
      <c r="L81" s="27"/>
      <c r="M81" s="83" t="s">
        <v>225</v>
      </c>
      <c r="N81" s="84" t="s">
        <v>225</v>
      </c>
      <c r="O81" s="820"/>
      <c r="P81" s="29">
        <f t="shared" si="1"/>
        <v>0</v>
      </c>
    </row>
    <row r="82" spans="1:16" s="71" customFormat="1" ht="14.4" thickBot="1" x14ac:dyDescent="0.35">
      <c r="A82" s="33">
        <v>68</v>
      </c>
      <c r="B82" s="1758"/>
      <c r="C82" s="1750"/>
      <c r="D82" s="119" t="s">
        <v>138</v>
      </c>
      <c r="E82" s="39">
        <v>2</v>
      </c>
      <c r="F82" s="87">
        <v>1</v>
      </c>
      <c r="G82" s="93"/>
      <c r="H82" s="94"/>
      <c r="I82" s="95"/>
      <c r="J82" s="35"/>
      <c r="K82" s="36"/>
      <c r="L82" s="36"/>
      <c r="M82" s="94" t="s">
        <v>225</v>
      </c>
      <c r="N82" s="95" t="s">
        <v>225</v>
      </c>
      <c r="O82" s="818"/>
      <c r="P82" s="91">
        <f t="shared" si="1"/>
        <v>0</v>
      </c>
    </row>
    <row r="83" spans="1:16" s="71" customFormat="1" ht="14.4" thickBot="1" x14ac:dyDescent="0.35">
      <c r="A83" s="33">
        <v>69</v>
      </c>
      <c r="B83" s="1758"/>
      <c r="C83" s="1750"/>
      <c r="D83" s="92" t="s">
        <v>139</v>
      </c>
      <c r="E83" s="39">
        <v>2</v>
      </c>
      <c r="F83" s="87">
        <v>1</v>
      </c>
      <c r="G83" s="93"/>
      <c r="H83" s="94"/>
      <c r="I83" s="95"/>
      <c r="J83" s="35"/>
      <c r="K83" s="36"/>
      <c r="L83" s="36"/>
      <c r="M83" s="94" t="s">
        <v>225</v>
      </c>
      <c r="N83" s="95" t="s">
        <v>225</v>
      </c>
      <c r="O83" s="818"/>
      <c r="P83" s="91">
        <f t="shared" si="1"/>
        <v>0</v>
      </c>
    </row>
    <row r="84" spans="1:16" s="71" customFormat="1" ht="14.4" thickBot="1" x14ac:dyDescent="0.35">
      <c r="A84" s="33">
        <v>70</v>
      </c>
      <c r="B84" s="1758"/>
      <c r="C84" s="1750"/>
      <c r="D84" s="92" t="s">
        <v>140</v>
      </c>
      <c r="E84" s="39">
        <v>2</v>
      </c>
      <c r="F84" s="87">
        <v>1</v>
      </c>
      <c r="G84" s="93"/>
      <c r="H84" s="94"/>
      <c r="I84" s="95"/>
      <c r="J84" s="35"/>
      <c r="K84" s="36"/>
      <c r="L84" s="36"/>
      <c r="M84" s="94" t="s">
        <v>225</v>
      </c>
      <c r="N84" s="95" t="s">
        <v>225</v>
      </c>
      <c r="O84" s="818"/>
      <c r="P84" s="91">
        <f t="shared" si="1"/>
        <v>0</v>
      </c>
    </row>
    <row r="85" spans="1:16" s="71" customFormat="1" ht="14.4" thickBot="1" x14ac:dyDescent="0.35">
      <c r="A85" s="44">
        <v>71</v>
      </c>
      <c r="B85" s="1758"/>
      <c r="C85" s="1750"/>
      <c r="D85" s="114" t="s">
        <v>141</v>
      </c>
      <c r="E85" s="99">
        <v>1</v>
      </c>
      <c r="F85" s="100">
        <v>1</v>
      </c>
      <c r="G85" s="101"/>
      <c r="H85" s="102"/>
      <c r="I85" s="103"/>
      <c r="J85" s="104"/>
      <c r="K85" s="46"/>
      <c r="L85" s="46"/>
      <c r="M85" s="102"/>
      <c r="N85" s="103" t="s">
        <v>225</v>
      </c>
      <c r="O85" s="819"/>
      <c r="P85" s="105">
        <f t="shared" si="1"/>
        <v>0</v>
      </c>
    </row>
    <row r="86" spans="1:16" s="71" customFormat="1" ht="14.4" thickBot="1" x14ac:dyDescent="0.35">
      <c r="A86" s="79">
        <v>72</v>
      </c>
      <c r="B86" s="1758" t="s">
        <v>245</v>
      </c>
      <c r="C86" s="1750" t="s">
        <v>135</v>
      </c>
      <c r="D86" s="106" t="s">
        <v>136</v>
      </c>
      <c r="E86" s="22">
        <v>2</v>
      </c>
      <c r="F86" s="81">
        <v>1</v>
      </c>
      <c r="G86" s="82"/>
      <c r="H86" s="83" t="s">
        <v>225</v>
      </c>
      <c r="I86" s="84"/>
      <c r="J86" s="26"/>
      <c r="K86" s="27"/>
      <c r="L86" s="27"/>
      <c r="M86" s="83" t="s">
        <v>225</v>
      </c>
      <c r="N86" s="84" t="s">
        <v>225</v>
      </c>
      <c r="O86" s="820"/>
      <c r="P86" s="29">
        <f t="shared" si="1"/>
        <v>0</v>
      </c>
    </row>
    <row r="87" spans="1:16" s="71" customFormat="1" ht="14.4" thickBot="1" x14ac:dyDescent="0.35">
      <c r="A87" s="33">
        <v>73</v>
      </c>
      <c r="B87" s="1758"/>
      <c r="C87" s="1750"/>
      <c r="D87" s="113" t="s">
        <v>138</v>
      </c>
      <c r="E87" s="39">
        <v>2</v>
      </c>
      <c r="F87" s="87">
        <v>1</v>
      </c>
      <c r="G87" s="93"/>
      <c r="H87" s="94"/>
      <c r="I87" s="95"/>
      <c r="J87" s="35"/>
      <c r="K87" s="36"/>
      <c r="L87" s="36"/>
      <c r="M87" s="94" t="s">
        <v>225</v>
      </c>
      <c r="N87" s="95" t="s">
        <v>225</v>
      </c>
      <c r="O87" s="818"/>
      <c r="P87" s="91">
        <f t="shared" si="1"/>
        <v>0</v>
      </c>
    </row>
    <row r="88" spans="1:16" s="71" customFormat="1" ht="14.4" thickBot="1" x14ac:dyDescent="0.35">
      <c r="A88" s="33">
        <v>74</v>
      </c>
      <c r="B88" s="1758"/>
      <c r="C88" s="1750"/>
      <c r="D88" s="92" t="s">
        <v>139</v>
      </c>
      <c r="E88" s="39">
        <v>2</v>
      </c>
      <c r="F88" s="87">
        <v>1</v>
      </c>
      <c r="G88" s="93"/>
      <c r="H88" s="94"/>
      <c r="I88" s="95"/>
      <c r="J88" s="35"/>
      <c r="K88" s="36"/>
      <c r="L88" s="36"/>
      <c r="M88" s="94" t="s">
        <v>225</v>
      </c>
      <c r="N88" s="95" t="s">
        <v>225</v>
      </c>
      <c r="O88" s="818"/>
      <c r="P88" s="91">
        <f t="shared" si="1"/>
        <v>0</v>
      </c>
    </row>
    <row r="89" spans="1:16" s="71" customFormat="1" ht="14.4" thickBot="1" x14ac:dyDescent="0.35">
      <c r="A89" s="33">
        <v>75</v>
      </c>
      <c r="B89" s="1758"/>
      <c r="C89" s="1750"/>
      <c r="D89" s="92" t="s">
        <v>140</v>
      </c>
      <c r="E89" s="39">
        <v>2</v>
      </c>
      <c r="F89" s="87">
        <v>1</v>
      </c>
      <c r="G89" s="93"/>
      <c r="H89" s="94"/>
      <c r="I89" s="95"/>
      <c r="J89" s="35"/>
      <c r="K89" s="36"/>
      <c r="L89" s="36"/>
      <c r="M89" s="94" t="s">
        <v>225</v>
      </c>
      <c r="N89" s="95" t="s">
        <v>225</v>
      </c>
      <c r="O89" s="818"/>
      <c r="P89" s="91">
        <f t="shared" si="1"/>
        <v>0</v>
      </c>
    </row>
    <row r="90" spans="1:16" s="71" customFormat="1" ht="14.4" thickBot="1" x14ac:dyDescent="0.35">
      <c r="A90" s="44">
        <v>76</v>
      </c>
      <c r="B90" s="1758"/>
      <c r="C90" s="1750"/>
      <c r="D90" s="114" t="s">
        <v>141</v>
      </c>
      <c r="E90" s="99">
        <v>1</v>
      </c>
      <c r="F90" s="100">
        <v>1</v>
      </c>
      <c r="G90" s="101"/>
      <c r="H90" s="102"/>
      <c r="I90" s="103"/>
      <c r="J90" s="104"/>
      <c r="K90" s="46"/>
      <c r="L90" s="46"/>
      <c r="M90" s="102"/>
      <c r="N90" s="103" t="s">
        <v>225</v>
      </c>
      <c r="O90" s="819"/>
      <c r="P90" s="105">
        <f t="shared" si="1"/>
        <v>0</v>
      </c>
    </row>
    <row r="91" spans="1:16" s="71" customFormat="1" ht="15" customHeight="1" thickBot="1" x14ac:dyDescent="0.35">
      <c r="A91" s="79">
        <v>77</v>
      </c>
      <c r="B91" s="1758" t="s">
        <v>246</v>
      </c>
      <c r="C91" s="1750" t="s">
        <v>143</v>
      </c>
      <c r="D91" s="106" t="s">
        <v>136</v>
      </c>
      <c r="E91" s="22">
        <v>2</v>
      </c>
      <c r="F91" s="81">
        <v>1</v>
      </c>
      <c r="G91" s="82"/>
      <c r="H91" s="83" t="s">
        <v>225</v>
      </c>
      <c r="I91" s="84"/>
      <c r="J91" s="26"/>
      <c r="K91" s="27"/>
      <c r="L91" s="27"/>
      <c r="M91" s="83" t="s">
        <v>225</v>
      </c>
      <c r="N91" s="84" t="s">
        <v>225</v>
      </c>
      <c r="O91" s="820"/>
      <c r="P91" s="29">
        <f t="shared" si="1"/>
        <v>0</v>
      </c>
    </row>
    <row r="92" spans="1:16" s="71" customFormat="1" ht="14.4" thickBot="1" x14ac:dyDescent="0.35">
      <c r="A92" s="33">
        <v>78</v>
      </c>
      <c r="B92" s="1758"/>
      <c r="C92" s="1750"/>
      <c r="D92" s="113" t="s">
        <v>138</v>
      </c>
      <c r="E92" s="39">
        <v>2</v>
      </c>
      <c r="F92" s="87">
        <v>1</v>
      </c>
      <c r="G92" s="93"/>
      <c r="H92" s="94"/>
      <c r="I92" s="95"/>
      <c r="J92" s="35"/>
      <c r="K92" s="36"/>
      <c r="L92" s="36"/>
      <c r="M92" s="94" t="s">
        <v>225</v>
      </c>
      <c r="N92" s="95" t="s">
        <v>225</v>
      </c>
      <c r="O92" s="818"/>
      <c r="P92" s="91">
        <f t="shared" si="1"/>
        <v>0</v>
      </c>
    </row>
    <row r="93" spans="1:16" s="71" customFormat="1" ht="14.4" thickBot="1" x14ac:dyDescent="0.35">
      <c r="A93" s="33">
        <v>79</v>
      </c>
      <c r="B93" s="1758"/>
      <c r="C93" s="1750"/>
      <c r="D93" s="92" t="s">
        <v>139</v>
      </c>
      <c r="E93" s="39">
        <v>2</v>
      </c>
      <c r="F93" s="87">
        <v>1</v>
      </c>
      <c r="G93" s="93"/>
      <c r="H93" s="94"/>
      <c r="I93" s="95"/>
      <c r="J93" s="35"/>
      <c r="K93" s="36"/>
      <c r="L93" s="36"/>
      <c r="M93" s="94" t="s">
        <v>225</v>
      </c>
      <c r="N93" s="95" t="s">
        <v>225</v>
      </c>
      <c r="O93" s="818"/>
      <c r="P93" s="91">
        <f t="shared" si="1"/>
        <v>0</v>
      </c>
    </row>
    <row r="94" spans="1:16" s="71" customFormat="1" ht="14.4" thickBot="1" x14ac:dyDescent="0.35">
      <c r="A94" s="33">
        <v>80</v>
      </c>
      <c r="B94" s="1758"/>
      <c r="C94" s="1750"/>
      <c r="D94" s="92" t="s">
        <v>140</v>
      </c>
      <c r="E94" s="39">
        <v>2</v>
      </c>
      <c r="F94" s="87">
        <v>1</v>
      </c>
      <c r="G94" s="93"/>
      <c r="H94" s="94"/>
      <c r="I94" s="95"/>
      <c r="J94" s="35"/>
      <c r="K94" s="36"/>
      <c r="L94" s="36"/>
      <c r="M94" s="94" t="s">
        <v>225</v>
      </c>
      <c r="N94" s="95" t="s">
        <v>225</v>
      </c>
      <c r="O94" s="818"/>
      <c r="P94" s="91">
        <f t="shared" si="1"/>
        <v>0</v>
      </c>
    </row>
    <row r="95" spans="1:16" s="71" customFormat="1" ht="14.4" thickBot="1" x14ac:dyDescent="0.35">
      <c r="A95" s="44">
        <v>81</v>
      </c>
      <c r="B95" s="1758"/>
      <c r="C95" s="1750"/>
      <c r="D95" s="114" t="s">
        <v>141</v>
      </c>
      <c r="E95" s="99">
        <v>1</v>
      </c>
      <c r="F95" s="100">
        <v>1</v>
      </c>
      <c r="G95" s="101"/>
      <c r="H95" s="102"/>
      <c r="I95" s="103"/>
      <c r="J95" s="104"/>
      <c r="K95" s="46"/>
      <c r="L95" s="46"/>
      <c r="M95" s="102"/>
      <c r="N95" s="103" t="s">
        <v>225</v>
      </c>
      <c r="O95" s="819"/>
      <c r="P95" s="105">
        <f t="shared" si="1"/>
        <v>0</v>
      </c>
    </row>
    <row r="96" spans="1:16" s="71" customFormat="1" ht="14.4" thickBot="1" x14ac:dyDescent="0.35">
      <c r="A96" s="79">
        <v>82</v>
      </c>
      <c r="B96" s="1758" t="s">
        <v>247</v>
      </c>
      <c r="C96" s="1750" t="s">
        <v>248</v>
      </c>
      <c r="D96" s="106" t="s">
        <v>136</v>
      </c>
      <c r="E96" s="22">
        <v>2</v>
      </c>
      <c r="F96" s="81">
        <v>1</v>
      </c>
      <c r="G96" s="82"/>
      <c r="H96" s="83"/>
      <c r="I96" s="84" t="s">
        <v>225</v>
      </c>
      <c r="J96" s="26"/>
      <c r="K96" s="27"/>
      <c r="L96" s="27"/>
      <c r="M96" s="83" t="s">
        <v>225</v>
      </c>
      <c r="N96" s="84" t="s">
        <v>225</v>
      </c>
      <c r="O96" s="820"/>
      <c r="P96" s="29">
        <f t="shared" si="1"/>
        <v>0</v>
      </c>
    </row>
    <row r="97" spans="1:16" s="71" customFormat="1" ht="14.4" thickBot="1" x14ac:dyDescent="0.35">
      <c r="A97" s="33">
        <v>83</v>
      </c>
      <c r="B97" s="1758"/>
      <c r="C97" s="1750"/>
      <c r="D97" s="113" t="s">
        <v>138</v>
      </c>
      <c r="E97" s="39">
        <v>2</v>
      </c>
      <c r="F97" s="87">
        <v>1</v>
      </c>
      <c r="G97" s="93"/>
      <c r="H97" s="94"/>
      <c r="I97" s="95"/>
      <c r="J97" s="35"/>
      <c r="K97" s="36"/>
      <c r="L97" s="36"/>
      <c r="M97" s="94" t="s">
        <v>225</v>
      </c>
      <c r="N97" s="95" t="s">
        <v>225</v>
      </c>
      <c r="O97" s="818"/>
      <c r="P97" s="91">
        <f t="shared" si="1"/>
        <v>0</v>
      </c>
    </row>
    <row r="98" spans="1:16" s="71" customFormat="1" ht="14.4" thickBot="1" x14ac:dyDescent="0.35">
      <c r="A98" s="33">
        <v>84</v>
      </c>
      <c r="B98" s="1758"/>
      <c r="C98" s="1750"/>
      <c r="D98" s="92" t="s">
        <v>139</v>
      </c>
      <c r="E98" s="39">
        <v>2</v>
      </c>
      <c r="F98" s="87">
        <v>1</v>
      </c>
      <c r="G98" s="93"/>
      <c r="H98" s="94"/>
      <c r="I98" s="95"/>
      <c r="J98" s="35"/>
      <c r="K98" s="36"/>
      <c r="L98" s="36"/>
      <c r="M98" s="94" t="s">
        <v>225</v>
      </c>
      <c r="N98" s="95" t="s">
        <v>225</v>
      </c>
      <c r="O98" s="818"/>
      <c r="P98" s="91">
        <f t="shared" si="1"/>
        <v>0</v>
      </c>
    </row>
    <row r="99" spans="1:16" s="71" customFormat="1" ht="14.4" thickBot="1" x14ac:dyDescent="0.35">
      <c r="A99" s="33">
        <v>85</v>
      </c>
      <c r="B99" s="1758"/>
      <c r="C99" s="1750"/>
      <c r="D99" s="92" t="s">
        <v>140</v>
      </c>
      <c r="E99" s="39">
        <v>2</v>
      </c>
      <c r="F99" s="87">
        <v>1</v>
      </c>
      <c r="G99" s="93"/>
      <c r="H99" s="94"/>
      <c r="I99" s="95"/>
      <c r="J99" s="35"/>
      <c r="K99" s="36"/>
      <c r="L99" s="36"/>
      <c r="M99" s="94" t="s">
        <v>225</v>
      </c>
      <c r="N99" s="95" t="s">
        <v>225</v>
      </c>
      <c r="O99" s="818"/>
      <c r="P99" s="91">
        <f t="shared" si="1"/>
        <v>0</v>
      </c>
    </row>
    <row r="100" spans="1:16" s="71" customFormat="1" ht="14.4" thickBot="1" x14ac:dyDescent="0.35">
      <c r="A100" s="44">
        <v>86</v>
      </c>
      <c r="B100" s="1758"/>
      <c r="C100" s="1750"/>
      <c r="D100" s="114" t="s">
        <v>141</v>
      </c>
      <c r="E100" s="99">
        <v>1</v>
      </c>
      <c r="F100" s="100">
        <v>1</v>
      </c>
      <c r="G100" s="101"/>
      <c r="H100" s="102"/>
      <c r="I100" s="103"/>
      <c r="J100" s="104"/>
      <c r="K100" s="46"/>
      <c r="L100" s="46"/>
      <c r="M100" s="102"/>
      <c r="N100" s="103" t="s">
        <v>225</v>
      </c>
      <c r="O100" s="819"/>
      <c r="P100" s="105">
        <f t="shared" si="1"/>
        <v>0</v>
      </c>
    </row>
    <row r="101" spans="1:16" s="71" customFormat="1" ht="14.4" thickBot="1" x14ac:dyDescent="0.35">
      <c r="A101" s="79">
        <v>87</v>
      </c>
      <c r="B101" s="1758" t="s">
        <v>249</v>
      </c>
      <c r="C101" s="1750" t="s">
        <v>248</v>
      </c>
      <c r="D101" s="106" t="s">
        <v>136</v>
      </c>
      <c r="E101" s="22">
        <v>2</v>
      </c>
      <c r="F101" s="81">
        <v>1</v>
      </c>
      <c r="G101" s="82"/>
      <c r="H101" s="83"/>
      <c r="I101" s="84" t="s">
        <v>225</v>
      </c>
      <c r="J101" s="26"/>
      <c r="K101" s="27"/>
      <c r="L101" s="27"/>
      <c r="M101" s="83" t="s">
        <v>225</v>
      </c>
      <c r="N101" s="84" t="s">
        <v>225</v>
      </c>
      <c r="O101" s="820"/>
      <c r="P101" s="29">
        <f t="shared" si="1"/>
        <v>0</v>
      </c>
    </row>
    <row r="102" spans="1:16" s="71" customFormat="1" ht="14.4" thickBot="1" x14ac:dyDescent="0.35">
      <c r="A102" s="33">
        <v>88</v>
      </c>
      <c r="B102" s="1758"/>
      <c r="C102" s="1750"/>
      <c r="D102" s="113" t="s">
        <v>138</v>
      </c>
      <c r="E102" s="39">
        <v>2</v>
      </c>
      <c r="F102" s="87">
        <v>1</v>
      </c>
      <c r="G102" s="93"/>
      <c r="H102" s="94"/>
      <c r="I102" s="95"/>
      <c r="J102" s="35"/>
      <c r="K102" s="36"/>
      <c r="L102" s="36"/>
      <c r="M102" s="94" t="s">
        <v>225</v>
      </c>
      <c r="N102" s="95" t="s">
        <v>225</v>
      </c>
      <c r="O102" s="818"/>
      <c r="P102" s="91">
        <f t="shared" si="1"/>
        <v>0</v>
      </c>
    </row>
    <row r="103" spans="1:16" s="71" customFormat="1" ht="14.4" thickBot="1" x14ac:dyDescent="0.35">
      <c r="A103" s="33">
        <v>89</v>
      </c>
      <c r="B103" s="1758"/>
      <c r="C103" s="1750"/>
      <c r="D103" s="92" t="s">
        <v>139</v>
      </c>
      <c r="E103" s="39">
        <v>2</v>
      </c>
      <c r="F103" s="87">
        <v>1</v>
      </c>
      <c r="G103" s="93"/>
      <c r="H103" s="94"/>
      <c r="I103" s="95"/>
      <c r="J103" s="35"/>
      <c r="K103" s="36"/>
      <c r="L103" s="36"/>
      <c r="M103" s="94" t="s">
        <v>225</v>
      </c>
      <c r="N103" s="95" t="s">
        <v>225</v>
      </c>
      <c r="O103" s="818"/>
      <c r="P103" s="91">
        <f t="shared" si="1"/>
        <v>0</v>
      </c>
    </row>
    <row r="104" spans="1:16" s="71" customFormat="1" ht="14.4" thickBot="1" x14ac:dyDescent="0.35">
      <c r="A104" s="33">
        <v>90</v>
      </c>
      <c r="B104" s="1758"/>
      <c r="C104" s="1750"/>
      <c r="D104" s="92" t="s">
        <v>140</v>
      </c>
      <c r="E104" s="39">
        <v>2</v>
      </c>
      <c r="F104" s="87">
        <v>1</v>
      </c>
      <c r="G104" s="93"/>
      <c r="H104" s="94"/>
      <c r="I104" s="95"/>
      <c r="J104" s="35"/>
      <c r="K104" s="36"/>
      <c r="L104" s="36"/>
      <c r="M104" s="94" t="s">
        <v>225</v>
      </c>
      <c r="N104" s="95" t="s">
        <v>225</v>
      </c>
      <c r="O104" s="818"/>
      <c r="P104" s="91">
        <f t="shared" si="1"/>
        <v>0</v>
      </c>
    </row>
    <row r="105" spans="1:16" s="71" customFormat="1" ht="14.4" thickBot="1" x14ac:dyDescent="0.35">
      <c r="A105" s="44">
        <v>91</v>
      </c>
      <c r="B105" s="1758"/>
      <c r="C105" s="1750"/>
      <c r="D105" s="114" t="s">
        <v>141</v>
      </c>
      <c r="E105" s="99">
        <v>1</v>
      </c>
      <c r="F105" s="100">
        <v>1</v>
      </c>
      <c r="G105" s="101"/>
      <c r="H105" s="102"/>
      <c r="I105" s="103"/>
      <c r="J105" s="104"/>
      <c r="K105" s="46"/>
      <c r="L105" s="46"/>
      <c r="M105" s="102"/>
      <c r="N105" s="103" t="s">
        <v>225</v>
      </c>
      <c r="O105" s="819"/>
      <c r="P105" s="105">
        <f t="shared" si="1"/>
        <v>0</v>
      </c>
    </row>
    <row r="106" spans="1:16" s="71" customFormat="1" ht="14.4" thickBot="1" x14ac:dyDescent="0.35">
      <c r="A106" s="79">
        <v>92</v>
      </c>
      <c r="B106" s="1758" t="s">
        <v>250</v>
      </c>
      <c r="C106" s="1750" t="s">
        <v>248</v>
      </c>
      <c r="D106" s="106" t="s">
        <v>136</v>
      </c>
      <c r="E106" s="22">
        <v>2</v>
      </c>
      <c r="F106" s="81">
        <v>2</v>
      </c>
      <c r="G106" s="82"/>
      <c r="H106" s="83"/>
      <c r="I106" s="84" t="s">
        <v>225</v>
      </c>
      <c r="J106" s="26"/>
      <c r="K106" s="27"/>
      <c r="L106" s="27"/>
      <c r="M106" s="83" t="s">
        <v>225</v>
      </c>
      <c r="N106" s="84" t="s">
        <v>225</v>
      </c>
      <c r="O106" s="820"/>
      <c r="P106" s="29">
        <f t="shared" si="1"/>
        <v>0</v>
      </c>
    </row>
    <row r="107" spans="1:16" s="71" customFormat="1" ht="14.4" thickBot="1" x14ac:dyDescent="0.35">
      <c r="A107" s="33">
        <v>93</v>
      </c>
      <c r="B107" s="1758"/>
      <c r="C107" s="1750"/>
      <c r="D107" s="113" t="s">
        <v>138</v>
      </c>
      <c r="E107" s="39">
        <v>2</v>
      </c>
      <c r="F107" s="87">
        <v>2</v>
      </c>
      <c r="G107" s="93"/>
      <c r="H107" s="94"/>
      <c r="I107" s="95"/>
      <c r="J107" s="35"/>
      <c r="K107" s="36"/>
      <c r="L107" s="36"/>
      <c r="M107" s="94" t="s">
        <v>225</v>
      </c>
      <c r="N107" s="95" t="s">
        <v>225</v>
      </c>
      <c r="O107" s="818"/>
      <c r="P107" s="91">
        <f t="shared" si="1"/>
        <v>0</v>
      </c>
    </row>
    <row r="108" spans="1:16" s="71" customFormat="1" ht="14.4" thickBot="1" x14ac:dyDescent="0.35">
      <c r="A108" s="33">
        <v>94</v>
      </c>
      <c r="B108" s="1758"/>
      <c r="C108" s="1750"/>
      <c r="D108" s="92" t="s">
        <v>139</v>
      </c>
      <c r="E108" s="39">
        <v>2</v>
      </c>
      <c r="F108" s="87">
        <v>2</v>
      </c>
      <c r="G108" s="93"/>
      <c r="H108" s="94"/>
      <c r="I108" s="95"/>
      <c r="J108" s="35"/>
      <c r="K108" s="36"/>
      <c r="L108" s="36"/>
      <c r="M108" s="94" t="s">
        <v>225</v>
      </c>
      <c r="N108" s="95" t="s">
        <v>225</v>
      </c>
      <c r="O108" s="818"/>
      <c r="P108" s="91">
        <f t="shared" si="1"/>
        <v>0</v>
      </c>
    </row>
    <row r="109" spans="1:16" s="71" customFormat="1" ht="15" customHeight="1" thickBot="1" x14ac:dyDescent="0.35">
      <c r="A109" s="33">
        <v>95</v>
      </c>
      <c r="B109" s="1758"/>
      <c r="C109" s="1750"/>
      <c r="D109" s="92" t="s">
        <v>140</v>
      </c>
      <c r="E109" s="39">
        <v>2</v>
      </c>
      <c r="F109" s="87">
        <v>2</v>
      </c>
      <c r="G109" s="93"/>
      <c r="H109" s="94"/>
      <c r="I109" s="95"/>
      <c r="J109" s="35"/>
      <c r="K109" s="36"/>
      <c r="L109" s="36"/>
      <c r="M109" s="94" t="s">
        <v>225</v>
      </c>
      <c r="N109" s="95" t="s">
        <v>225</v>
      </c>
      <c r="O109" s="818"/>
      <c r="P109" s="91">
        <f t="shared" si="1"/>
        <v>0</v>
      </c>
    </row>
    <row r="110" spans="1:16" s="71" customFormat="1" ht="14.4" thickBot="1" x14ac:dyDescent="0.35">
      <c r="A110" s="44">
        <v>96</v>
      </c>
      <c r="B110" s="1758"/>
      <c r="C110" s="1750"/>
      <c r="D110" s="114" t="s">
        <v>141</v>
      </c>
      <c r="E110" s="99">
        <v>1</v>
      </c>
      <c r="F110" s="100">
        <v>2</v>
      </c>
      <c r="G110" s="101"/>
      <c r="H110" s="102"/>
      <c r="I110" s="103"/>
      <c r="J110" s="104"/>
      <c r="K110" s="46"/>
      <c r="L110" s="46"/>
      <c r="M110" s="102"/>
      <c r="N110" s="103" t="s">
        <v>225</v>
      </c>
      <c r="O110" s="819"/>
      <c r="P110" s="105">
        <f t="shared" si="1"/>
        <v>0</v>
      </c>
    </row>
    <row r="111" spans="1:16" s="71" customFormat="1" ht="14.4" thickBot="1" x14ac:dyDescent="0.35">
      <c r="A111" s="79">
        <v>97</v>
      </c>
      <c r="B111" s="1758" t="s">
        <v>251</v>
      </c>
      <c r="C111" s="1750" t="s">
        <v>252</v>
      </c>
      <c r="D111" s="106" t="s">
        <v>136</v>
      </c>
      <c r="E111" s="22">
        <v>2</v>
      </c>
      <c r="F111" s="81">
        <v>2</v>
      </c>
      <c r="G111" s="82"/>
      <c r="H111" s="83"/>
      <c r="I111" s="84" t="s">
        <v>225</v>
      </c>
      <c r="J111" s="26"/>
      <c r="K111" s="27"/>
      <c r="L111" s="27"/>
      <c r="M111" s="83" t="s">
        <v>225</v>
      </c>
      <c r="N111" s="84" t="s">
        <v>225</v>
      </c>
      <c r="O111" s="820"/>
      <c r="P111" s="29">
        <f t="shared" si="1"/>
        <v>0</v>
      </c>
    </row>
    <row r="112" spans="1:16" s="71" customFormat="1" ht="14.4" thickBot="1" x14ac:dyDescent="0.35">
      <c r="A112" s="33">
        <v>98</v>
      </c>
      <c r="B112" s="1758"/>
      <c r="C112" s="1750"/>
      <c r="D112" s="113" t="s">
        <v>138</v>
      </c>
      <c r="E112" s="39">
        <v>2</v>
      </c>
      <c r="F112" s="87">
        <v>2</v>
      </c>
      <c r="G112" s="93"/>
      <c r="H112" s="94"/>
      <c r="I112" s="95"/>
      <c r="J112" s="35"/>
      <c r="K112" s="36"/>
      <c r="L112" s="36"/>
      <c r="M112" s="94" t="s">
        <v>225</v>
      </c>
      <c r="N112" s="95" t="s">
        <v>225</v>
      </c>
      <c r="O112" s="818"/>
      <c r="P112" s="91">
        <f t="shared" si="1"/>
        <v>0</v>
      </c>
    </row>
    <row r="113" spans="1:16" s="71" customFormat="1" ht="14.4" thickBot="1" x14ac:dyDescent="0.35">
      <c r="A113" s="33">
        <v>99</v>
      </c>
      <c r="B113" s="1758"/>
      <c r="C113" s="1750"/>
      <c r="D113" s="92" t="s">
        <v>139</v>
      </c>
      <c r="E113" s="39">
        <v>2</v>
      </c>
      <c r="F113" s="87">
        <v>2</v>
      </c>
      <c r="G113" s="93"/>
      <c r="H113" s="94"/>
      <c r="I113" s="95"/>
      <c r="J113" s="35"/>
      <c r="K113" s="36"/>
      <c r="L113" s="36"/>
      <c r="M113" s="94" t="s">
        <v>225</v>
      </c>
      <c r="N113" s="95" t="s">
        <v>225</v>
      </c>
      <c r="O113" s="818"/>
      <c r="P113" s="91">
        <f t="shared" si="1"/>
        <v>0</v>
      </c>
    </row>
    <row r="114" spans="1:16" s="71" customFormat="1" ht="14.4" thickBot="1" x14ac:dyDescent="0.35">
      <c r="A114" s="44">
        <v>100</v>
      </c>
      <c r="B114" s="1758"/>
      <c r="C114" s="1750"/>
      <c r="D114" s="114" t="s">
        <v>141</v>
      </c>
      <c r="E114" s="99">
        <v>1</v>
      </c>
      <c r="F114" s="100">
        <v>2</v>
      </c>
      <c r="G114" s="101"/>
      <c r="H114" s="102"/>
      <c r="I114" s="103"/>
      <c r="J114" s="104"/>
      <c r="K114" s="46"/>
      <c r="L114" s="46"/>
      <c r="M114" s="102"/>
      <c r="N114" s="103" t="s">
        <v>225</v>
      </c>
      <c r="O114" s="819"/>
      <c r="P114" s="105">
        <f t="shared" si="1"/>
        <v>0</v>
      </c>
    </row>
    <row r="115" spans="1:16" s="71" customFormat="1" ht="14.4" thickBot="1" x14ac:dyDescent="0.35">
      <c r="A115" s="79">
        <v>101</v>
      </c>
      <c r="B115" s="1758" t="s">
        <v>253</v>
      </c>
      <c r="C115" s="1750" t="s">
        <v>254</v>
      </c>
      <c r="D115" s="106" t="s">
        <v>136</v>
      </c>
      <c r="E115" s="22">
        <v>2</v>
      </c>
      <c r="F115" s="81">
        <v>1</v>
      </c>
      <c r="G115" s="82"/>
      <c r="H115" s="83"/>
      <c r="I115" s="84" t="s">
        <v>225</v>
      </c>
      <c r="J115" s="26"/>
      <c r="K115" s="27"/>
      <c r="L115" s="27"/>
      <c r="M115" s="83" t="s">
        <v>225</v>
      </c>
      <c r="N115" s="84" t="s">
        <v>225</v>
      </c>
      <c r="O115" s="820"/>
      <c r="P115" s="29">
        <f t="shared" si="1"/>
        <v>0</v>
      </c>
    </row>
    <row r="116" spans="1:16" s="71" customFormat="1" ht="14.4" thickBot="1" x14ac:dyDescent="0.35">
      <c r="A116" s="33">
        <v>102</v>
      </c>
      <c r="B116" s="1758"/>
      <c r="C116" s="1750"/>
      <c r="D116" s="113" t="s">
        <v>138</v>
      </c>
      <c r="E116" s="39">
        <v>2</v>
      </c>
      <c r="F116" s="87">
        <v>1</v>
      </c>
      <c r="G116" s="93"/>
      <c r="H116" s="94"/>
      <c r="I116" s="95"/>
      <c r="J116" s="35"/>
      <c r="K116" s="36"/>
      <c r="L116" s="36"/>
      <c r="M116" s="94" t="s">
        <v>225</v>
      </c>
      <c r="N116" s="95" t="s">
        <v>225</v>
      </c>
      <c r="O116" s="818"/>
      <c r="P116" s="91">
        <f t="shared" si="1"/>
        <v>0</v>
      </c>
    </row>
    <row r="117" spans="1:16" s="71" customFormat="1" ht="14.4" thickBot="1" x14ac:dyDescent="0.35">
      <c r="A117" s="33">
        <v>103</v>
      </c>
      <c r="B117" s="1758"/>
      <c r="C117" s="1750"/>
      <c r="D117" s="92" t="s">
        <v>139</v>
      </c>
      <c r="E117" s="39">
        <v>2</v>
      </c>
      <c r="F117" s="87">
        <v>1</v>
      </c>
      <c r="G117" s="93"/>
      <c r="H117" s="94"/>
      <c r="I117" s="95"/>
      <c r="J117" s="35"/>
      <c r="K117" s="36"/>
      <c r="L117" s="36"/>
      <c r="M117" s="94" t="s">
        <v>225</v>
      </c>
      <c r="N117" s="95" t="s">
        <v>225</v>
      </c>
      <c r="O117" s="818"/>
      <c r="P117" s="91">
        <f t="shared" si="1"/>
        <v>0</v>
      </c>
    </row>
    <row r="118" spans="1:16" s="71" customFormat="1" ht="14.4" thickBot="1" x14ac:dyDescent="0.35">
      <c r="A118" s="33">
        <v>104</v>
      </c>
      <c r="B118" s="1758"/>
      <c r="C118" s="1750"/>
      <c r="D118" s="92" t="s">
        <v>140</v>
      </c>
      <c r="E118" s="39">
        <v>2</v>
      </c>
      <c r="F118" s="87">
        <v>1</v>
      </c>
      <c r="G118" s="93"/>
      <c r="H118" s="94"/>
      <c r="I118" s="95"/>
      <c r="J118" s="35"/>
      <c r="K118" s="36"/>
      <c r="L118" s="36"/>
      <c r="M118" s="94" t="s">
        <v>225</v>
      </c>
      <c r="N118" s="95" t="s">
        <v>225</v>
      </c>
      <c r="O118" s="818"/>
      <c r="P118" s="91">
        <f t="shared" si="1"/>
        <v>0</v>
      </c>
    </row>
    <row r="119" spans="1:16" s="71" customFormat="1" ht="14.4" thickBot="1" x14ac:dyDescent="0.35">
      <c r="A119" s="44">
        <v>105</v>
      </c>
      <c r="B119" s="1758"/>
      <c r="C119" s="1750"/>
      <c r="D119" s="114" t="s">
        <v>141</v>
      </c>
      <c r="E119" s="99">
        <v>1</v>
      </c>
      <c r="F119" s="100">
        <v>1</v>
      </c>
      <c r="G119" s="101"/>
      <c r="H119" s="102"/>
      <c r="I119" s="103"/>
      <c r="J119" s="104"/>
      <c r="K119" s="46"/>
      <c r="L119" s="46"/>
      <c r="M119" s="102"/>
      <c r="N119" s="103" t="s">
        <v>225</v>
      </c>
      <c r="O119" s="819"/>
      <c r="P119" s="105">
        <f t="shared" si="1"/>
        <v>0</v>
      </c>
    </row>
    <row r="120" spans="1:16" s="71" customFormat="1" ht="14.4" thickBot="1" x14ac:dyDescent="0.35">
      <c r="A120" s="79">
        <v>106</v>
      </c>
      <c r="B120" s="1758" t="s">
        <v>255</v>
      </c>
      <c r="C120" s="1750" t="s">
        <v>254</v>
      </c>
      <c r="D120" s="106" t="s">
        <v>136</v>
      </c>
      <c r="E120" s="22">
        <v>2</v>
      </c>
      <c r="F120" s="81">
        <v>1</v>
      </c>
      <c r="G120" s="82"/>
      <c r="H120" s="83"/>
      <c r="I120" s="84" t="s">
        <v>225</v>
      </c>
      <c r="J120" s="26"/>
      <c r="K120" s="27"/>
      <c r="L120" s="27"/>
      <c r="M120" s="83" t="s">
        <v>225</v>
      </c>
      <c r="N120" s="84" t="s">
        <v>225</v>
      </c>
      <c r="O120" s="820"/>
      <c r="P120" s="29">
        <f t="shared" si="1"/>
        <v>0</v>
      </c>
    </row>
    <row r="121" spans="1:16" s="71" customFormat="1" ht="14.4" thickBot="1" x14ac:dyDescent="0.35">
      <c r="A121" s="33">
        <v>107</v>
      </c>
      <c r="B121" s="1758"/>
      <c r="C121" s="1750"/>
      <c r="D121" s="113" t="s">
        <v>138</v>
      </c>
      <c r="E121" s="39">
        <v>2</v>
      </c>
      <c r="F121" s="87">
        <v>1</v>
      </c>
      <c r="G121" s="93"/>
      <c r="H121" s="94"/>
      <c r="I121" s="95"/>
      <c r="J121" s="35"/>
      <c r="K121" s="36"/>
      <c r="L121" s="36"/>
      <c r="M121" s="94" t="s">
        <v>225</v>
      </c>
      <c r="N121" s="95" t="s">
        <v>225</v>
      </c>
      <c r="O121" s="818"/>
      <c r="P121" s="91">
        <f t="shared" si="1"/>
        <v>0</v>
      </c>
    </row>
    <row r="122" spans="1:16" s="71" customFormat="1" ht="14.4" thickBot="1" x14ac:dyDescent="0.35">
      <c r="A122" s="33">
        <v>108</v>
      </c>
      <c r="B122" s="1758"/>
      <c r="C122" s="1750"/>
      <c r="D122" s="92" t="s">
        <v>139</v>
      </c>
      <c r="E122" s="39">
        <v>2</v>
      </c>
      <c r="F122" s="87">
        <v>1</v>
      </c>
      <c r="G122" s="93"/>
      <c r="H122" s="94"/>
      <c r="I122" s="95"/>
      <c r="J122" s="35"/>
      <c r="K122" s="36"/>
      <c r="L122" s="36"/>
      <c r="M122" s="94" t="s">
        <v>225</v>
      </c>
      <c r="N122" s="95" t="s">
        <v>225</v>
      </c>
      <c r="O122" s="818"/>
      <c r="P122" s="91">
        <f t="shared" si="1"/>
        <v>0</v>
      </c>
    </row>
    <row r="123" spans="1:16" s="71" customFormat="1" ht="14.4" thickBot="1" x14ac:dyDescent="0.35">
      <c r="A123" s="33">
        <v>109</v>
      </c>
      <c r="B123" s="1758"/>
      <c r="C123" s="1750"/>
      <c r="D123" s="92" t="s">
        <v>140</v>
      </c>
      <c r="E123" s="39">
        <v>2</v>
      </c>
      <c r="F123" s="87">
        <v>1</v>
      </c>
      <c r="G123" s="93"/>
      <c r="H123" s="94"/>
      <c r="I123" s="95"/>
      <c r="J123" s="35"/>
      <c r="K123" s="36"/>
      <c r="L123" s="36"/>
      <c r="M123" s="94" t="s">
        <v>225</v>
      </c>
      <c r="N123" s="95" t="s">
        <v>225</v>
      </c>
      <c r="O123" s="818"/>
      <c r="P123" s="91">
        <f t="shared" si="1"/>
        <v>0</v>
      </c>
    </row>
    <row r="124" spans="1:16" s="71" customFormat="1" ht="14.4" thickBot="1" x14ac:dyDescent="0.35">
      <c r="A124" s="44">
        <v>110</v>
      </c>
      <c r="B124" s="1758"/>
      <c r="C124" s="1750"/>
      <c r="D124" s="114" t="s">
        <v>141</v>
      </c>
      <c r="E124" s="99">
        <v>1</v>
      </c>
      <c r="F124" s="100">
        <v>1</v>
      </c>
      <c r="G124" s="101"/>
      <c r="H124" s="102"/>
      <c r="I124" s="103"/>
      <c r="J124" s="104"/>
      <c r="K124" s="46"/>
      <c r="L124" s="46"/>
      <c r="M124" s="102"/>
      <c r="N124" s="103" t="s">
        <v>225</v>
      </c>
      <c r="O124" s="819"/>
      <c r="P124" s="105">
        <f t="shared" si="1"/>
        <v>0</v>
      </c>
    </row>
    <row r="125" spans="1:16" s="71" customFormat="1" ht="14.4" thickBot="1" x14ac:dyDescent="0.35">
      <c r="A125" s="79">
        <v>111</v>
      </c>
      <c r="B125" s="1758" t="s">
        <v>256</v>
      </c>
      <c r="C125" s="1750" t="s">
        <v>254</v>
      </c>
      <c r="D125" s="106" t="s">
        <v>136</v>
      </c>
      <c r="E125" s="22">
        <v>2</v>
      </c>
      <c r="F125" s="81">
        <v>2</v>
      </c>
      <c r="G125" s="82"/>
      <c r="H125" s="83"/>
      <c r="I125" s="84" t="s">
        <v>225</v>
      </c>
      <c r="J125" s="26"/>
      <c r="K125" s="27"/>
      <c r="L125" s="27"/>
      <c r="M125" s="83" t="s">
        <v>225</v>
      </c>
      <c r="N125" s="84" t="s">
        <v>225</v>
      </c>
      <c r="O125" s="820"/>
      <c r="P125" s="29">
        <f t="shared" si="1"/>
        <v>0</v>
      </c>
    </row>
    <row r="126" spans="1:16" s="71" customFormat="1" ht="14.4" thickBot="1" x14ac:dyDescent="0.35">
      <c r="A126" s="33">
        <v>112</v>
      </c>
      <c r="B126" s="1758"/>
      <c r="C126" s="1750"/>
      <c r="D126" s="113" t="s">
        <v>138</v>
      </c>
      <c r="E126" s="39">
        <v>2</v>
      </c>
      <c r="F126" s="87">
        <v>2</v>
      </c>
      <c r="G126" s="93"/>
      <c r="H126" s="94"/>
      <c r="I126" s="95"/>
      <c r="J126" s="35"/>
      <c r="K126" s="36"/>
      <c r="L126" s="36"/>
      <c r="M126" s="94" t="s">
        <v>225</v>
      </c>
      <c r="N126" s="95" t="s">
        <v>225</v>
      </c>
      <c r="O126" s="818"/>
      <c r="P126" s="91">
        <f t="shared" si="1"/>
        <v>0</v>
      </c>
    </row>
    <row r="127" spans="1:16" s="71" customFormat="1" ht="14.4" thickBot="1" x14ac:dyDescent="0.35">
      <c r="A127" s="33">
        <v>113</v>
      </c>
      <c r="B127" s="1758"/>
      <c r="C127" s="1750"/>
      <c r="D127" s="92" t="s">
        <v>139</v>
      </c>
      <c r="E127" s="39">
        <v>2</v>
      </c>
      <c r="F127" s="87">
        <v>2</v>
      </c>
      <c r="G127" s="93"/>
      <c r="H127" s="94"/>
      <c r="I127" s="95"/>
      <c r="J127" s="35"/>
      <c r="K127" s="36"/>
      <c r="L127" s="36"/>
      <c r="M127" s="94" t="s">
        <v>225</v>
      </c>
      <c r="N127" s="95" t="s">
        <v>225</v>
      </c>
      <c r="O127" s="818"/>
      <c r="P127" s="91">
        <f t="shared" si="1"/>
        <v>0</v>
      </c>
    </row>
    <row r="128" spans="1:16" s="71" customFormat="1" ht="14.4" thickBot="1" x14ac:dyDescent="0.35">
      <c r="A128" s="33">
        <v>114</v>
      </c>
      <c r="B128" s="1758"/>
      <c r="C128" s="1750"/>
      <c r="D128" s="92" t="s">
        <v>140</v>
      </c>
      <c r="E128" s="39">
        <v>2</v>
      </c>
      <c r="F128" s="87">
        <v>2</v>
      </c>
      <c r="G128" s="93"/>
      <c r="H128" s="94"/>
      <c r="I128" s="95"/>
      <c r="J128" s="35"/>
      <c r="K128" s="36"/>
      <c r="L128" s="36"/>
      <c r="M128" s="94" t="s">
        <v>225</v>
      </c>
      <c r="N128" s="95" t="s">
        <v>225</v>
      </c>
      <c r="O128" s="818"/>
      <c r="P128" s="91">
        <f t="shared" si="1"/>
        <v>0</v>
      </c>
    </row>
    <row r="129" spans="1:16" s="71" customFormat="1" ht="14.4" thickBot="1" x14ac:dyDescent="0.35">
      <c r="A129" s="44">
        <v>115</v>
      </c>
      <c r="B129" s="1758"/>
      <c r="C129" s="1750"/>
      <c r="D129" s="114" t="s">
        <v>141</v>
      </c>
      <c r="E129" s="99">
        <v>1</v>
      </c>
      <c r="F129" s="100">
        <v>2</v>
      </c>
      <c r="G129" s="101"/>
      <c r="H129" s="102"/>
      <c r="I129" s="103"/>
      <c r="J129" s="104"/>
      <c r="K129" s="46"/>
      <c r="L129" s="46"/>
      <c r="M129" s="102"/>
      <c r="N129" s="103" t="s">
        <v>225</v>
      </c>
      <c r="O129" s="819"/>
      <c r="P129" s="105">
        <f t="shared" si="1"/>
        <v>0</v>
      </c>
    </row>
    <row r="130" spans="1:16" s="71" customFormat="1" ht="14.4" thickBot="1" x14ac:dyDescent="0.35">
      <c r="A130" s="79">
        <v>116</v>
      </c>
      <c r="B130" s="1758" t="s">
        <v>251</v>
      </c>
      <c r="C130" s="1750" t="s">
        <v>252</v>
      </c>
      <c r="D130" s="106" t="s">
        <v>136</v>
      </c>
      <c r="E130" s="22">
        <v>2</v>
      </c>
      <c r="F130" s="81">
        <v>2</v>
      </c>
      <c r="G130" s="82"/>
      <c r="H130" s="83"/>
      <c r="I130" s="84" t="s">
        <v>225</v>
      </c>
      <c r="J130" s="26"/>
      <c r="K130" s="27"/>
      <c r="L130" s="27"/>
      <c r="M130" s="83" t="s">
        <v>225</v>
      </c>
      <c r="N130" s="84" t="s">
        <v>225</v>
      </c>
      <c r="O130" s="820"/>
      <c r="P130" s="29">
        <f t="shared" si="1"/>
        <v>0</v>
      </c>
    </row>
    <row r="131" spans="1:16" s="71" customFormat="1" ht="15" customHeight="1" thickBot="1" x14ac:dyDescent="0.35">
      <c r="A131" s="33">
        <v>117</v>
      </c>
      <c r="B131" s="1758"/>
      <c r="C131" s="1750"/>
      <c r="D131" s="113" t="s">
        <v>138</v>
      </c>
      <c r="E131" s="39">
        <v>2</v>
      </c>
      <c r="F131" s="87">
        <v>2</v>
      </c>
      <c r="G131" s="93"/>
      <c r="H131" s="94"/>
      <c r="I131" s="95"/>
      <c r="J131" s="35"/>
      <c r="K131" s="36"/>
      <c r="L131" s="36"/>
      <c r="M131" s="94" t="s">
        <v>225</v>
      </c>
      <c r="N131" s="95" t="s">
        <v>225</v>
      </c>
      <c r="O131" s="818"/>
      <c r="P131" s="91">
        <f t="shared" si="1"/>
        <v>0</v>
      </c>
    </row>
    <row r="132" spans="1:16" s="71" customFormat="1" ht="14.4" thickBot="1" x14ac:dyDescent="0.35">
      <c r="A132" s="33">
        <v>118</v>
      </c>
      <c r="B132" s="1758"/>
      <c r="C132" s="1750"/>
      <c r="D132" s="92" t="s">
        <v>139</v>
      </c>
      <c r="E132" s="39">
        <v>2</v>
      </c>
      <c r="F132" s="87">
        <v>2</v>
      </c>
      <c r="G132" s="93"/>
      <c r="H132" s="94"/>
      <c r="I132" s="95"/>
      <c r="J132" s="35"/>
      <c r="K132" s="36"/>
      <c r="L132" s="36"/>
      <c r="M132" s="94" t="s">
        <v>225</v>
      </c>
      <c r="N132" s="95" t="s">
        <v>225</v>
      </c>
      <c r="O132" s="818"/>
      <c r="P132" s="91">
        <f t="shared" si="1"/>
        <v>0</v>
      </c>
    </row>
    <row r="133" spans="1:16" s="71" customFormat="1" ht="14.4" thickBot="1" x14ac:dyDescent="0.35">
      <c r="A133" s="44">
        <v>119</v>
      </c>
      <c r="B133" s="1758"/>
      <c r="C133" s="1750"/>
      <c r="D133" s="114" t="s">
        <v>141</v>
      </c>
      <c r="E133" s="99">
        <v>1</v>
      </c>
      <c r="F133" s="100">
        <v>2</v>
      </c>
      <c r="G133" s="101"/>
      <c r="H133" s="102"/>
      <c r="I133" s="103"/>
      <c r="J133" s="104"/>
      <c r="K133" s="46"/>
      <c r="L133" s="46"/>
      <c r="M133" s="102"/>
      <c r="N133" s="103" t="s">
        <v>225</v>
      </c>
      <c r="O133" s="819"/>
      <c r="P133" s="105">
        <f t="shared" si="1"/>
        <v>0</v>
      </c>
    </row>
    <row r="134" spans="1:16" s="71" customFormat="1" ht="14.4" thickBot="1" x14ac:dyDescent="0.35">
      <c r="A134" s="79">
        <v>120</v>
      </c>
      <c r="B134" s="1758" t="s">
        <v>257</v>
      </c>
      <c r="C134" s="1750" t="s">
        <v>258</v>
      </c>
      <c r="D134" s="106" t="s">
        <v>136</v>
      </c>
      <c r="E134" s="22">
        <v>2</v>
      </c>
      <c r="F134" s="81">
        <v>1</v>
      </c>
      <c r="G134" s="82"/>
      <c r="H134" s="83"/>
      <c r="I134" s="84" t="s">
        <v>225</v>
      </c>
      <c r="J134" s="26"/>
      <c r="K134" s="27"/>
      <c r="L134" s="27"/>
      <c r="M134" s="83" t="s">
        <v>225</v>
      </c>
      <c r="N134" s="84" t="s">
        <v>225</v>
      </c>
      <c r="O134" s="820"/>
      <c r="P134" s="29">
        <f t="shared" si="1"/>
        <v>0</v>
      </c>
    </row>
    <row r="135" spans="1:16" s="71" customFormat="1" ht="14.4" thickBot="1" x14ac:dyDescent="0.35">
      <c r="A135" s="33">
        <v>121</v>
      </c>
      <c r="B135" s="1758"/>
      <c r="C135" s="1750"/>
      <c r="D135" s="113" t="s">
        <v>138</v>
      </c>
      <c r="E135" s="39">
        <v>2</v>
      </c>
      <c r="F135" s="87">
        <v>1</v>
      </c>
      <c r="G135" s="93"/>
      <c r="H135" s="94"/>
      <c r="I135" s="95"/>
      <c r="J135" s="35"/>
      <c r="K135" s="36"/>
      <c r="L135" s="36"/>
      <c r="M135" s="94" t="s">
        <v>225</v>
      </c>
      <c r="N135" s="95" t="s">
        <v>225</v>
      </c>
      <c r="O135" s="818"/>
      <c r="P135" s="91">
        <f t="shared" si="1"/>
        <v>0</v>
      </c>
    </row>
    <row r="136" spans="1:16" s="71" customFormat="1" ht="14.4" thickBot="1" x14ac:dyDescent="0.35">
      <c r="A136" s="33">
        <v>122</v>
      </c>
      <c r="B136" s="1758"/>
      <c r="C136" s="1750"/>
      <c r="D136" s="92" t="s">
        <v>139</v>
      </c>
      <c r="E136" s="39">
        <v>2</v>
      </c>
      <c r="F136" s="87">
        <v>1</v>
      </c>
      <c r="G136" s="93"/>
      <c r="H136" s="94"/>
      <c r="I136" s="95"/>
      <c r="J136" s="35"/>
      <c r="K136" s="36"/>
      <c r="L136" s="36"/>
      <c r="M136" s="94" t="s">
        <v>225</v>
      </c>
      <c r="N136" s="95" t="s">
        <v>225</v>
      </c>
      <c r="O136" s="818"/>
      <c r="P136" s="91">
        <f t="shared" si="1"/>
        <v>0</v>
      </c>
    </row>
    <row r="137" spans="1:16" s="71" customFormat="1" ht="14.4" thickBot="1" x14ac:dyDescent="0.35">
      <c r="A137" s="33">
        <v>123</v>
      </c>
      <c r="B137" s="1758"/>
      <c r="C137" s="1750"/>
      <c r="D137" s="92" t="s">
        <v>140</v>
      </c>
      <c r="E137" s="39">
        <v>2</v>
      </c>
      <c r="F137" s="87">
        <v>1</v>
      </c>
      <c r="G137" s="93"/>
      <c r="H137" s="94"/>
      <c r="I137" s="95"/>
      <c r="J137" s="35"/>
      <c r="K137" s="36"/>
      <c r="L137" s="36"/>
      <c r="M137" s="94" t="s">
        <v>225</v>
      </c>
      <c r="N137" s="95" t="s">
        <v>225</v>
      </c>
      <c r="O137" s="818"/>
      <c r="P137" s="91">
        <f t="shared" si="1"/>
        <v>0</v>
      </c>
    </row>
    <row r="138" spans="1:16" s="71" customFormat="1" ht="14.4" thickBot="1" x14ac:dyDescent="0.35">
      <c r="A138" s="44">
        <v>124</v>
      </c>
      <c r="B138" s="1758"/>
      <c r="C138" s="1750"/>
      <c r="D138" s="114" t="s">
        <v>141</v>
      </c>
      <c r="E138" s="99">
        <v>1</v>
      </c>
      <c r="F138" s="100">
        <v>1</v>
      </c>
      <c r="G138" s="101"/>
      <c r="H138" s="102"/>
      <c r="I138" s="103"/>
      <c r="J138" s="104"/>
      <c r="K138" s="46"/>
      <c r="L138" s="46"/>
      <c r="M138" s="102"/>
      <c r="N138" s="103" t="s">
        <v>225</v>
      </c>
      <c r="O138" s="819"/>
      <c r="P138" s="105">
        <f t="shared" si="1"/>
        <v>0</v>
      </c>
    </row>
    <row r="139" spans="1:16" s="71" customFormat="1" ht="14.4" thickBot="1" x14ac:dyDescent="0.35">
      <c r="A139" s="79">
        <v>125</v>
      </c>
      <c r="B139" s="1758" t="s">
        <v>259</v>
      </c>
      <c r="C139" s="1750" t="s">
        <v>258</v>
      </c>
      <c r="D139" s="106" t="s">
        <v>136</v>
      </c>
      <c r="E139" s="22">
        <v>2</v>
      </c>
      <c r="F139" s="81">
        <v>1</v>
      </c>
      <c r="G139" s="82"/>
      <c r="H139" s="83"/>
      <c r="I139" s="84" t="s">
        <v>225</v>
      </c>
      <c r="J139" s="26"/>
      <c r="K139" s="27"/>
      <c r="L139" s="27"/>
      <c r="M139" s="83" t="s">
        <v>225</v>
      </c>
      <c r="N139" s="84" t="s">
        <v>225</v>
      </c>
      <c r="O139" s="820"/>
      <c r="P139" s="29">
        <f t="shared" si="1"/>
        <v>0</v>
      </c>
    </row>
    <row r="140" spans="1:16" s="71" customFormat="1" ht="14.4" thickBot="1" x14ac:dyDescent="0.35">
      <c r="A140" s="33">
        <v>126</v>
      </c>
      <c r="B140" s="1758"/>
      <c r="C140" s="1750"/>
      <c r="D140" s="113" t="s">
        <v>138</v>
      </c>
      <c r="E140" s="39">
        <v>2</v>
      </c>
      <c r="F140" s="87">
        <v>1</v>
      </c>
      <c r="G140" s="93"/>
      <c r="H140" s="94"/>
      <c r="I140" s="95"/>
      <c r="J140" s="35"/>
      <c r="K140" s="36"/>
      <c r="L140" s="36"/>
      <c r="M140" s="94" t="s">
        <v>225</v>
      </c>
      <c r="N140" s="95" t="s">
        <v>225</v>
      </c>
      <c r="O140" s="818"/>
      <c r="P140" s="91">
        <f t="shared" si="1"/>
        <v>0</v>
      </c>
    </row>
    <row r="141" spans="1:16" s="71" customFormat="1" ht="14.4" thickBot="1" x14ac:dyDescent="0.35">
      <c r="A141" s="33">
        <v>127</v>
      </c>
      <c r="B141" s="1758"/>
      <c r="C141" s="1750"/>
      <c r="D141" s="92" t="s">
        <v>139</v>
      </c>
      <c r="E141" s="39">
        <v>2</v>
      </c>
      <c r="F141" s="87">
        <v>1</v>
      </c>
      <c r="G141" s="93"/>
      <c r="H141" s="94"/>
      <c r="I141" s="95"/>
      <c r="J141" s="35"/>
      <c r="K141" s="36"/>
      <c r="L141" s="36"/>
      <c r="M141" s="94" t="s">
        <v>225</v>
      </c>
      <c r="N141" s="95" t="s">
        <v>225</v>
      </c>
      <c r="O141" s="818"/>
      <c r="P141" s="91">
        <f t="shared" si="1"/>
        <v>0</v>
      </c>
    </row>
    <row r="142" spans="1:16" s="71" customFormat="1" ht="14.4" thickBot="1" x14ac:dyDescent="0.35">
      <c r="A142" s="33">
        <v>128</v>
      </c>
      <c r="B142" s="1758"/>
      <c r="C142" s="1750"/>
      <c r="D142" s="92" t="s">
        <v>140</v>
      </c>
      <c r="E142" s="39">
        <v>2</v>
      </c>
      <c r="F142" s="87">
        <v>1</v>
      </c>
      <c r="G142" s="93"/>
      <c r="H142" s="94"/>
      <c r="I142" s="95"/>
      <c r="J142" s="35"/>
      <c r="K142" s="36"/>
      <c r="L142" s="36"/>
      <c r="M142" s="94" t="s">
        <v>225</v>
      </c>
      <c r="N142" s="95" t="s">
        <v>225</v>
      </c>
      <c r="O142" s="818"/>
      <c r="P142" s="91">
        <f t="shared" si="1"/>
        <v>0</v>
      </c>
    </row>
    <row r="143" spans="1:16" s="71" customFormat="1" ht="14.4" thickBot="1" x14ac:dyDescent="0.35">
      <c r="A143" s="44">
        <v>129</v>
      </c>
      <c r="B143" s="1758"/>
      <c r="C143" s="1750"/>
      <c r="D143" s="114" t="s">
        <v>141</v>
      </c>
      <c r="E143" s="99">
        <v>1</v>
      </c>
      <c r="F143" s="100">
        <v>1</v>
      </c>
      <c r="G143" s="101"/>
      <c r="H143" s="102"/>
      <c r="I143" s="103"/>
      <c r="J143" s="104"/>
      <c r="K143" s="46"/>
      <c r="L143" s="46"/>
      <c r="M143" s="102"/>
      <c r="N143" s="103" t="s">
        <v>225</v>
      </c>
      <c r="O143" s="819"/>
      <c r="P143" s="105">
        <f t="shared" ref="P143:P206" si="2">ROUND(O143,2)*E143*F143</f>
        <v>0</v>
      </c>
    </row>
    <row r="144" spans="1:16" s="71" customFormat="1" ht="14.4" thickBot="1" x14ac:dyDescent="0.35">
      <c r="A144" s="79">
        <v>130</v>
      </c>
      <c r="B144" s="1758" t="s">
        <v>260</v>
      </c>
      <c r="C144" s="1750" t="s">
        <v>258</v>
      </c>
      <c r="D144" s="106" t="s">
        <v>136</v>
      </c>
      <c r="E144" s="22">
        <v>2</v>
      </c>
      <c r="F144" s="81">
        <v>2</v>
      </c>
      <c r="G144" s="82"/>
      <c r="H144" s="83"/>
      <c r="I144" s="84" t="s">
        <v>225</v>
      </c>
      <c r="J144" s="26"/>
      <c r="K144" s="27"/>
      <c r="L144" s="27"/>
      <c r="M144" s="83" t="s">
        <v>225</v>
      </c>
      <c r="N144" s="84" t="s">
        <v>225</v>
      </c>
      <c r="O144" s="820"/>
      <c r="P144" s="29">
        <f t="shared" si="2"/>
        <v>0</v>
      </c>
    </row>
    <row r="145" spans="1:16" s="71" customFormat="1" ht="14.4" thickBot="1" x14ac:dyDescent="0.35">
      <c r="A145" s="33">
        <v>131</v>
      </c>
      <c r="B145" s="1758"/>
      <c r="C145" s="1750"/>
      <c r="D145" s="113" t="s">
        <v>138</v>
      </c>
      <c r="E145" s="39">
        <v>2</v>
      </c>
      <c r="F145" s="87">
        <v>2</v>
      </c>
      <c r="G145" s="93"/>
      <c r="H145" s="94"/>
      <c r="I145" s="95"/>
      <c r="J145" s="35"/>
      <c r="K145" s="36"/>
      <c r="L145" s="36"/>
      <c r="M145" s="94" t="s">
        <v>225</v>
      </c>
      <c r="N145" s="95" t="s">
        <v>225</v>
      </c>
      <c r="O145" s="818"/>
      <c r="P145" s="91">
        <f t="shared" si="2"/>
        <v>0</v>
      </c>
    </row>
    <row r="146" spans="1:16" s="71" customFormat="1" ht="14.4" thickBot="1" x14ac:dyDescent="0.35">
      <c r="A146" s="33">
        <v>132</v>
      </c>
      <c r="B146" s="1758"/>
      <c r="C146" s="1750"/>
      <c r="D146" s="92" t="s">
        <v>139</v>
      </c>
      <c r="E146" s="39">
        <v>2</v>
      </c>
      <c r="F146" s="87">
        <v>2</v>
      </c>
      <c r="G146" s="93"/>
      <c r="H146" s="94"/>
      <c r="I146" s="95"/>
      <c r="J146" s="35"/>
      <c r="K146" s="36"/>
      <c r="L146" s="36"/>
      <c r="M146" s="94" t="s">
        <v>225</v>
      </c>
      <c r="N146" s="95" t="s">
        <v>225</v>
      </c>
      <c r="O146" s="818"/>
      <c r="P146" s="91">
        <f t="shared" si="2"/>
        <v>0</v>
      </c>
    </row>
    <row r="147" spans="1:16" s="71" customFormat="1" ht="14.4" thickBot="1" x14ac:dyDescent="0.35">
      <c r="A147" s="33">
        <v>133</v>
      </c>
      <c r="B147" s="1758"/>
      <c r="C147" s="1750"/>
      <c r="D147" s="92" t="s">
        <v>140</v>
      </c>
      <c r="E147" s="39">
        <v>2</v>
      </c>
      <c r="F147" s="87">
        <v>2</v>
      </c>
      <c r="G147" s="93"/>
      <c r="H147" s="94"/>
      <c r="I147" s="95"/>
      <c r="J147" s="35"/>
      <c r="K147" s="36"/>
      <c r="L147" s="36"/>
      <c r="M147" s="94" t="s">
        <v>225</v>
      </c>
      <c r="N147" s="95" t="s">
        <v>225</v>
      </c>
      <c r="O147" s="818"/>
      <c r="P147" s="91">
        <f t="shared" si="2"/>
        <v>0</v>
      </c>
    </row>
    <row r="148" spans="1:16" s="71" customFormat="1" ht="15" customHeight="1" thickBot="1" x14ac:dyDescent="0.35">
      <c r="A148" s="44">
        <v>134</v>
      </c>
      <c r="B148" s="1758"/>
      <c r="C148" s="1750"/>
      <c r="D148" s="114" t="s">
        <v>141</v>
      </c>
      <c r="E148" s="99">
        <v>1</v>
      </c>
      <c r="F148" s="100">
        <v>2</v>
      </c>
      <c r="G148" s="101"/>
      <c r="H148" s="102"/>
      <c r="I148" s="103"/>
      <c r="J148" s="104"/>
      <c r="K148" s="46"/>
      <c r="L148" s="46"/>
      <c r="M148" s="102"/>
      <c r="N148" s="103" t="s">
        <v>225</v>
      </c>
      <c r="O148" s="819"/>
      <c r="P148" s="105">
        <f t="shared" si="2"/>
        <v>0</v>
      </c>
    </row>
    <row r="149" spans="1:16" s="71" customFormat="1" ht="14.4" thickBot="1" x14ac:dyDescent="0.35">
      <c r="A149" s="79">
        <v>135</v>
      </c>
      <c r="B149" s="1758" t="s">
        <v>251</v>
      </c>
      <c r="C149" s="1750" t="s">
        <v>261</v>
      </c>
      <c r="D149" s="120" t="s">
        <v>136</v>
      </c>
      <c r="E149" s="22">
        <v>2</v>
      </c>
      <c r="F149" s="81">
        <v>2</v>
      </c>
      <c r="G149" s="82"/>
      <c r="H149" s="83"/>
      <c r="I149" s="84" t="s">
        <v>225</v>
      </c>
      <c r="J149" s="26"/>
      <c r="K149" s="27"/>
      <c r="L149" s="27"/>
      <c r="M149" s="83" t="s">
        <v>225</v>
      </c>
      <c r="N149" s="84" t="s">
        <v>225</v>
      </c>
      <c r="O149" s="824"/>
      <c r="P149" s="121">
        <f t="shared" si="2"/>
        <v>0</v>
      </c>
    </row>
    <row r="150" spans="1:16" s="71" customFormat="1" ht="14.4" thickBot="1" x14ac:dyDescent="0.35">
      <c r="A150" s="33">
        <v>136</v>
      </c>
      <c r="B150" s="1758"/>
      <c r="C150" s="1750"/>
      <c r="D150" s="113" t="s">
        <v>138</v>
      </c>
      <c r="E150" s="39">
        <v>2</v>
      </c>
      <c r="F150" s="87">
        <v>2</v>
      </c>
      <c r="G150" s="93"/>
      <c r="H150" s="94"/>
      <c r="I150" s="95"/>
      <c r="J150" s="35"/>
      <c r="K150" s="36"/>
      <c r="L150" s="36"/>
      <c r="M150" s="94" t="s">
        <v>225</v>
      </c>
      <c r="N150" s="95" t="s">
        <v>225</v>
      </c>
      <c r="O150" s="818"/>
      <c r="P150" s="122">
        <f t="shared" si="2"/>
        <v>0</v>
      </c>
    </row>
    <row r="151" spans="1:16" s="71" customFormat="1" ht="14.4" thickBot="1" x14ac:dyDescent="0.35">
      <c r="A151" s="33">
        <v>137</v>
      </c>
      <c r="B151" s="1758"/>
      <c r="C151" s="1750"/>
      <c r="D151" s="92" t="s">
        <v>139</v>
      </c>
      <c r="E151" s="39">
        <v>2</v>
      </c>
      <c r="F151" s="87">
        <v>2</v>
      </c>
      <c r="G151" s="93"/>
      <c r="H151" s="94"/>
      <c r="I151" s="95"/>
      <c r="J151" s="35"/>
      <c r="K151" s="36"/>
      <c r="L151" s="36"/>
      <c r="M151" s="94" t="s">
        <v>225</v>
      </c>
      <c r="N151" s="95" t="s">
        <v>225</v>
      </c>
      <c r="O151" s="818"/>
      <c r="P151" s="122">
        <f t="shared" si="2"/>
        <v>0</v>
      </c>
    </row>
    <row r="152" spans="1:16" s="71" customFormat="1" ht="14.4" thickBot="1" x14ac:dyDescent="0.35">
      <c r="A152" s="44">
        <v>138</v>
      </c>
      <c r="B152" s="1758"/>
      <c r="C152" s="1750"/>
      <c r="D152" s="123" t="s">
        <v>141</v>
      </c>
      <c r="E152" s="99">
        <v>1</v>
      </c>
      <c r="F152" s="100">
        <v>2</v>
      </c>
      <c r="G152" s="101"/>
      <c r="H152" s="102"/>
      <c r="I152" s="103"/>
      <c r="J152" s="104"/>
      <c r="K152" s="46"/>
      <c r="L152" s="46"/>
      <c r="M152" s="102"/>
      <c r="N152" s="103" t="s">
        <v>225</v>
      </c>
      <c r="O152" s="825"/>
      <c r="P152" s="124">
        <f t="shared" si="2"/>
        <v>0</v>
      </c>
    </row>
    <row r="153" spans="1:16" s="71" customFormat="1" ht="14.4" thickBot="1" x14ac:dyDescent="0.35">
      <c r="A153" s="79">
        <v>139</v>
      </c>
      <c r="B153" s="1758" t="s">
        <v>262</v>
      </c>
      <c r="C153" s="1750" t="s">
        <v>263</v>
      </c>
      <c r="D153" s="106" t="s">
        <v>136</v>
      </c>
      <c r="E153" s="22">
        <v>2</v>
      </c>
      <c r="F153" s="81">
        <v>1</v>
      </c>
      <c r="G153" s="82"/>
      <c r="H153" s="83"/>
      <c r="I153" s="84" t="s">
        <v>225</v>
      </c>
      <c r="J153" s="26"/>
      <c r="K153" s="27"/>
      <c r="L153" s="27"/>
      <c r="M153" s="83" t="s">
        <v>225</v>
      </c>
      <c r="N153" s="84" t="s">
        <v>225</v>
      </c>
      <c r="O153" s="820"/>
      <c r="P153" s="29">
        <f t="shared" si="2"/>
        <v>0</v>
      </c>
    </row>
    <row r="154" spans="1:16" s="71" customFormat="1" ht="14.4" thickBot="1" x14ac:dyDescent="0.35">
      <c r="A154" s="33">
        <v>140</v>
      </c>
      <c r="B154" s="1758"/>
      <c r="C154" s="1750"/>
      <c r="D154" s="113" t="s">
        <v>138</v>
      </c>
      <c r="E154" s="39">
        <v>2</v>
      </c>
      <c r="F154" s="87">
        <v>1</v>
      </c>
      <c r="G154" s="93"/>
      <c r="H154" s="94"/>
      <c r="I154" s="95"/>
      <c r="J154" s="35"/>
      <c r="K154" s="36"/>
      <c r="L154" s="36"/>
      <c r="M154" s="94" t="s">
        <v>225</v>
      </c>
      <c r="N154" s="95" t="s">
        <v>225</v>
      </c>
      <c r="O154" s="818"/>
      <c r="P154" s="91">
        <f t="shared" si="2"/>
        <v>0</v>
      </c>
    </row>
    <row r="155" spans="1:16" s="71" customFormat="1" ht="14.4" thickBot="1" x14ac:dyDescent="0.35">
      <c r="A155" s="33">
        <v>141</v>
      </c>
      <c r="B155" s="1758"/>
      <c r="C155" s="1750"/>
      <c r="D155" s="92" t="s">
        <v>139</v>
      </c>
      <c r="E155" s="39">
        <v>2</v>
      </c>
      <c r="F155" s="87">
        <v>1</v>
      </c>
      <c r="G155" s="93"/>
      <c r="H155" s="94"/>
      <c r="I155" s="95"/>
      <c r="J155" s="35"/>
      <c r="K155" s="36"/>
      <c r="L155" s="36"/>
      <c r="M155" s="94" t="s">
        <v>225</v>
      </c>
      <c r="N155" s="95" t="s">
        <v>225</v>
      </c>
      <c r="O155" s="818"/>
      <c r="P155" s="91">
        <f t="shared" si="2"/>
        <v>0</v>
      </c>
    </row>
    <row r="156" spans="1:16" s="71" customFormat="1" ht="15" customHeight="1" thickBot="1" x14ac:dyDescent="0.35">
      <c r="A156" s="33">
        <v>142</v>
      </c>
      <c r="B156" s="1758"/>
      <c r="C156" s="1750"/>
      <c r="D156" s="92" t="s">
        <v>140</v>
      </c>
      <c r="E156" s="39">
        <v>2</v>
      </c>
      <c r="F156" s="87">
        <v>1</v>
      </c>
      <c r="G156" s="93"/>
      <c r="H156" s="94"/>
      <c r="I156" s="95"/>
      <c r="J156" s="35"/>
      <c r="K156" s="36"/>
      <c r="L156" s="36"/>
      <c r="M156" s="94" t="s">
        <v>225</v>
      </c>
      <c r="N156" s="95" t="s">
        <v>225</v>
      </c>
      <c r="O156" s="818"/>
      <c r="P156" s="91">
        <f t="shared" si="2"/>
        <v>0</v>
      </c>
    </row>
    <row r="157" spans="1:16" s="71" customFormat="1" ht="14.4" thickBot="1" x14ac:dyDescent="0.35">
      <c r="A157" s="44">
        <v>143</v>
      </c>
      <c r="B157" s="1758"/>
      <c r="C157" s="1750"/>
      <c r="D157" s="114" t="s">
        <v>141</v>
      </c>
      <c r="E157" s="99">
        <v>1</v>
      </c>
      <c r="F157" s="100">
        <v>1</v>
      </c>
      <c r="G157" s="101"/>
      <c r="H157" s="102"/>
      <c r="I157" s="103"/>
      <c r="J157" s="104"/>
      <c r="K157" s="46"/>
      <c r="L157" s="46"/>
      <c r="M157" s="102"/>
      <c r="N157" s="103" t="s">
        <v>225</v>
      </c>
      <c r="O157" s="819"/>
      <c r="P157" s="105">
        <f t="shared" si="2"/>
        <v>0</v>
      </c>
    </row>
    <row r="158" spans="1:16" s="71" customFormat="1" ht="14.4" thickBot="1" x14ac:dyDescent="0.35">
      <c r="A158" s="79">
        <v>144</v>
      </c>
      <c r="B158" s="1758" t="s">
        <v>264</v>
      </c>
      <c r="C158" s="1750" t="s">
        <v>263</v>
      </c>
      <c r="D158" s="106" t="s">
        <v>136</v>
      </c>
      <c r="E158" s="22">
        <v>2</v>
      </c>
      <c r="F158" s="81">
        <v>1</v>
      </c>
      <c r="G158" s="82"/>
      <c r="H158" s="83"/>
      <c r="I158" s="84" t="s">
        <v>225</v>
      </c>
      <c r="J158" s="26"/>
      <c r="K158" s="27"/>
      <c r="L158" s="27"/>
      <c r="M158" s="83" t="s">
        <v>225</v>
      </c>
      <c r="N158" s="84" t="s">
        <v>225</v>
      </c>
      <c r="O158" s="820"/>
      <c r="P158" s="29">
        <f t="shared" si="2"/>
        <v>0</v>
      </c>
    </row>
    <row r="159" spans="1:16" s="71" customFormat="1" ht="14.4" thickBot="1" x14ac:dyDescent="0.35">
      <c r="A159" s="33">
        <v>145</v>
      </c>
      <c r="B159" s="1758"/>
      <c r="C159" s="1750"/>
      <c r="D159" s="113" t="s">
        <v>138</v>
      </c>
      <c r="E159" s="39">
        <v>2</v>
      </c>
      <c r="F159" s="87">
        <v>1</v>
      </c>
      <c r="G159" s="93"/>
      <c r="H159" s="94"/>
      <c r="I159" s="95"/>
      <c r="J159" s="35"/>
      <c r="K159" s="36"/>
      <c r="L159" s="36"/>
      <c r="M159" s="94" t="s">
        <v>225</v>
      </c>
      <c r="N159" s="95" t="s">
        <v>225</v>
      </c>
      <c r="O159" s="818"/>
      <c r="P159" s="91">
        <f t="shared" si="2"/>
        <v>0</v>
      </c>
    </row>
    <row r="160" spans="1:16" s="71" customFormat="1" ht="15" customHeight="1" thickBot="1" x14ac:dyDescent="0.35">
      <c r="A160" s="33">
        <v>146</v>
      </c>
      <c r="B160" s="1758"/>
      <c r="C160" s="1750"/>
      <c r="D160" s="92" t="s">
        <v>139</v>
      </c>
      <c r="E160" s="39">
        <v>2</v>
      </c>
      <c r="F160" s="87">
        <v>1</v>
      </c>
      <c r="G160" s="93"/>
      <c r="H160" s="94"/>
      <c r="I160" s="95"/>
      <c r="J160" s="35"/>
      <c r="K160" s="36"/>
      <c r="L160" s="36"/>
      <c r="M160" s="94" t="s">
        <v>225</v>
      </c>
      <c r="N160" s="95" t="s">
        <v>225</v>
      </c>
      <c r="O160" s="818"/>
      <c r="P160" s="91">
        <f t="shared" si="2"/>
        <v>0</v>
      </c>
    </row>
    <row r="161" spans="1:16" s="71" customFormat="1" ht="14.4" thickBot="1" x14ac:dyDescent="0.35">
      <c r="A161" s="33">
        <v>147</v>
      </c>
      <c r="B161" s="1758"/>
      <c r="C161" s="1750"/>
      <c r="D161" s="92" t="s">
        <v>140</v>
      </c>
      <c r="E161" s="39">
        <v>2</v>
      </c>
      <c r="F161" s="87">
        <v>1</v>
      </c>
      <c r="G161" s="93"/>
      <c r="H161" s="94"/>
      <c r="I161" s="95"/>
      <c r="J161" s="35"/>
      <c r="K161" s="36"/>
      <c r="L161" s="36"/>
      <c r="M161" s="94" t="s">
        <v>225</v>
      </c>
      <c r="N161" s="95" t="s">
        <v>225</v>
      </c>
      <c r="O161" s="818"/>
      <c r="P161" s="91">
        <f t="shared" si="2"/>
        <v>0</v>
      </c>
    </row>
    <row r="162" spans="1:16" s="71" customFormat="1" ht="14.4" thickBot="1" x14ac:dyDescent="0.35">
      <c r="A162" s="44">
        <v>148</v>
      </c>
      <c r="B162" s="1758"/>
      <c r="C162" s="1750"/>
      <c r="D162" s="114" t="s">
        <v>141</v>
      </c>
      <c r="E162" s="99">
        <v>1</v>
      </c>
      <c r="F162" s="100">
        <v>1</v>
      </c>
      <c r="G162" s="101"/>
      <c r="H162" s="102"/>
      <c r="I162" s="103"/>
      <c r="J162" s="104"/>
      <c r="K162" s="46"/>
      <c r="L162" s="46"/>
      <c r="M162" s="102"/>
      <c r="N162" s="103" t="s">
        <v>225</v>
      </c>
      <c r="O162" s="819"/>
      <c r="P162" s="105">
        <f t="shared" si="2"/>
        <v>0</v>
      </c>
    </row>
    <row r="163" spans="1:16" s="71" customFormat="1" ht="15" customHeight="1" thickBot="1" x14ac:dyDescent="0.35">
      <c r="A163" s="79">
        <v>149</v>
      </c>
      <c r="B163" s="1758" t="s">
        <v>265</v>
      </c>
      <c r="C163" s="1750" t="s">
        <v>263</v>
      </c>
      <c r="D163" s="106" t="s">
        <v>136</v>
      </c>
      <c r="E163" s="22">
        <v>2</v>
      </c>
      <c r="F163" s="81">
        <v>2</v>
      </c>
      <c r="G163" s="82"/>
      <c r="H163" s="83"/>
      <c r="I163" s="84" t="s">
        <v>225</v>
      </c>
      <c r="J163" s="26"/>
      <c r="K163" s="27"/>
      <c r="L163" s="27"/>
      <c r="M163" s="83" t="s">
        <v>225</v>
      </c>
      <c r="N163" s="84" t="s">
        <v>225</v>
      </c>
      <c r="O163" s="820"/>
      <c r="P163" s="29">
        <f t="shared" si="2"/>
        <v>0</v>
      </c>
    </row>
    <row r="164" spans="1:16" s="71" customFormat="1" ht="14.4" thickBot="1" x14ac:dyDescent="0.35">
      <c r="A164" s="33">
        <v>150</v>
      </c>
      <c r="B164" s="1758"/>
      <c r="C164" s="1750"/>
      <c r="D164" s="113" t="s">
        <v>138</v>
      </c>
      <c r="E164" s="39">
        <v>2</v>
      </c>
      <c r="F164" s="87">
        <v>2</v>
      </c>
      <c r="G164" s="93"/>
      <c r="H164" s="94"/>
      <c r="I164" s="95"/>
      <c r="J164" s="35"/>
      <c r="K164" s="36"/>
      <c r="L164" s="36"/>
      <c r="M164" s="94" t="s">
        <v>225</v>
      </c>
      <c r="N164" s="95" t="s">
        <v>225</v>
      </c>
      <c r="O164" s="818"/>
      <c r="P164" s="91">
        <f t="shared" si="2"/>
        <v>0</v>
      </c>
    </row>
    <row r="165" spans="1:16" s="71" customFormat="1" ht="14.4" thickBot="1" x14ac:dyDescent="0.35">
      <c r="A165" s="33">
        <v>151</v>
      </c>
      <c r="B165" s="1758"/>
      <c r="C165" s="1750"/>
      <c r="D165" s="92" t="s">
        <v>139</v>
      </c>
      <c r="E165" s="39">
        <v>2</v>
      </c>
      <c r="F165" s="87">
        <v>2</v>
      </c>
      <c r="G165" s="93"/>
      <c r="H165" s="94"/>
      <c r="I165" s="95"/>
      <c r="J165" s="35"/>
      <c r="K165" s="36"/>
      <c r="L165" s="36"/>
      <c r="M165" s="94" t="s">
        <v>225</v>
      </c>
      <c r="N165" s="95" t="s">
        <v>225</v>
      </c>
      <c r="O165" s="818"/>
      <c r="P165" s="91">
        <f t="shared" si="2"/>
        <v>0</v>
      </c>
    </row>
    <row r="166" spans="1:16" s="71" customFormat="1" ht="14.4" thickBot="1" x14ac:dyDescent="0.35">
      <c r="A166" s="33">
        <v>152</v>
      </c>
      <c r="B166" s="1758"/>
      <c r="C166" s="1750"/>
      <c r="D166" s="92" t="s">
        <v>140</v>
      </c>
      <c r="E166" s="39">
        <v>2</v>
      </c>
      <c r="F166" s="87">
        <v>2</v>
      </c>
      <c r="G166" s="93"/>
      <c r="H166" s="94"/>
      <c r="I166" s="95"/>
      <c r="J166" s="35"/>
      <c r="K166" s="36"/>
      <c r="L166" s="36"/>
      <c r="M166" s="94" t="s">
        <v>225</v>
      </c>
      <c r="N166" s="95" t="s">
        <v>225</v>
      </c>
      <c r="O166" s="818"/>
      <c r="P166" s="91">
        <f t="shared" si="2"/>
        <v>0</v>
      </c>
    </row>
    <row r="167" spans="1:16" s="71" customFormat="1" ht="15" customHeight="1" thickBot="1" x14ac:dyDescent="0.35">
      <c r="A167" s="44">
        <v>153</v>
      </c>
      <c r="B167" s="1758"/>
      <c r="C167" s="1750"/>
      <c r="D167" s="114" t="s">
        <v>141</v>
      </c>
      <c r="E167" s="99">
        <v>1</v>
      </c>
      <c r="F167" s="100">
        <v>2</v>
      </c>
      <c r="G167" s="101"/>
      <c r="H167" s="102"/>
      <c r="I167" s="103"/>
      <c r="J167" s="104"/>
      <c r="K167" s="46"/>
      <c r="L167" s="46"/>
      <c r="M167" s="102"/>
      <c r="N167" s="103" t="s">
        <v>225</v>
      </c>
      <c r="O167" s="819"/>
      <c r="P167" s="105">
        <f t="shared" si="2"/>
        <v>0</v>
      </c>
    </row>
    <row r="168" spans="1:16" s="71" customFormat="1" ht="14.4" thickBot="1" x14ac:dyDescent="0.35">
      <c r="A168" s="79">
        <v>154</v>
      </c>
      <c r="B168" s="1758" t="s">
        <v>251</v>
      </c>
      <c r="C168" s="1750" t="s">
        <v>266</v>
      </c>
      <c r="D168" s="106" t="s">
        <v>136</v>
      </c>
      <c r="E168" s="22">
        <v>2</v>
      </c>
      <c r="F168" s="81">
        <v>2</v>
      </c>
      <c r="G168" s="82"/>
      <c r="H168" s="83"/>
      <c r="I168" s="84" t="s">
        <v>225</v>
      </c>
      <c r="J168" s="26"/>
      <c r="K168" s="27"/>
      <c r="L168" s="27"/>
      <c r="M168" s="83" t="s">
        <v>225</v>
      </c>
      <c r="N168" s="84" t="s">
        <v>225</v>
      </c>
      <c r="O168" s="820"/>
      <c r="P168" s="29">
        <f t="shared" si="2"/>
        <v>0</v>
      </c>
    </row>
    <row r="169" spans="1:16" s="71" customFormat="1" ht="14.4" thickBot="1" x14ac:dyDescent="0.35">
      <c r="A169" s="33">
        <v>155</v>
      </c>
      <c r="B169" s="1758"/>
      <c r="C169" s="1750"/>
      <c r="D169" s="119" t="s">
        <v>138</v>
      </c>
      <c r="E169" s="39">
        <v>2</v>
      </c>
      <c r="F169" s="87">
        <v>2</v>
      </c>
      <c r="G169" s="93"/>
      <c r="H169" s="94"/>
      <c r="I169" s="95"/>
      <c r="J169" s="35"/>
      <c r="K169" s="36"/>
      <c r="L169" s="36"/>
      <c r="M169" s="94" t="s">
        <v>225</v>
      </c>
      <c r="N169" s="95" t="s">
        <v>225</v>
      </c>
      <c r="O169" s="818"/>
      <c r="P169" s="91">
        <f t="shared" si="2"/>
        <v>0</v>
      </c>
    </row>
    <row r="170" spans="1:16" s="71" customFormat="1" ht="15" customHeight="1" thickBot="1" x14ac:dyDescent="0.35">
      <c r="A170" s="33">
        <v>156</v>
      </c>
      <c r="B170" s="1758"/>
      <c r="C170" s="1750"/>
      <c r="D170" s="86" t="s">
        <v>139</v>
      </c>
      <c r="E170" s="39">
        <v>2</v>
      </c>
      <c r="F170" s="87">
        <v>2</v>
      </c>
      <c r="G170" s="93"/>
      <c r="H170" s="94"/>
      <c r="I170" s="95"/>
      <c r="J170" s="35"/>
      <c r="K170" s="36"/>
      <c r="L170" s="36"/>
      <c r="M170" s="94" t="s">
        <v>225</v>
      </c>
      <c r="N170" s="95" t="s">
        <v>225</v>
      </c>
      <c r="O170" s="818"/>
      <c r="P170" s="91">
        <f t="shared" si="2"/>
        <v>0</v>
      </c>
    </row>
    <row r="171" spans="1:16" s="71" customFormat="1" ht="14.4" thickBot="1" x14ac:dyDescent="0.35">
      <c r="A171" s="44">
        <v>157</v>
      </c>
      <c r="B171" s="1758"/>
      <c r="C171" s="1750"/>
      <c r="D171" s="125" t="s">
        <v>141</v>
      </c>
      <c r="E171" s="99">
        <v>1</v>
      </c>
      <c r="F171" s="100">
        <v>2</v>
      </c>
      <c r="G171" s="101"/>
      <c r="H171" s="102"/>
      <c r="I171" s="103"/>
      <c r="J171" s="104"/>
      <c r="K171" s="46"/>
      <c r="L171" s="46"/>
      <c r="M171" s="102"/>
      <c r="N171" s="103" t="s">
        <v>225</v>
      </c>
      <c r="O171" s="819"/>
      <c r="P171" s="105">
        <f t="shared" si="2"/>
        <v>0</v>
      </c>
    </row>
    <row r="172" spans="1:16" s="71" customFormat="1" ht="14.4" thickBot="1" x14ac:dyDescent="0.35">
      <c r="A172" s="79">
        <v>158</v>
      </c>
      <c r="B172" s="1758" t="s">
        <v>267</v>
      </c>
      <c r="C172" s="1750" t="s">
        <v>268</v>
      </c>
      <c r="D172" s="106" t="s">
        <v>136</v>
      </c>
      <c r="E172" s="22">
        <v>2</v>
      </c>
      <c r="F172" s="81">
        <v>1</v>
      </c>
      <c r="G172" s="82"/>
      <c r="H172" s="83"/>
      <c r="I172" s="84" t="s">
        <v>225</v>
      </c>
      <c r="J172" s="26"/>
      <c r="K172" s="27"/>
      <c r="L172" s="27"/>
      <c r="M172" s="83" t="s">
        <v>225</v>
      </c>
      <c r="N172" s="84" t="s">
        <v>225</v>
      </c>
      <c r="O172" s="820"/>
      <c r="P172" s="29">
        <f t="shared" si="2"/>
        <v>0</v>
      </c>
    </row>
    <row r="173" spans="1:16" s="71" customFormat="1" ht="14.4" thickBot="1" x14ac:dyDescent="0.35">
      <c r="A173" s="33">
        <v>159</v>
      </c>
      <c r="B173" s="1758"/>
      <c r="C173" s="1750"/>
      <c r="D173" s="119" t="s">
        <v>138</v>
      </c>
      <c r="E173" s="39">
        <v>2</v>
      </c>
      <c r="F173" s="87">
        <v>1</v>
      </c>
      <c r="G173" s="93"/>
      <c r="H173" s="94"/>
      <c r="I173" s="95"/>
      <c r="J173" s="35"/>
      <c r="K173" s="36"/>
      <c r="L173" s="36"/>
      <c r="M173" s="94" t="s">
        <v>225</v>
      </c>
      <c r="N173" s="95" t="s">
        <v>225</v>
      </c>
      <c r="O173" s="818"/>
      <c r="P173" s="91">
        <f t="shared" si="2"/>
        <v>0</v>
      </c>
    </row>
    <row r="174" spans="1:16" s="71" customFormat="1" ht="15" customHeight="1" thickBot="1" x14ac:dyDescent="0.35">
      <c r="A174" s="33">
        <v>160</v>
      </c>
      <c r="B174" s="1758"/>
      <c r="C174" s="1750"/>
      <c r="D174" s="86" t="s">
        <v>139</v>
      </c>
      <c r="E174" s="39">
        <v>2</v>
      </c>
      <c r="F174" s="87">
        <v>1</v>
      </c>
      <c r="G174" s="93"/>
      <c r="H174" s="94"/>
      <c r="I174" s="95"/>
      <c r="J174" s="35"/>
      <c r="K174" s="36"/>
      <c r="L174" s="36"/>
      <c r="M174" s="94" t="s">
        <v>225</v>
      </c>
      <c r="N174" s="95" t="s">
        <v>225</v>
      </c>
      <c r="O174" s="818"/>
      <c r="P174" s="91">
        <f t="shared" si="2"/>
        <v>0</v>
      </c>
    </row>
    <row r="175" spans="1:16" s="71" customFormat="1" ht="14.4" thickBot="1" x14ac:dyDescent="0.35">
      <c r="A175" s="33">
        <v>161</v>
      </c>
      <c r="B175" s="1758"/>
      <c r="C175" s="1750"/>
      <c r="D175" s="86" t="s">
        <v>140</v>
      </c>
      <c r="E175" s="39">
        <v>2</v>
      </c>
      <c r="F175" s="87">
        <v>1</v>
      </c>
      <c r="G175" s="93"/>
      <c r="H175" s="94"/>
      <c r="I175" s="95"/>
      <c r="J175" s="35"/>
      <c r="K175" s="36"/>
      <c r="L175" s="36"/>
      <c r="M175" s="94" t="s">
        <v>225</v>
      </c>
      <c r="N175" s="95" t="s">
        <v>225</v>
      </c>
      <c r="O175" s="818"/>
      <c r="P175" s="91">
        <f t="shared" si="2"/>
        <v>0</v>
      </c>
    </row>
    <row r="176" spans="1:16" s="71" customFormat="1" ht="14.4" thickBot="1" x14ac:dyDescent="0.35">
      <c r="A176" s="44">
        <v>162</v>
      </c>
      <c r="B176" s="1758"/>
      <c r="C176" s="1750"/>
      <c r="D176" s="125" t="s">
        <v>141</v>
      </c>
      <c r="E176" s="99">
        <v>1</v>
      </c>
      <c r="F176" s="100">
        <v>1</v>
      </c>
      <c r="G176" s="101"/>
      <c r="H176" s="102"/>
      <c r="I176" s="103"/>
      <c r="J176" s="104"/>
      <c r="K176" s="46"/>
      <c r="L176" s="46"/>
      <c r="M176" s="102"/>
      <c r="N176" s="103" t="s">
        <v>225</v>
      </c>
      <c r="O176" s="819"/>
      <c r="P176" s="105">
        <f t="shared" si="2"/>
        <v>0</v>
      </c>
    </row>
    <row r="177" spans="1:16" s="71" customFormat="1" ht="15" customHeight="1" thickBot="1" x14ac:dyDescent="0.35">
      <c r="A177" s="79">
        <v>163</v>
      </c>
      <c r="B177" s="1758" t="s">
        <v>269</v>
      </c>
      <c r="C177" s="1750" t="s">
        <v>268</v>
      </c>
      <c r="D177" s="106" t="s">
        <v>136</v>
      </c>
      <c r="E177" s="22">
        <v>2</v>
      </c>
      <c r="F177" s="81">
        <v>1</v>
      </c>
      <c r="G177" s="82"/>
      <c r="H177" s="83"/>
      <c r="I177" s="84" t="s">
        <v>225</v>
      </c>
      <c r="J177" s="26"/>
      <c r="K177" s="27"/>
      <c r="L177" s="27"/>
      <c r="M177" s="83" t="s">
        <v>225</v>
      </c>
      <c r="N177" s="84" t="s">
        <v>225</v>
      </c>
      <c r="O177" s="820"/>
      <c r="P177" s="29">
        <f t="shared" si="2"/>
        <v>0</v>
      </c>
    </row>
    <row r="178" spans="1:16" s="71" customFormat="1" ht="14.4" thickBot="1" x14ac:dyDescent="0.35">
      <c r="A178" s="33">
        <v>164</v>
      </c>
      <c r="B178" s="1758"/>
      <c r="C178" s="1750"/>
      <c r="D178" s="119" t="s">
        <v>138</v>
      </c>
      <c r="E178" s="39">
        <v>2</v>
      </c>
      <c r="F178" s="87">
        <v>1</v>
      </c>
      <c r="G178" s="93"/>
      <c r="H178" s="94"/>
      <c r="I178" s="95"/>
      <c r="J178" s="35"/>
      <c r="K178" s="36"/>
      <c r="L178" s="36"/>
      <c r="M178" s="94" t="s">
        <v>225</v>
      </c>
      <c r="N178" s="95" t="s">
        <v>225</v>
      </c>
      <c r="O178" s="818"/>
      <c r="P178" s="91">
        <f t="shared" si="2"/>
        <v>0</v>
      </c>
    </row>
    <row r="179" spans="1:16" s="71" customFormat="1" ht="14.4" thickBot="1" x14ac:dyDescent="0.35">
      <c r="A179" s="33">
        <v>165</v>
      </c>
      <c r="B179" s="1758"/>
      <c r="C179" s="1750"/>
      <c r="D179" s="86" t="s">
        <v>139</v>
      </c>
      <c r="E179" s="39">
        <v>2</v>
      </c>
      <c r="F179" s="87">
        <v>1</v>
      </c>
      <c r="G179" s="93"/>
      <c r="H179" s="94"/>
      <c r="I179" s="95"/>
      <c r="J179" s="35"/>
      <c r="K179" s="36"/>
      <c r="L179" s="36"/>
      <c r="M179" s="94" t="s">
        <v>225</v>
      </c>
      <c r="N179" s="95" t="s">
        <v>225</v>
      </c>
      <c r="O179" s="818"/>
      <c r="P179" s="91">
        <f t="shared" si="2"/>
        <v>0</v>
      </c>
    </row>
    <row r="180" spans="1:16" s="71" customFormat="1" ht="14.4" thickBot="1" x14ac:dyDescent="0.35">
      <c r="A180" s="33">
        <v>166</v>
      </c>
      <c r="B180" s="1758"/>
      <c r="C180" s="1750"/>
      <c r="D180" s="86" t="s">
        <v>140</v>
      </c>
      <c r="E180" s="39">
        <v>2</v>
      </c>
      <c r="F180" s="87">
        <v>1</v>
      </c>
      <c r="G180" s="93"/>
      <c r="H180" s="94"/>
      <c r="I180" s="95"/>
      <c r="J180" s="35"/>
      <c r="K180" s="36"/>
      <c r="L180" s="36"/>
      <c r="M180" s="94" t="s">
        <v>225</v>
      </c>
      <c r="N180" s="95" t="s">
        <v>225</v>
      </c>
      <c r="O180" s="818"/>
      <c r="P180" s="91">
        <f t="shared" si="2"/>
        <v>0</v>
      </c>
    </row>
    <row r="181" spans="1:16" s="71" customFormat="1" ht="15" customHeight="1" thickBot="1" x14ac:dyDescent="0.35">
      <c r="A181" s="44">
        <v>167</v>
      </c>
      <c r="B181" s="1758"/>
      <c r="C181" s="1750"/>
      <c r="D181" s="125" t="s">
        <v>141</v>
      </c>
      <c r="E181" s="99">
        <v>1</v>
      </c>
      <c r="F181" s="100">
        <v>1</v>
      </c>
      <c r="G181" s="101"/>
      <c r="H181" s="102"/>
      <c r="I181" s="103"/>
      <c r="J181" s="104"/>
      <c r="K181" s="46"/>
      <c r="L181" s="46"/>
      <c r="M181" s="102"/>
      <c r="N181" s="103" t="s">
        <v>225</v>
      </c>
      <c r="O181" s="819"/>
      <c r="P181" s="105">
        <f t="shared" si="2"/>
        <v>0</v>
      </c>
    </row>
    <row r="182" spans="1:16" s="71" customFormat="1" ht="14.4" thickBot="1" x14ac:dyDescent="0.35">
      <c r="A182" s="79">
        <v>168</v>
      </c>
      <c r="B182" s="1758" t="s">
        <v>270</v>
      </c>
      <c r="C182" s="1750" t="s">
        <v>268</v>
      </c>
      <c r="D182" s="106" t="s">
        <v>136</v>
      </c>
      <c r="E182" s="22">
        <v>2</v>
      </c>
      <c r="F182" s="81">
        <v>2</v>
      </c>
      <c r="G182" s="82"/>
      <c r="H182" s="83"/>
      <c r="I182" s="84" t="s">
        <v>225</v>
      </c>
      <c r="J182" s="26"/>
      <c r="K182" s="27"/>
      <c r="L182" s="27"/>
      <c r="M182" s="83" t="s">
        <v>225</v>
      </c>
      <c r="N182" s="84" t="s">
        <v>225</v>
      </c>
      <c r="O182" s="820"/>
      <c r="P182" s="29">
        <f t="shared" si="2"/>
        <v>0</v>
      </c>
    </row>
    <row r="183" spans="1:16" s="71" customFormat="1" ht="14.4" thickBot="1" x14ac:dyDescent="0.35">
      <c r="A183" s="33">
        <v>169</v>
      </c>
      <c r="B183" s="1758"/>
      <c r="C183" s="1750"/>
      <c r="D183" s="119" t="s">
        <v>138</v>
      </c>
      <c r="E183" s="39">
        <v>2</v>
      </c>
      <c r="F183" s="87">
        <v>2</v>
      </c>
      <c r="G183" s="93"/>
      <c r="H183" s="94"/>
      <c r="I183" s="95"/>
      <c r="J183" s="35"/>
      <c r="K183" s="36"/>
      <c r="L183" s="36"/>
      <c r="M183" s="94" t="s">
        <v>225</v>
      </c>
      <c r="N183" s="95" t="s">
        <v>225</v>
      </c>
      <c r="O183" s="818"/>
      <c r="P183" s="91">
        <f t="shared" si="2"/>
        <v>0</v>
      </c>
    </row>
    <row r="184" spans="1:16" s="71" customFormat="1" ht="14.4" thickBot="1" x14ac:dyDescent="0.35">
      <c r="A184" s="33">
        <v>170</v>
      </c>
      <c r="B184" s="1758"/>
      <c r="C184" s="1750"/>
      <c r="D184" s="86" t="s">
        <v>139</v>
      </c>
      <c r="E184" s="39">
        <v>2</v>
      </c>
      <c r="F184" s="87">
        <v>2</v>
      </c>
      <c r="G184" s="93"/>
      <c r="H184" s="94"/>
      <c r="I184" s="95"/>
      <c r="J184" s="35"/>
      <c r="K184" s="36"/>
      <c r="L184" s="36"/>
      <c r="M184" s="94" t="s">
        <v>225</v>
      </c>
      <c r="N184" s="95" t="s">
        <v>225</v>
      </c>
      <c r="O184" s="818"/>
      <c r="P184" s="91">
        <f t="shared" si="2"/>
        <v>0</v>
      </c>
    </row>
    <row r="185" spans="1:16" s="71" customFormat="1" ht="15" customHeight="1" thickBot="1" x14ac:dyDescent="0.35">
      <c r="A185" s="33">
        <v>171</v>
      </c>
      <c r="B185" s="1758"/>
      <c r="C185" s="1750"/>
      <c r="D185" s="86" t="s">
        <v>140</v>
      </c>
      <c r="E185" s="39">
        <v>2</v>
      </c>
      <c r="F185" s="87">
        <v>2</v>
      </c>
      <c r="G185" s="93"/>
      <c r="H185" s="94"/>
      <c r="I185" s="95"/>
      <c r="J185" s="35"/>
      <c r="K185" s="36"/>
      <c r="L185" s="36"/>
      <c r="M185" s="94" t="s">
        <v>225</v>
      </c>
      <c r="N185" s="95" t="s">
        <v>225</v>
      </c>
      <c r="O185" s="818"/>
      <c r="P185" s="91">
        <f t="shared" si="2"/>
        <v>0</v>
      </c>
    </row>
    <row r="186" spans="1:16" s="71" customFormat="1" ht="14.4" thickBot="1" x14ac:dyDescent="0.35">
      <c r="A186" s="44">
        <v>172</v>
      </c>
      <c r="B186" s="1758"/>
      <c r="C186" s="1750"/>
      <c r="D186" s="125" t="s">
        <v>141</v>
      </c>
      <c r="E186" s="99">
        <v>1</v>
      </c>
      <c r="F186" s="100">
        <v>2</v>
      </c>
      <c r="G186" s="101"/>
      <c r="H186" s="102"/>
      <c r="I186" s="103"/>
      <c r="J186" s="104"/>
      <c r="K186" s="46"/>
      <c r="L186" s="46"/>
      <c r="M186" s="102"/>
      <c r="N186" s="103" t="s">
        <v>225</v>
      </c>
      <c r="O186" s="819"/>
      <c r="P186" s="105">
        <f t="shared" si="2"/>
        <v>0</v>
      </c>
    </row>
    <row r="187" spans="1:16" s="71" customFormat="1" ht="14.4" thickBot="1" x14ac:dyDescent="0.35">
      <c r="A187" s="79">
        <v>173</v>
      </c>
      <c r="B187" s="1758" t="s">
        <v>251</v>
      </c>
      <c r="C187" s="1750" t="s">
        <v>271</v>
      </c>
      <c r="D187" s="106" t="s">
        <v>136</v>
      </c>
      <c r="E187" s="22">
        <v>2</v>
      </c>
      <c r="F187" s="81">
        <v>2</v>
      </c>
      <c r="G187" s="82"/>
      <c r="H187" s="83"/>
      <c r="I187" s="84" t="s">
        <v>225</v>
      </c>
      <c r="J187" s="26"/>
      <c r="K187" s="27"/>
      <c r="L187" s="27"/>
      <c r="M187" s="83" t="s">
        <v>225</v>
      </c>
      <c r="N187" s="84" t="s">
        <v>225</v>
      </c>
      <c r="O187" s="820"/>
      <c r="P187" s="29">
        <f t="shared" si="2"/>
        <v>0</v>
      </c>
    </row>
    <row r="188" spans="1:16" s="71" customFormat="1" ht="15" customHeight="1" thickBot="1" x14ac:dyDescent="0.35">
      <c r="A188" s="33">
        <v>174</v>
      </c>
      <c r="B188" s="1758"/>
      <c r="C188" s="1750"/>
      <c r="D188" s="119" t="s">
        <v>138</v>
      </c>
      <c r="E188" s="39">
        <v>2</v>
      </c>
      <c r="F188" s="87">
        <v>2</v>
      </c>
      <c r="G188" s="93"/>
      <c r="H188" s="94"/>
      <c r="I188" s="95"/>
      <c r="J188" s="35"/>
      <c r="K188" s="36"/>
      <c r="L188" s="36"/>
      <c r="M188" s="94" t="s">
        <v>225</v>
      </c>
      <c r="N188" s="95" t="s">
        <v>225</v>
      </c>
      <c r="O188" s="818"/>
      <c r="P188" s="91">
        <f t="shared" si="2"/>
        <v>0</v>
      </c>
    </row>
    <row r="189" spans="1:16" s="71" customFormat="1" ht="14.4" thickBot="1" x14ac:dyDescent="0.35">
      <c r="A189" s="33">
        <v>175</v>
      </c>
      <c r="B189" s="1758"/>
      <c r="C189" s="1750"/>
      <c r="D189" s="86" t="s">
        <v>139</v>
      </c>
      <c r="E189" s="39">
        <v>2</v>
      </c>
      <c r="F189" s="87">
        <v>2</v>
      </c>
      <c r="G189" s="93"/>
      <c r="H189" s="94"/>
      <c r="I189" s="95"/>
      <c r="J189" s="35"/>
      <c r="K189" s="36"/>
      <c r="L189" s="36"/>
      <c r="M189" s="94" t="s">
        <v>225</v>
      </c>
      <c r="N189" s="95" t="s">
        <v>225</v>
      </c>
      <c r="O189" s="818"/>
      <c r="P189" s="91">
        <f t="shared" si="2"/>
        <v>0</v>
      </c>
    </row>
    <row r="190" spans="1:16" s="71" customFormat="1" ht="14.4" thickBot="1" x14ac:dyDescent="0.35">
      <c r="A190" s="44">
        <v>176</v>
      </c>
      <c r="B190" s="1758"/>
      <c r="C190" s="1750"/>
      <c r="D190" s="125" t="s">
        <v>141</v>
      </c>
      <c r="E190" s="99">
        <v>1</v>
      </c>
      <c r="F190" s="100">
        <v>2</v>
      </c>
      <c r="G190" s="101"/>
      <c r="H190" s="102"/>
      <c r="I190" s="103"/>
      <c r="J190" s="104"/>
      <c r="K190" s="46"/>
      <c r="L190" s="46"/>
      <c r="M190" s="102"/>
      <c r="N190" s="103" t="s">
        <v>225</v>
      </c>
      <c r="O190" s="819"/>
      <c r="P190" s="105">
        <f t="shared" si="2"/>
        <v>0</v>
      </c>
    </row>
    <row r="191" spans="1:16" s="71" customFormat="1" ht="14.4" thickBot="1" x14ac:dyDescent="0.35">
      <c r="A191" s="79">
        <v>177</v>
      </c>
      <c r="B191" s="1758" t="s">
        <v>272</v>
      </c>
      <c r="C191" s="1750" t="s">
        <v>273</v>
      </c>
      <c r="D191" s="106" t="s">
        <v>136</v>
      </c>
      <c r="E191" s="22">
        <v>2</v>
      </c>
      <c r="F191" s="81">
        <v>1</v>
      </c>
      <c r="G191" s="82"/>
      <c r="H191" s="83"/>
      <c r="I191" s="84" t="s">
        <v>225</v>
      </c>
      <c r="J191" s="26"/>
      <c r="K191" s="27"/>
      <c r="L191" s="27"/>
      <c r="M191" s="83" t="s">
        <v>225</v>
      </c>
      <c r="N191" s="84" t="s">
        <v>225</v>
      </c>
      <c r="O191" s="820"/>
      <c r="P191" s="29">
        <f t="shared" si="2"/>
        <v>0</v>
      </c>
    </row>
    <row r="192" spans="1:16" s="71" customFormat="1" ht="15" customHeight="1" thickBot="1" x14ac:dyDescent="0.35">
      <c r="A192" s="33">
        <v>178</v>
      </c>
      <c r="B192" s="1758"/>
      <c r="C192" s="1750"/>
      <c r="D192" s="119" t="s">
        <v>138</v>
      </c>
      <c r="E192" s="39">
        <v>2</v>
      </c>
      <c r="F192" s="87">
        <v>1</v>
      </c>
      <c r="G192" s="93"/>
      <c r="H192" s="94"/>
      <c r="I192" s="95"/>
      <c r="J192" s="35"/>
      <c r="K192" s="36"/>
      <c r="L192" s="36"/>
      <c r="M192" s="94" t="s">
        <v>225</v>
      </c>
      <c r="N192" s="95" t="s">
        <v>225</v>
      </c>
      <c r="O192" s="818"/>
      <c r="P192" s="91">
        <f t="shared" si="2"/>
        <v>0</v>
      </c>
    </row>
    <row r="193" spans="1:16" s="71" customFormat="1" ht="14.4" thickBot="1" x14ac:dyDescent="0.35">
      <c r="A193" s="33">
        <v>179</v>
      </c>
      <c r="B193" s="1758"/>
      <c r="C193" s="1750"/>
      <c r="D193" s="86" t="s">
        <v>139</v>
      </c>
      <c r="E193" s="39">
        <v>2</v>
      </c>
      <c r="F193" s="87">
        <v>1</v>
      </c>
      <c r="G193" s="93"/>
      <c r="H193" s="94"/>
      <c r="I193" s="95"/>
      <c r="J193" s="35"/>
      <c r="K193" s="36"/>
      <c r="L193" s="36"/>
      <c r="M193" s="94" t="s">
        <v>225</v>
      </c>
      <c r="N193" s="95" t="s">
        <v>225</v>
      </c>
      <c r="O193" s="818"/>
      <c r="P193" s="91">
        <f t="shared" si="2"/>
        <v>0</v>
      </c>
    </row>
    <row r="194" spans="1:16" s="71" customFormat="1" ht="14.4" thickBot="1" x14ac:dyDescent="0.35">
      <c r="A194" s="33">
        <v>180</v>
      </c>
      <c r="B194" s="1758"/>
      <c r="C194" s="1750"/>
      <c r="D194" s="86" t="s">
        <v>140</v>
      </c>
      <c r="E194" s="39">
        <v>2</v>
      </c>
      <c r="F194" s="87">
        <v>1</v>
      </c>
      <c r="G194" s="93"/>
      <c r="H194" s="94"/>
      <c r="I194" s="95"/>
      <c r="J194" s="35"/>
      <c r="K194" s="36"/>
      <c r="L194" s="36"/>
      <c r="M194" s="94" t="s">
        <v>225</v>
      </c>
      <c r="N194" s="95" t="s">
        <v>225</v>
      </c>
      <c r="O194" s="818"/>
      <c r="P194" s="91">
        <f t="shared" si="2"/>
        <v>0</v>
      </c>
    </row>
    <row r="195" spans="1:16" s="71" customFormat="1" ht="15" customHeight="1" thickBot="1" x14ac:dyDescent="0.35">
      <c r="A195" s="44">
        <v>181</v>
      </c>
      <c r="B195" s="1758"/>
      <c r="C195" s="1750"/>
      <c r="D195" s="125" t="s">
        <v>141</v>
      </c>
      <c r="E195" s="99">
        <v>1</v>
      </c>
      <c r="F195" s="100">
        <v>1</v>
      </c>
      <c r="G195" s="101"/>
      <c r="H195" s="102"/>
      <c r="I195" s="103"/>
      <c r="J195" s="104"/>
      <c r="K195" s="46"/>
      <c r="L195" s="46"/>
      <c r="M195" s="102"/>
      <c r="N195" s="103" t="s">
        <v>225</v>
      </c>
      <c r="O195" s="819"/>
      <c r="P195" s="105">
        <f t="shared" si="2"/>
        <v>0</v>
      </c>
    </row>
    <row r="196" spans="1:16" s="71" customFormat="1" ht="14.4" thickBot="1" x14ac:dyDescent="0.35">
      <c r="A196" s="79">
        <v>182</v>
      </c>
      <c r="B196" s="1758" t="s">
        <v>274</v>
      </c>
      <c r="C196" s="1750" t="s">
        <v>273</v>
      </c>
      <c r="D196" s="106" t="s">
        <v>136</v>
      </c>
      <c r="E196" s="22">
        <v>2</v>
      </c>
      <c r="F196" s="81">
        <v>1</v>
      </c>
      <c r="G196" s="82"/>
      <c r="H196" s="83"/>
      <c r="I196" s="84" t="s">
        <v>225</v>
      </c>
      <c r="J196" s="26"/>
      <c r="K196" s="27"/>
      <c r="L196" s="27"/>
      <c r="M196" s="83" t="s">
        <v>225</v>
      </c>
      <c r="N196" s="84" t="s">
        <v>225</v>
      </c>
      <c r="O196" s="820"/>
      <c r="P196" s="29">
        <f t="shared" si="2"/>
        <v>0</v>
      </c>
    </row>
    <row r="197" spans="1:16" s="71" customFormat="1" ht="14.4" thickBot="1" x14ac:dyDescent="0.35">
      <c r="A197" s="33">
        <v>183</v>
      </c>
      <c r="B197" s="1758"/>
      <c r="C197" s="1750"/>
      <c r="D197" s="119" t="s">
        <v>138</v>
      </c>
      <c r="E197" s="39">
        <v>2</v>
      </c>
      <c r="F197" s="87">
        <v>1</v>
      </c>
      <c r="G197" s="93"/>
      <c r="H197" s="94"/>
      <c r="I197" s="95"/>
      <c r="J197" s="35"/>
      <c r="K197" s="36"/>
      <c r="L197" s="36"/>
      <c r="M197" s="94" t="s">
        <v>225</v>
      </c>
      <c r="N197" s="95" t="s">
        <v>225</v>
      </c>
      <c r="O197" s="818"/>
      <c r="P197" s="91">
        <f t="shared" si="2"/>
        <v>0</v>
      </c>
    </row>
    <row r="198" spans="1:16" s="71" customFormat="1" ht="14.4" thickBot="1" x14ac:dyDescent="0.35">
      <c r="A198" s="33">
        <v>184</v>
      </c>
      <c r="B198" s="1758"/>
      <c r="C198" s="1750"/>
      <c r="D198" s="86" t="s">
        <v>139</v>
      </c>
      <c r="E198" s="39">
        <v>2</v>
      </c>
      <c r="F198" s="87">
        <v>1</v>
      </c>
      <c r="G198" s="93"/>
      <c r="H198" s="94"/>
      <c r="I198" s="95"/>
      <c r="J198" s="35"/>
      <c r="K198" s="36"/>
      <c r="L198" s="36"/>
      <c r="M198" s="94" t="s">
        <v>225</v>
      </c>
      <c r="N198" s="95" t="s">
        <v>225</v>
      </c>
      <c r="O198" s="818"/>
      <c r="P198" s="91">
        <f t="shared" si="2"/>
        <v>0</v>
      </c>
    </row>
    <row r="199" spans="1:16" s="71" customFormat="1" ht="15" customHeight="1" thickBot="1" x14ac:dyDescent="0.35">
      <c r="A199" s="33">
        <v>185</v>
      </c>
      <c r="B199" s="1758"/>
      <c r="C199" s="1750"/>
      <c r="D199" s="86" t="s">
        <v>140</v>
      </c>
      <c r="E199" s="39">
        <v>2</v>
      </c>
      <c r="F199" s="87">
        <v>1</v>
      </c>
      <c r="G199" s="93"/>
      <c r="H199" s="94"/>
      <c r="I199" s="95"/>
      <c r="J199" s="35"/>
      <c r="K199" s="36"/>
      <c r="L199" s="36"/>
      <c r="M199" s="94" t="s">
        <v>225</v>
      </c>
      <c r="N199" s="95" t="s">
        <v>225</v>
      </c>
      <c r="O199" s="818"/>
      <c r="P199" s="91">
        <f t="shared" si="2"/>
        <v>0</v>
      </c>
    </row>
    <row r="200" spans="1:16" s="71" customFormat="1" ht="14.4" thickBot="1" x14ac:dyDescent="0.35">
      <c r="A200" s="44">
        <v>186</v>
      </c>
      <c r="B200" s="1758"/>
      <c r="C200" s="1750"/>
      <c r="D200" s="125" t="s">
        <v>141</v>
      </c>
      <c r="E200" s="99">
        <v>1</v>
      </c>
      <c r="F200" s="100">
        <v>1</v>
      </c>
      <c r="G200" s="101"/>
      <c r="H200" s="102"/>
      <c r="I200" s="103"/>
      <c r="J200" s="104"/>
      <c r="K200" s="46"/>
      <c r="L200" s="46"/>
      <c r="M200" s="102"/>
      <c r="N200" s="103" t="s">
        <v>225</v>
      </c>
      <c r="O200" s="819"/>
      <c r="P200" s="105">
        <f t="shared" si="2"/>
        <v>0</v>
      </c>
    </row>
    <row r="201" spans="1:16" s="71" customFormat="1" ht="14.4" thickBot="1" x14ac:dyDescent="0.35">
      <c r="A201" s="79">
        <v>187</v>
      </c>
      <c r="B201" s="1758" t="s">
        <v>275</v>
      </c>
      <c r="C201" s="1750" t="s">
        <v>273</v>
      </c>
      <c r="D201" s="106" t="s">
        <v>136</v>
      </c>
      <c r="E201" s="22">
        <v>2</v>
      </c>
      <c r="F201" s="81">
        <v>2</v>
      </c>
      <c r="G201" s="82"/>
      <c r="H201" s="83"/>
      <c r="I201" s="84" t="s">
        <v>225</v>
      </c>
      <c r="J201" s="26"/>
      <c r="K201" s="27"/>
      <c r="L201" s="27"/>
      <c r="M201" s="83" t="s">
        <v>225</v>
      </c>
      <c r="N201" s="84" t="s">
        <v>225</v>
      </c>
      <c r="O201" s="820"/>
      <c r="P201" s="29">
        <f t="shared" si="2"/>
        <v>0</v>
      </c>
    </row>
    <row r="202" spans="1:16" s="71" customFormat="1" ht="15" customHeight="1" thickBot="1" x14ac:dyDescent="0.35">
      <c r="A202" s="33">
        <v>188</v>
      </c>
      <c r="B202" s="1758"/>
      <c r="C202" s="1750"/>
      <c r="D202" s="119" t="s">
        <v>138</v>
      </c>
      <c r="E202" s="39">
        <v>2</v>
      </c>
      <c r="F202" s="87">
        <v>2</v>
      </c>
      <c r="G202" s="93"/>
      <c r="H202" s="94"/>
      <c r="I202" s="95"/>
      <c r="J202" s="35"/>
      <c r="K202" s="36"/>
      <c r="L202" s="36"/>
      <c r="M202" s="94" t="s">
        <v>225</v>
      </c>
      <c r="N202" s="95" t="s">
        <v>225</v>
      </c>
      <c r="O202" s="818"/>
      <c r="P202" s="91">
        <f t="shared" si="2"/>
        <v>0</v>
      </c>
    </row>
    <row r="203" spans="1:16" s="71" customFormat="1" ht="14.4" thickBot="1" x14ac:dyDescent="0.35">
      <c r="A203" s="33">
        <v>189</v>
      </c>
      <c r="B203" s="1758"/>
      <c r="C203" s="1750"/>
      <c r="D203" s="86" t="s">
        <v>139</v>
      </c>
      <c r="E203" s="39">
        <v>2</v>
      </c>
      <c r="F203" s="87">
        <v>2</v>
      </c>
      <c r="G203" s="93"/>
      <c r="H203" s="94"/>
      <c r="I203" s="95"/>
      <c r="J203" s="35"/>
      <c r="K203" s="36"/>
      <c r="L203" s="36"/>
      <c r="M203" s="94" t="s">
        <v>225</v>
      </c>
      <c r="N203" s="95" t="s">
        <v>225</v>
      </c>
      <c r="O203" s="818"/>
      <c r="P203" s="91">
        <f t="shared" si="2"/>
        <v>0</v>
      </c>
    </row>
    <row r="204" spans="1:16" s="71" customFormat="1" ht="14.4" thickBot="1" x14ac:dyDescent="0.35">
      <c r="A204" s="33">
        <v>190</v>
      </c>
      <c r="B204" s="1758"/>
      <c r="C204" s="1750"/>
      <c r="D204" s="86" t="s">
        <v>140</v>
      </c>
      <c r="E204" s="39">
        <v>2</v>
      </c>
      <c r="F204" s="87">
        <v>2</v>
      </c>
      <c r="G204" s="93"/>
      <c r="H204" s="94"/>
      <c r="I204" s="95"/>
      <c r="J204" s="35"/>
      <c r="K204" s="36"/>
      <c r="L204" s="36"/>
      <c r="M204" s="94" t="s">
        <v>225</v>
      </c>
      <c r="N204" s="95" t="s">
        <v>225</v>
      </c>
      <c r="O204" s="818"/>
      <c r="P204" s="91">
        <f t="shared" si="2"/>
        <v>0</v>
      </c>
    </row>
    <row r="205" spans="1:16" s="71" customFormat="1" ht="14.4" thickBot="1" x14ac:dyDescent="0.35">
      <c r="A205" s="44">
        <v>191</v>
      </c>
      <c r="B205" s="1758"/>
      <c r="C205" s="1750"/>
      <c r="D205" s="125" t="s">
        <v>141</v>
      </c>
      <c r="E205" s="99">
        <v>1</v>
      </c>
      <c r="F205" s="100">
        <v>2</v>
      </c>
      <c r="G205" s="101"/>
      <c r="H205" s="102"/>
      <c r="I205" s="103"/>
      <c r="J205" s="104"/>
      <c r="K205" s="46"/>
      <c r="L205" s="46"/>
      <c r="M205" s="102"/>
      <c r="N205" s="103" t="s">
        <v>225</v>
      </c>
      <c r="O205" s="819"/>
      <c r="P205" s="105">
        <f t="shared" si="2"/>
        <v>0</v>
      </c>
    </row>
    <row r="206" spans="1:16" s="71" customFormat="1" ht="15" customHeight="1" thickBot="1" x14ac:dyDescent="0.35">
      <c r="A206" s="79">
        <v>192</v>
      </c>
      <c r="B206" s="1758" t="s">
        <v>251</v>
      </c>
      <c r="C206" s="1750" t="s">
        <v>276</v>
      </c>
      <c r="D206" s="106" t="s">
        <v>136</v>
      </c>
      <c r="E206" s="22">
        <v>2</v>
      </c>
      <c r="F206" s="81">
        <v>2</v>
      </c>
      <c r="G206" s="82"/>
      <c r="H206" s="83"/>
      <c r="I206" s="84" t="s">
        <v>225</v>
      </c>
      <c r="J206" s="26"/>
      <c r="K206" s="27"/>
      <c r="L206" s="27"/>
      <c r="M206" s="83" t="s">
        <v>225</v>
      </c>
      <c r="N206" s="84" t="s">
        <v>225</v>
      </c>
      <c r="O206" s="820"/>
      <c r="P206" s="29">
        <f t="shared" si="2"/>
        <v>0</v>
      </c>
    </row>
    <row r="207" spans="1:16" s="71" customFormat="1" ht="14.4" thickBot="1" x14ac:dyDescent="0.35">
      <c r="A207" s="33">
        <v>193</v>
      </c>
      <c r="B207" s="1758"/>
      <c r="C207" s="1750"/>
      <c r="D207" s="119" t="s">
        <v>138</v>
      </c>
      <c r="E207" s="39">
        <v>2</v>
      </c>
      <c r="F207" s="87">
        <v>2</v>
      </c>
      <c r="G207" s="93"/>
      <c r="H207" s="94"/>
      <c r="I207" s="95"/>
      <c r="J207" s="35"/>
      <c r="K207" s="36"/>
      <c r="L207" s="36"/>
      <c r="M207" s="94" t="s">
        <v>225</v>
      </c>
      <c r="N207" s="95" t="s">
        <v>225</v>
      </c>
      <c r="O207" s="818"/>
      <c r="P207" s="91">
        <f t="shared" ref="P207:P261" si="3">ROUND(O207,2)*E207*F207</f>
        <v>0</v>
      </c>
    </row>
    <row r="208" spans="1:16" s="71" customFormat="1" ht="15" customHeight="1" thickBot="1" x14ac:dyDescent="0.35">
      <c r="A208" s="33">
        <v>194</v>
      </c>
      <c r="B208" s="1758"/>
      <c r="C208" s="1750"/>
      <c r="D208" s="86" t="s">
        <v>139</v>
      </c>
      <c r="E208" s="39">
        <v>2</v>
      </c>
      <c r="F208" s="87">
        <v>2</v>
      </c>
      <c r="G208" s="93"/>
      <c r="H208" s="94"/>
      <c r="I208" s="95"/>
      <c r="J208" s="35"/>
      <c r="K208" s="36"/>
      <c r="L208" s="36"/>
      <c r="M208" s="94" t="s">
        <v>225</v>
      </c>
      <c r="N208" s="95" t="s">
        <v>225</v>
      </c>
      <c r="O208" s="818"/>
      <c r="P208" s="91">
        <f t="shared" si="3"/>
        <v>0</v>
      </c>
    </row>
    <row r="209" spans="1:16" s="71" customFormat="1" ht="14.4" thickBot="1" x14ac:dyDescent="0.35">
      <c r="A209" s="44">
        <v>195</v>
      </c>
      <c r="B209" s="1758"/>
      <c r="C209" s="1750"/>
      <c r="D209" s="125" t="s">
        <v>141</v>
      </c>
      <c r="E209" s="99">
        <v>1</v>
      </c>
      <c r="F209" s="100">
        <v>2</v>
      </c>
      <c r="G209" s="101"/>
      <c r="H209" s="102"/>
      <c r="I209" s="103"/>
      <c r="J209" s="104"/>
      <c r="K209" s="46"/>
      <c r="L209" s="46"/>
      <c r="M209" s="102"/>
      <c r="N209" s="103" t="s">
        <v>225</v>
      </c>
      <c r="O209" s="819"/>
      <c r="P209" s="105">
        <f t="shared" si="3"/>
        <v>0</v>
      </c>
    </row>
    <row r="210" spans="1:16" s="71" customFormat="1" ht="14.4" thickBot="1" x14ac:dyDescent="0.35">
      <c r="A210" s="79">
        <v>196</v>
      </c>
      <c r="B210" s="1758" t="s">
        <v>277</v>
      </c>
      <c r="C210" s="1750" t="s">
        <v>278</v>
      </c>
      <c r="D210" s="106" t="s">
        <v>136</v>
      </c>
      <c r="E210" s="22">
        <v>2</v>
      </c>
      <c r="F210" s="81">
        <v>1</v>
      </c>
      <c r="G210" s="82"/>
      <c r="H210" s="83"/>
      <c r="I210" s="84" t="s">
        <v>225</v>
      </c>
      <c r="J210" s="26"/>
      <c r="K210" s="27"/>
      <c r="L210" s="27"/>
      <c r="M210" s="83" t="s">
        <v>225</v>
      </c>
      <c r="N210" s="84" t="s">
        <v>225</v>
      </c>
      <c r="O210" s="820"/>
      <c r="P210" s="29">
        <f t="shared" si="3"/>
        <v>0</v>
      </c>
    </row>
    <row r="211" spans="1:16" s="71" customFormat="1" ht="14.4" thickBot="1" x14ac:dyDescent="0.35">
      <c r="A211" s="33">
        <v>197</v>
      </c>
      <c r="B211" s="1758"/>
      <c r="C211" s="1750"/>
      <c r="D211" s="119" t="s">
        <v>138</v>
      </c>
      <c r="E211" s="39">
        <v>2</v>
      </c>
      <c r="F211" s="87">
        <v>1</v>
      </c>
      <c r="G211" s="93"/>
      <c r="H211" s="94"/>
      <c r="I211" s="95"/>
      <c r="J211" s="35"/>
      <c r="K211" s="36"/>
      <c r="L211" s="36"/>
      <c r="M211" s="94" t="s">
        <v>225</v>
      </c>
      <c r="N211" s="95" t="s">
        <v>225</v>
      </c>
      <c r="O211" s="818"/>
      <c r="P211" s="91">
        <f t="shared" si="3"/>
        <v>0</v>
      </c>
    </row>
    <row r="212" spans="1:16" s="71" customFormat="1" ht="15" customHeight="1" thickBot="1" x14ac:dyDescent="0.35">
      <c r="A212" s="33">
        <v>198</v>
      </c>
      <c r="B212" s="1758"/>
      <c r="C212" s="1750"/>
      <c r="D212" s="86" t="s">
        <v>139</v>
      </c>
      <c r="E212" s="39">
        <v>2</v>
      </c>
      <c r="F212" s="87">
        <v>1</v>
      </c>
      <c r="G212" s="93"/>
      <c r="H212" s="94"/>
      <c r="I212" s="95"/>
      <c r="J212" s="35"/>
      <c r="K212" s="36"/>
      <c r="L212" s="36"/>
      <c r="M212" s="94" t="s">
        <v>225</v>
      </c>
      <c r="N212" s="95" t="s">
        <v>225</v>
      </c>
      <c r="O212" s="818"/>
      <c r="P212" s="91">
        <f t="shared" si="3"/>
        <v>0</v>
      </c>
    </row>
    <row r="213" spans="1:16" s="71" customFormat="1" ht="14.4" thickBot="1" x14ac:dyDescent="0.35">
      <c r="A213" s="33">
        <v>199</v>
      </c>
      <c r="B213" s="1758"/>
      <c r="C213" s="1750"/>
      <c r="D213" s="86" t="s">
        <v>140</v>
      </c>
      <c r="E213" s="39">
        <v>2</v>
      </c>
      <c r="F213" s="87">
        <v>1</v>
      </c>
      <c r="G213" s="93"/>
      <c r="H213" s="94"/>
      <c r="I213" s="95"/>
      <c r="J213" s="35"/>
      <c r="K213" s="36"/>
      <c r="L213" s="36"/>
      <c r="M213" s="94" t="s">
        <v>225</v>
      </c>
      <c r="N213" s="95" t="s">
        <v>225</v>
      </c>
      <c r="O213" s="818"/>
      <c r="P213" s="91">
        <f t="shared" si="3"/>
        <v>0</v>
      </c>
    </row>
    <row r="214" spans="1:16" s="71" customFormat="1" ht="14.4" thickBot="1" x14ac:dyDescent="0.35">
      <c r="A214" s="44">
        <v>200</v>
      </c>
      <c r="B214" s="1758"/>
      <c r="C214" s="1750"/>
      <c r="D214" s="125" t="s">
        <v>141</v>
      </c>
      <c r="E214" s="99">
        <v>1</v>
      </c>
      <c r="F214" s="100">
        <v>1</v>
      </c>
      <c r="G214" s="101"/>
      <c r="H214" s="102"/>
      <c r="I214" s="103"/>
      <c r="J214" s="104"/>
      <c r="K214" s="46"/>
      <c r="L214" s="46"/>
      <c r="M214" s="102"/>
      <c r="N214" s="103" t="s">
        <v>225</v>
      </c>
      <c r="O214" s="819"/>
      <c r="P214" s="105">
        <f t="shared" si="3"/>
        <v>0</v>
      </c>
    </row>
    <row r="215" spans="1:16" s="71" customFormat="1" ht="14.4" thickBot="1" x14ac:dyDescent="0.35">
      <c r="A215" s="79">
        <v>201</v>
      </c>
      <c r="B215" s="1758" t="s">
        <v>279</v>
      </c>
      <c r="C215" s="1750" t="s">
        <v>278</v>
      </c>
      <c r="D215" s="106" t="s">
        <v>136</v>
      </c>
      <c r="E215" s="22">
        <v>2</v>
      </c>
      <c r="F215" s="81">
        <v>1</v>
      </c>
      <c r="G215" s="82"/>
      <c r="H215" s="83"/>
      <c r="I215" s="84" t="s">
        <v>225</v>
      </c>
      <c r="J215" s="26"/>
      <c r="K215" s="27"/>
      <c r="L215" s="27"/>
      <c r="M215" s="84" t="s">
        <v>225</v>
      </c>
      <c r="N215" s="126" t="s">
        <v>225</v>
      </c>
      <c r="O215" s="820"/>
      <c r="P215" s="29">
        <f t="shared" si="3"/>
        <v>0</v>
      </c>
    </row>
    <row r="216" spans="1:16" s="71" customFormat="1" ht="15" customHeight="1" thickBot="1" x14ac:dyDescent="0.35">
      <c r="A216" s="33">
        <v>202</v>
      </c>
      <c r="B216" s="1758"/>
      <c r="C216" s="1750"/>
      <c r="D216" s="119" t="s">
        <v>138</v>
      </c>
      <c r="E216" s="39">
        <v>2</v>
      </c>
      <c r="F216" s="87">
        <v>1</v>
      </c>
      <c r="G216" s="93"/>
      <c r="H216" s="94"/>
      <c r="I216" s="95"/>
      <c r="J216" s="35"/>
      <c r="K216" s="36"/>
      <c r="L216" s="36"/>
      <c r="M216" s="95" t="s">
        <v>225</v>
      </c>
      <c r="N216" s="127" t="s">
        <v>225</v>
      </c>
      <c r="O216" s="818"/>
      <c r="P216" s="91">
        <f t="shared" si="3"/>
        <v>0</v>
      </c>
    </row>
    <row r="217" spans="1:16" s="71" customFormat="1" ht="14.4" thickBot="1" x14ac:dyDescent="0.35">
      <c r="A217" s="33">
        <v>203</v>
      </c>
      <c r="B217" s="1758"/>
      <c r="C217" s="1750"/>
      <c r="D217" s="86" t="s">
        <v>139</v>
      </c>
      <c r="E217" s="39">
        <v>2</v>
      </c>
      <c r="F217" s="87">
        <v>1</v>
      </c>
      <c r="G217" s="93"/>
      <c r="H217" s="94"/>
      <c r="I217" s="95"/>
      <c r="J217" s="35"/>
      <c r="K217" s="36"/>
      <c r="L217" s="36"/>
      <c r="M217" s="95" t="s">
        <v>225</v>
      </c>
      <c r="N217" s="127" t="s">
        <v>225</v>
      </c>
      <c r="O217" s="818"/>
      <c r="P217" s="91">
        <f t="shared" si="3"/>
        <v>0</v>
      </c>
    </row>
    <row r="218" spans="1:16" s="71" customFormat="1" ht="15" customHeight="1" thickBot="1" x14ac:dyDescent="0.35">
      <c r="A218" s="33">
        <v>204</v>
      </c>
      <c r="B218" s="1758"/>
      <c r="C218" s="1750"/>
      <c r="D218" s="86" t="s">
        <v>140</v>
      </c>
      <c r="E218" s="39">
        <v>2</v>
      </c>
      <c r="F218" s="87">
        <v>1</v>
      </c>
      <c r="G218" s="93"/>
      <c r="H218" s="94"/>
      <c r="I218" s="95"/>
      <c r="J218" s="35"/>
      <c r="K218" s="36"/>
      <c r="L218" s="36"/>
      <c r="M218" s="95" t="s">
        <v>225</v>
      </c>
      <c r="N218" s="127" t="s">
        <v>225</v>
      </c>
      <c r="O218" s="818"/>
      <c r="P218" s="91">
        <f t="shared" si="3"/>
        <v>0</v>
      </c>
    </row>
    <row r="219" spans="1:16" s="71" customFormat="1" ht="14.4" thickBot="1" x14ac:dyDescent="0.35">
      <c r="A219" s="44">
        <v>205</v>
      </c>
      <c r="B219" s="1758"/>
      <c r="C219" s="1750"/>
      <c r="D219" s="125" t="s">
        <v>141</v>
      </c>
      <c r="E219" s="99">
        <v>1</v>
      </c>
      <c r="F219" s="100">
        <v>1</v>
      </c>
      <c r="G219" s="128"/>
      <c r="H219" s="129"/>
      <c r="I219" s="130"/>
      <c r="J219" s="131"/>
      <c r="K219" s="132"/>
      <c r="L219" s="132"/>
      <c r="M219" s="130"/>
      <c r="N219" s="133" t="s">
        <v>225</v>
      </c>
      <c r="O219" s="819"/>
      <c r="P219" s="105">
        <f t="shared" si="3"/>
        <v>0</v>
      </c>
    </row>
    <row r="220" spans="1:16" s="71" customFormat="1" ht="14.4" thickBot="1" x14ac:dyDescent="0.35">
      <c r="A220" s="79">
        <v>206</v>
      </c>
      <c r="B220" s="1758" t="s">
        <v>280</v>
      </c>
      <c r="C220" s="1750" t="s">
        <v>278</v>
      </c>
      <c r="D220" s="106" t="s">
        <v>136</v>
      </c>
      <c r="E220" s="22">
        <v>2</v>
      </c>
      <c r="F220" s="81">
        <v>2</v>
      </c>
      <c r="G220" s="82"/>
      <c r="H220" s="83"/>
      <c r="I220" s="84" t="s">
        <v>225</v>
      </c>
      <c r="J220" s="26"/>
      <c r="K220" s="27"/>
      <c r="L220" s="27"/>
      <c r="M220" s="83" t="s">
        <v>225</v>
      </c>
      <c r="N220" s="84" t="s">
        <v>225</v>
      </c>
      <c r="O220" s="820"/>
      <c r="P220" s="29">
        <f t="shared" si="3"/>
        <v>0</v>
      </c>
    </row>
    <row r="221" spans="1:16" s="71" customFormat="1" ht="14.4" thickBot="1" x14ac:dyDescent="0.35">
      <c r="A221" s="33">
        <v>207</v>
      </c>
      <c r="B221" s="1758"/>
      <c r="C221" s="1750"/>
      <c r="D221" s="119" t="s">
        <v>138</v>
      </c>
      <c r="E221" s="39">
        <v>2</v>
      </c>
      <c r="F221" s="87">
        <v>2</v>
      </c>
      <c r="G221" s="93"/>
      <c r="H221" s="94"/>
      <c r="I221" s="95"/>
      <c r="J221" s="35"/>
      <c r="K221" s="36"/>
      <c r="L221" s="36"/>
      <c r="M221" s="94" t="s">
        <v>225</v>
      </c>
      <c r="N221" s="95" t="s">
        <v>225</v>
      </c>
      <c r="O221" s="818"/>
      <c r="P221" s="91">
        <f t="shared" si="3"/>
        <v>0</v>
      </c>
    </row>
    <row r="222" spans="1:16" s="71" customFormat="1" ht="15" customHeight="1" thickBot="1" x14ac:dyDescent="0.35">
      <c r="A222" s="33">
        <v>208</v>
      </c>
      <c r="B222" s="1758"/>
      <c r="C222" s="1750"/>
      <c r="D222" s="86" t="s">
        <v>139</v>
      </c>
      <c r="E222" s="39">
        <v>2</v>
      </c>
      <c r="F222" s="87">
        <v>2</v>
      </c>
      <c r="G222" s="93"/>
      <c r="H222" s="94"/>
      <c r="I222" s="95"/>
      <c r="J222" s="35"/>
      <c r="K222" s="36"/>
      <c r="L222" s="36"/>
      <c r="M222" s="94" t="s">
        <v>225</v>
      </c>
      <c r="N222" s="95" t="s">
        <v>225</v>
      </c>
      <c r="O222" s="818"/>
      <c r="P222" s="91">
        <f t="shared" si="3"/>
        <v>0</v>
      </c>
    </row>
    <row r="223" spans="1:16" s="71" customFormat="1" ht="14.4" thickBot="1" x14ac:dyDescent="0.35">
      <c r="A223" s="33">
        <v>209</v>
      </c>
      <c r="B223" s="1758"/>
      <c r="C223" s="1750"/>
      <c r="D223" s="86" t="s">
        <v>140</v>
      </c>
      <c r="E223" s="39">
        <v>2</v>
      </c>
      <c r="F223" s="87">
        <v>2</v>
      </c>
      <c r="G223" s="93"/>
      <c r="H223" s="94"/>
      <c r="I223" s="95"/>
      <c r="J223" s="35"/>
      <c r="K223" s="36"/>
      <c r="L223" s="36"/>
      <c r="M223" s="94" t="s">
        <v>225</v>
      </c>
      <c r="N223" s="95" t="s">
        <v>225</v>
      </c>
      <c r="O223" s="818"/>
      <c r="P223" s="91">
        <f t="shared" si="3"/>
        <v>0</v>
      </c>
    </row>
    <row r="224" spans="1:16" s="71" customFormat="1" ht="14.4" thickBot="1" x14ac:dyDescent="0.35">
      <c r="A224" s="44">
        <v>210</v>
      </c>
      <c r="B224" s="1758"/>
      <c r="C224" s="1750"/>
      <c r="D224" s="125" t="s">
        <v>141</v>
      </c>
      <c r="E224" s="99">
        <v>1</v>
      </c>
      <c r="F224" s="100">
        <v>2</v>
      </c>
      <c r="G224" s="101"/>
      <c r="H224" s="102"/>
      <c r="I224" s="103"/>
      <c r="J224" s="104"/>
      <c r="K224" s="46"/>
      <c r="L224" s="46"/>
      <c r="M224" s="102"/>
      <c r="N224" s="103" t="s">
        <v>225</v>
      </c>
      <c r="O224" s="819"/>
      <c r="P224" s="105">
        <f t="shared" si="3"/>
        <v>0</v>
      </c>
    </row>
    <row r="225" spans="1:16" s="71" customFormat="1" ht="15" customHeight="1" thickBot="1" x14ac:dyDescent="0.35">
      <c r="A225" s="79">
        <v>211</v>
      </c>
      <c r="B225" s="1758" t="s">
        <v>251</v>
      </c>
      <c r="C225" s="1750" t="s">
        <v>281</v>
      </c>
      <c r="D225" s="106" t="s">
        <v>136</v>
      </c>
      <c r="E225" s="22">
        <v>2</v>
      </c>
      <c r="F225" s="81">
        <v>2</v>
      </c>
      <c r="G225" s="82"/>
      <c r="H225" s="83"/>
      <c r="I225" s="84" t="s">
        <v>225</v>
      </c>
      <c r="J225" s="26"/>
      <c r="K225" s="27"/>
      <c r="L225" s="27"/>
      <c r="M225" s="83" t="s">
        <v>225</v>
      </c>
      <c r="N225" s="84" t="s">
        <v>225</v>
      </c>
      <c r="O225" s="820"/>
      <c r="P225" s="29">
        <f t="shared" si="3"/>
        <v>0</v>
      </c>
    </row>
    <row r="226" spans="1:16" s="71" customFormat="1" ht="14.4" thickBot="1" x14ac:dyDescent="0.35">
      <c r="A226" s="33">
        <v>212</v>
      </c>
      <c r="B226" s="1758"/>
      <c r="C226" s="1750"/>
      <c r="D226" s="119" t="s">
        <v>138</v>
      </c>
      <c r="E226" s="39">
        <v>2</v>
      </c>
      <c r="F226" s="87">
        <v>2</v>
      </c>
      <c r="G226" s="93"/>
      <c r="H226" s="94"/>
      <c r="I226" s="95"/>
      <c r="J226" s="35"/>
      <c r="K226" s="36"/>
      <c r="L226" s="36"/>
      <c r="M226" s="94" t="s">
        <v>225</v>
      </c>
      <c r="N226" s="95" t="s">
        <v>225</v>
      </c>
      <c r="O226" s="818"/>
      <c r="P226" s="91">
        <f t="shared" si="3"/>
        <v>0</v>
      </c>
    </row>
    <row r="227" spans="1:16" s="71" customFormat="1" ht="15" customHeight="1" thickBot="1" x14ac:dyDescent="0.35">
      <c r="A227" s="33">
        <v>213</v>
      </c>
      <c r="B227" s="1758"/>
      <c r="C227" s="1750"/>
      <c r="D227" s="86" t="s">
        <v>139</v>
      </c>
      <c r="E227" s="39">
        <v>2</v>
      </c>
      <c r="F227" s="87">
        <v>2</v>
      </c>
      <c r="G227" s="93"/>
      <c r="H227" s="94"/>
      <c r="I227" s="95"/>
      <c r="J227" s="35"/>
      <c r="K227" s="36"/>
      <c r="L227" s="36"/>
      <c r="M227" s="94" t="s">
        <v>225</v>
      </c>
      <c r="N227" s="95" t="s">
        <v>225</v>
      </c>
      <c r="O227" s="818"/>
      <c r="P227" s="91">
        <f t="shared" si="3"/>
        <v>0</v>
      </c>
    </row>
    <row r="228" spans="1:16" s="71" customFormat="1" ht="14.4" thickBot="1" x14ac:dyDescent="0.35">
      <c r="A228" s="44">
        <v>214</v>
      </c>
      <c r="B228" s="1758"/>
      <c r="C228" s="1750"/>
      <c r="D228" s="125" t="s">
        <v>141</v>
      </c>
      <c r="E228" s="99">
        <v>1</v>
      </c>
      <c r="F228" s="100">
        <v>2</v>
      </c>
      <c r="G228" s="101"/>
      <c r="H228" s="102"/>
      <c r="I228" s="103"/>
      <c r="J228" s="104"/>
      <c r="K228" s="46"/>
      <c r="L228" s="46"/>
      <c r="M228" s="102"/>
      <c r="N228" s="103" t="s">
        <v>225</v>
      </c>
      <c r="O228" s="819"/>
      <c r="P228" s="105">
        <f t="shared" si="3"/>
        <v>0</v>
      </c>
    </row>
    <row r="229" spans="1:16" s="71" customFormat="1" ht="14.4" thickBot="1" x14ac:dyDescent="0.35">
      <c r="A229" s="79">
        <v>215</v>
      </c>
      <c r="B229" s="1758" t="s">
        <v>282</v>
      </c>
      <c r="C229" s="1750" t="s">
        <v>283</v>
      </c>
      <c r="D229" s="106" t="s">
        <v>136</v>
      </c>
      <c r="E229" s="22">
        <v>2</v>
      </c>
      <c r="F229" s="81">
        <v>1</v>
      </c>
      <c r="G229" s="82"/>
      <c r="H229" s="83"/>
      <c r="I229" s="84" t="s">
        <v>225</v>
      </c>
      <c r="J229" s="26"/>
      <c r="K229" s="27"/>
      <c r="L229" s="27"/>
      <c r="M229" s="83" t="s">
        <v>225</v>
      </c>
      <c r="N229" s="84" t="s">
        <v>225</v>
      </c>
      <c r="O229" s="820"/>
      <c r="P229" s="29">
        <f t="shared" si="3"/>
        <v>0</v>
      </c>
    </row>
    <row r="230" spans="1:16" s="71" customFormat="1" ht="15" customHeight="1" thickBot="1" x14ac:dyDescent="0.35">
      <c r="A230" s="33">
        <v>216</v>
      </c>
      <c r="B230" s="1758"/>
      <c r="C230" s="1750"/>
      <c r="D230" s="119" t="s">
        <v>138</v>
      </c>
      <c r="E230" s="39">
        <v>2</v>
      </c>
      <c r="F230" s="87">
        <v>1</v>
      </c>
      <c r="G230" s="93"/>
      <c r="H230" s="94"/>
      <c r="I230" s="95"/>
      <c r="J230" s="35"/>
      <c r="K230" s="36"/>
      <c r="L230" s="36"/>
      <c r="M230" s="94" t="s">
        <v>225</v>
      </c>
      <c r="N230" s="95" t="s">
        <v>225</v>
      </c>
      <c r="O230" s="818"/>
      <c r="P230" s="91">
        <f t="shared" si="3"/>
        <v>0</v>
      </c>
    </row>
    <row r="231" spans="1:16" s="71" customFormat="1" ht="14.4" thickBot="1" x14ac:dyDescent="0.35">
      <c r="A231" s="33">
        <v>217</v>
      </c>
      <c r="B231" s="1758"/>
      <c r="C231" s="1750"/>
      <c r="D231" s="86" t="s">
        <v>139</v>
      </c>
      <c r="E231" s="39">
        <v>2</v>
      </c>
      <c r="F231" s="87">
        <v>1</v>
      </c>
      <c r="G231" s="93"/>
      <c r="H231" s="94"/>
      <c r="I231" s="95"/>
      <c r="J231" s="35"/>
      <c r="K231" s="36"/>
      <c r="L231" s="36"/>
      <c r="M231" s="94" t="s">
        <v>225</v>
      </c>
      <c r="N231" s="95" t="s">
        <v>225</v>
      </c>
      <c r="O231" s="818"/>
      <c r="P231" s="91">
        <f t="shared" si="3"/>
        <v>0</v>
      </c>
    </row>
    <row r="232" spans="1:16" s="71" customFormat="1" ht="15" customHeight="1" thickBot="1" x14ac:dyDescent="0.35">
      <c r="A232" s="33">
        <v>218</v>
      </c>
      <c r="B232" s="1758"/>
      <c r="C232" s="1750"/>
      <c r="D232" s="86" t="s">
        <v>140</v>
      </c>
      <c r="E232" s="39">
        <v>2</v>
      </c>
      <c r="F232" s="87">
        <v>1</v>
      </c>
      <c r="G232" s="93"/>
      <c r="H232" s="94"/>
      <c r="I232" s="95"/>
      <c r="J232" s="35"/>
      <c r="K232" s="36"/>
      <c r="L232" s="36"/>
      <c r="M232" s="94" t="s">
        <v>225</v>
      </c>
      <c r="N232" s="95" t="s">
        <v>225</v>
      </c>
      <c r="O232" s="818"/>
      <c r="P232" s="91">
        <f t="shared" si="3"/>
        <v>0</v>
      </c>
    </row>
    <row r="233" spans="1:16" s="71" customFormat="1" ht="14.4" thickBot="1" x14ac:dyDescent="0.35">
      <c r="A233" s="44">
        <v>219</v>
      </c>
      <c r="B233" s="1758"/>
      <c r="C233" s="1750"/>
      <c r="D233" s="125" t="s">
        <v>141</v>
      </c>
      <c r="E233" s="99">
        <v>1</v>
      </c>
      <c r="F233" s="100">
        <v>1</v>
      </c>
      <c r="G233" s="101"/>
      <c r="H233" s="102"/>
      <c r="I233" s="103"/>
      <c r="J233" s="104"/>
      <c r="K233" s="46"/>
      <c r="L233" s="46"/>
      <c r="M233" s="102"/>
      <c r="N233" s="103" t="s">
        <v>225</v>
      </c>
      <c r="O233" s="819"/>
      <c r="P233" s="105">
        <f t="shared" si="3"/>
        <v>0</v>
      </c>
    </row>
    <row r="234" spans="1:16" s="71" customFormat="1" ht="14.4" thickBot="1" x14ac:dyDescent="0.35">
      <c r="A234" s="79">
        <v>220</v>
      </c>
      <c r="B234" s="1758" t="s">
        <v>284</v>
      </c>
      <c r="C234" s="1750" t="s">
        <v>283</v>
      </c>
      <c r="D234" s="106" t="s">
        <v>136</v>
      </c>
      <c r="E234" s="22">
        <v>2</v>
      </c>
      <c r="F234" s="81">
        <v>1</v>
      </c>
      <c r="G234" s="82"/>
      <c r="H234" s="83"/>
      <c r="I234" s="84" t="s">
        <v>225</v>
      </c>
      <c r="J234" s="26"/>
      <c r="K234" s="27"/>
      <c r="L234" s="27"/>
      <c r="M234" s="83" t="s">
        <v>225</v>
      </c>
      <c r="N234" s="84" t="s">
        <v>225</v>
      </c>
      <c r="O234" s="820"/>
      <c r="P234" s="29">
        <f t="shared" si="3"/>
        <v>0</v>
      </c>
    </row>
    <row r="235" spans="1:16" s="71" customFormat="1" ht="15" customHeight="1" thickBot="1" x14ac:dyDescent="0.35">
      <c r="A235" s="33">
        <v>221</v>
      </c>
      <c r="B235" s="1758"/>
      <c r="C235" s="1750"/>
      <c r="D235" s="119" t="s">
        <v>138</v>
      </c>
      <c r="E235" s="39">
        <v>2</v>
      </c>
      <c r="F235" s="87">
        <v>1</v>
      </c>
      <c r="G235" s="93"/>
      <c r="H235" s="94"/>
      <c r="I235" s="95"/>
      <c r="J235" s="35"/>
      <c r="K235" s="36"/>
      <c r="L235" s="36"/>
      <c r="M235" s="94" t="s">
        <v>225</v>
      </c>
      <c r="N235" s="95" t="s">
        <v>225</v>
      </c>
      <c r="O235" s="818"/>
      <c r="P235" s="91">
        <f t="shared" si="3"/>
        <v>0</v>
      </c>
    </row>
    <row r="236" spans="1:16" s="71" customFormat="1" ht="14.4" thickBot="1" x14ac:dyDescent="0.35">
      <c r="A236" s="33">
        <v>222</v>
      </c>
      <c r="B236" s="1758"/>
      <c r="C236" s="1750"/>
      <c r="D236" s="86" t="s">
        <v>139</v>
      </c>
      <c r="E236" s="39">
        <v>2</v>
      </c>
      <c r="F236" s="87">
        <v>1</v>
      </c>
      <c r="G236" s="93"/>
      <c r="H236" s="94"/>
      <c r="I236" s="95"/>
      <c r="J236" s="35"/>
      <c r="K236" s="36"/>
      <c r="L236" s="36"/>
      <c r="M236" s="94" t="s">
        <v>225</v>
      </c>
      <c r="N236" s="95" t="s">
        <v>225</v>
      </c>
      <c r="O236" s="818"/>
      <c r="P236" s="91">
        <f t="shared" si="3"/>
        <v>0</v>
      </c>
    </row>
    <row r="237" spans="1:16" s="71" customFormat="1" ht="15" customHeight="1" thickBot="1" x14ac:dyDescent="0.35">
      <c r="A237" s="33">
        <v>223</v>
      </c>
      <c r="B237" s="1758"/>
      <c r="C237" s="1750"/>
      <c r="D237" s="86" t="s">
        <v>140</v>
      </c>
      <c r="E237" s="39">
        <v>2</v>
      </c>
      <c r="F237" s="87">
        <v>1</v>
      </c>
      <c r="G237" s="93"/>
      <c r="H237" s="94"/>
      <c r="I237" s="95"/>
      <c r="J237" s="35"/>
      <c r="K237" s="36"/>
      <c r="L237" s="36"/>
      <c r="M237" s="94" t="s">
        <v>225</v>
      </c>
      <c r="N237" s="95" t="s">
        <v>225</v>
      </c>
      <c r="O237" s="818"/>
      <c r="P237" s="91">
        <f t="shared" si="3"/>
        <v>0</v>
      </c>
    </row>
    <row r="238" spans="1:16" s="71" customFormat="1" ht="14.4" thickBot="1" x14ac:dyDescent="0.35">
      <c r="A238" s="44">
        <v>224</v>
      </c>
      <c r="B238" s="1758"/>
      <c r="C238" s="1750"/>
      <c r="D238" s="125" t="s">
        <v>141</v>
      </c>
      <c r="E238" s="99">
        <v>1</v>
      </c>
      <c r="F238" s="100">
        <v>1</v>
      </c>
      <c r="G238" s="101"/>
      <c r="H238" s="102"/>
      <c r="I238" s="103"/>
      <c r="J238" s="104"/>
      <c r="K238" s="46"/>
      <c r="L238" s="46"/>
      <c r="M238" s="102"/>
      <c r="N238" s="103" t="s">
        <v>225</v>
      </c>
      <c r="O238" s="819"/>
      <c r="P238" s="105">
        <f t="shared" si="3"/>
        <v>0</v>
      </c>
    </row>
    <row r="239" spans="1:16" s="71" customFormat="1" ht="14.4" thickBot="1" x14ac:dyDescent="0.35">
      <c r="A239" s="79">
        <v>225</v>
      </c>
      <c r="B239" s="1758" t="s">
        <v>285</v>
      </c>
      <c r="C239" s="1750" t="s">
        <v>283</v>
      </c>
      <c r="D239" s="106" t="s">
        <v>136</v>
      </c>
      <c r="E239" s="22">
        <v>2</v>
      </c>
      <c r="F239" s="81">
        <v>2</v>
      </c>
      <c r="G239" s="82"/>
      <c r="H239" s="83"/>
      <c r="I239" s="84" t="s">
        <v>225</v>
      </c>
      <c r="J239" s="26"/>
      <c r="K239" s="27"/>
      <c r="L239" s="27"/>
      <c r="M239" s="83" t="s">
        <v>225</v>
      </c>
      <c r="N239" s="84" t="s">
        <v>225</v>
      </c>
      <c r="O239" s="820"/>
      <c r="P239" s="29">
        <f t="shared" si="3"/>
        <v>0</v>
      </c>
    </row>
    <row r="240" spans="1:16" s="71" customFormat="1" ht="15" customHeight="1" thickBot="1" x14ac:dyDescent="0.35">
      <c r="A240" s="33">
        <v>226</v>
      </c>
      <c r="B240" s="1758"/>
      <c r="C240" s="1750"/>
      <c r="D240" s="119" t="s">
        <v>138</v>
      </c>
      <c r="E240" s="39">
        <v>2</v>
      </c>
      <c r="F240" s="87">
        <v>2</v>
      </c>
      <c r="G240" s="93"/>
      <c r="H240" s="94"/>
      <c r="I240" s="95"/>
      <c r="J240" s="35"/>
      <c r="K240" s="36"/>
      <c r="L240" s="36"/>
      <c r="M240" s="94" t="s">
        <v>225</v>
      </c>
      <c r="N240" s="95" t="s">
        <v>225</v>
      </c>
      <c r="O240" s="818"/>
      <c r="P240" s="91">
        <f t="shared" si="3"/>
        <v>0</v>
      </c>
    </row>
    <row r="241" spans="1:16" s="71" customFormat="1" ht="14.4" thickBot="1" x14ac:dyDescent="0.35">
      <c r="A241" s="33">
        <v>227</v>
      </c>
      <c r="B241" s="1758"/>
      <c r="C241" s="1750"/>
      <c r="D241" s="86" t="s">
        <v>139</v>
      </c>
      <c r="E241" s="39">
        <v>2</v>
      </c>
      <c r="F241" s="87">
        <v>2</v>
      </c>
      <c r="G241" s="93"/>
      <c r="H241" s="94"/>
      <c r="I241" s="95"/>
      <c r="J241" s="35"/>
      <c r="K241" s="36"/>
      <c r="L241" s="36"/>
      <c r="M241" s="94" t="s">
        <v>225</v>
      </c>
      <c r="N241" s="95" t="s">
        <v>225</v>
      </c>
      <c r="O241" s="818"/>
      <c r="P241" s="91">
        <f t="shared" si="3"/>
        <v>0</v>
      </c>
    </row>
    <row r="242" spans="1:16" s="71" customFormat="1" ht="15" customHeight="1" thickBot="1" x14ac:dyDescent="0.35">
      <c r="A242" s="33">
        <v>228</v>
      </c>
      <c r="B242" s="1758"/>
      <c r="C242" s="1750"/>
      <c r="D242" s="86" t="s">
        <v>140</v>
      </c>
      <c r="E242" s="39">
        <v>2</v>
      </c>
      <c r="F242" s="87">
        <v>2</v>
      </c>
      <c r="G242" s="93"/>
      <c r="H242" s="94"/>
      <c r="I242" s="95"/>
      <c r="J242" s="35"/>
      <c r="K242" s="36"/>
      <c r="L242" s="36"/>
      <c r="M242" s="94" t="s">
        <v>225</v>
      </c>
      <c r="N242" s="95" t="s">
        <v>225</v>
      </c>
      <c r="O242" s="818"/>
      <c r="P242" s="91">
        <f t="shared" si="3"/>
        <v>0</v>
      </c>
    </row>
    <row r="243" spans="1:16" s="71" customFormat="1" ht="14.4" thickBot="1" x14ac:dyDescent="0.35">
      <c r="A243" s="44">
        <v>229</v>
      </c>
      <c r="B243" s="1758"/>
      <c r="C243" s="1750"/>
      <c r="D243" s="125" t="s">
        <v>141</v>
      </c>
      <c r="E243" s="99">
        <v>1</v>
      </c>
      <c r="F243" s="100">
        <v>2</v>
      </c>
      <c r="G243" s="101"/>
      <c r="H243" s="102"/>
      <c r="I243" s="103"/>
      <c r="J243" s="104"/>
      <c r="K243" s="46"/>
      <c r="L243" s="46"/>
      <c r="M243" s="102"/>
      <c r="N243" s="103" t="s">
        <v>225</v>
      </c>
      <c r="O243" s="819"/>
      <c r="P243" s="105">
        <f t="shared" si="3"/>
        <v>0</v>
      </c>
    </row>
    <row r="244" spans="1:16" s="71" customFormat="1" ht="14.4" thickBot="1" x14ac:dyDescent="0.35">
      <c r="A244" s="79">
        <v>230</v>
      </c>
      <c r="B244" s="1758" t="s">
        <v>251</v>
      </c>
      <c r="C244" s="1750" t="s">
        <v>286</v>
      </c>
      <c r="D244" s="106" t="s">
        <v>136</v>
      </c>
      <c r="E244" s="22">
        <v>2</v>
      </c>
      <c r="F244" s="81">
        <v>2</v>
      </c>
      <c r="G244" s="82"/>
      <c r="H244" s="83"/>
      <c r="I244" s="84" t="s">
        <v>225</v>
      </c>
      <c r="J244" s="26"/>
      <c r="K244" s="27"/>
      <c r="L244" s="27"/>
      <c r="M244" s="83" t="s">
        <v>225</v>
      </c>
      <c r="N244" s="84" t="s">
        <v>225</v>
      </c>
      <c r="O244" s="820"/>
      <c r="P244" s="29">
        <f t="shared" si="3"/>
        <v>0</v>
      </c>
    </row>
    <row r="245" spans="1:16" s="71" customFormat="1" ht="15" customHeight="1" thickBot="1" x14ac:dyDescent="0.35">
      <c r="A245" s="33">
        <v>231</v>
      </c>
      <c r="B245" s="1758"/>
      <c r="C245" s="1750"/>
      <c r="D245" s="119" t="s">
        <v>138</v>
      </c>
      <c r="E245" s="39">
        <v>2</v>
      </c>
      <c r="F245" s="87">
        <v>2</v>
      </c>
      <c r="G245" s="93"/>
      <c r="H245" s="94"/>
      <c r="I245" s="95"/>
      <c r="J245" s="35"/>
      <c r="K245" s="36"/>
      <c r="L245" s="36"/>
      <c r="M245" s="94" t="s">
        <v>225</v>
      </c>
      <c r="N245" s="95" t="s">
        <v>225</v>
      </c>
      <c r="O245" s="818"/>
      <c r="P245" s="91">
        <f t="shared" si="3"/>
        <v>0</v>
      </c>
    </row>
    <row r="246" spans="1:16" s="71" customFormat="1" ht="14.4" thickBot="1" x14ac:dyDescent="0.35">
      <c r="A246" s="33">
        <v>232</v>
      </c>
      <c r="B246" s="1758"/>
      <c r="C246" s="1750"/>
      <c r="D246" s="86" t="s">
        <v>139</v>
      </c>
      <c r="E246" s="39">
        <v>2</v>
      </c>
      <c r="F246" s="87">
        <v>2</v>
      </c>
      <c r="G246" s="93"/>
      <c r="H246" s="94"/>
      <c r="I246" s="95"/>
      <c r="J246" s="35"/>
      <c r="K246" s="36"/>
      <c r="L246" s="36"/>
      <c r="M246" s="94" t="s">
        <v>225</v>
      </c>
      <c r="N246" s="95" t="s">
        <v>225</v>
      </c>
      <c r="O246" s="818"/>
      <c r="P246" s="91">
        <f t="shared" si="3"/>
        <v>0</v>
      </c>
    </row>
    <row r="247" spans="1:16" s="71" customFormat="1" ht="15" customHeight="1" thickBot="1" x14ac:dyDescent="0.35">
      <c r="A247" s="44">
        <v>233</v>
      </c>
      <c r="B247" s="1758"/>
      <c r="C247" s="1750"/>
      <c r="D247" s="125" t="s">
        <v>141</v>
      </c>
      <c r="E247" s="99">
        <v>1</v>
      </c>
      <c r="F247" s="100">
        <v>2</v>
      </c>
      <c r="G247" s="101"/>
      <c r="H247" s="102"/>
      <c r="I247" s="103"/>
      <c r="J247" s="104"/>
      <c r="K247" s="46"/>
      <c r="L247" s="46"/>
      <c r="M247" s="102"/>
      <c r="N247" s="103" t="s">
        <v>225</v>
      </c>
      <c r="O247" s="819"/>
      <c r="P247" s="105">
        <f t="shared" si="3"/>
        <v>0</v>
      </c>
    </row>
    <row r="248" spans="1:16" s="71" customFormat="1" ht="14.4" thickBot="1" x14ac:dyDescent="0.35">
      <c r="A248" s="79">
        <v>234</v>
      </c>
      <c r="B248" s="1758" t="s">
        <v>287</v>
      </c>
      <c r="C248" s="1750" t="s">
        <v>288</v>
      </c>
      <c r="D248" s="106" t="s">
        <v>136</v>
      </c>
      <c r="E248" s="22">
        <v>2</v>
      </c>
      <c r="F248" s="81">
        <v>2</v>
      </c>
      <c r="G248" s="82"/>
      <c r="H248" s="83" t="s">
        <v>225</v>
      </c>
      <c r="I248" s="84"/>
      <c r="J248" s="26"/>
      <c r="K248" s="27"/>
      <c r="L248" s="27"/>
      <c r="M248" s="83" t="s">
        <v>225</v>
      </c>
      <c r="N248" s="84" t="s">
        <v>225</v>
      </c>
      <c r="O248" s="820"/>
      <c r="P248" s="29">
        <f t="shared" si="3"/>
        <v>0</v>
      </c>
    </row>
    <row r="249" spans="1:16" s="71" customFormat="1" ht="14.4" thickBot="1" x14ac:dyDescent="0.35">
      <c r="A249" s="33">
        <v>235</v>
      </c>
      <c r="B249" s="1758"/>
      <c r="C249" s="1750"/>
      <c r="D249" s="119" t="s">
        <v>138</v>
      </c>
      <c r="E249" s="39">
        <v>2</v>
      </c>
      <c r="F249" s="87">
        <v>2</v>
      </c>
      <c r="G249" s="93"/>
      <c r="H249" s="94"/>
      <c r="I249" s="95"/>
      <c r="J249" s="35"/>
      <c r="K249" s="36"/>
      <c r="L249" s="36"/>
      <c r="M249" s="94" t="s">
        <v>225</v>
      </c>
      <c r="N249" s="95" t="s">
        <v>225</v>
      </c>
      <c r="O249" s="818"/>
      <c r="P249" s="91">
        <f t="shared" si="3"/>
        <v>0</v>
      </c>
    </row>
    <row r="250" spans="1:16" s="71" customFormat="1" ht="15" customHeight="1" thickBot="1" x14ac:dyDescent="0.35">
      <c r="A250" s="33">
        <v>236</v>
      </c>
      <c r="B250" s="1758"/>
      <c r="C250" s="1750"/>
      <c r="D250" s="86" t="s">
        <v>139</v>
      </c>
      <c r="E250" s="39">
        <v>2</v>
      </c>
      <c r="F250" s="87">
        <v>2</v>
      </c>
      <c r="G250" s="93"/>
      <c r="H250" s="94"/>
      <c r="I250" s="95"/>
      <c r="J250" s="35"/>
      <c r="K250" s="36"/>
      <c r="L250" s="36"/>
      <c r="M250" s="94" t="s">
        <v>225</v>
      </c>
      <c r="N250" s="95" t="s">
        <v>225</v>
      </c>
      <c r="O250" s="818"/>
      <c r="P250" s="91">
        <f t="shared" si="3"/>
        <v>0</v>
      </c>
    </row>
    <row r="251" spans="1:16" s="71" customFormat="1" ht="14.4" thickBot="1" x14ac:dyDescent="0.35">
      <c r="A251" s="44">
        <v>237</v>
      </c>
      <c r="B251" s="1758"/>
      <c r="C251" s="1750"/>
      <c r="D251" s="125" t="s">
        <v>141</v>
      </c>
      <c r="E251" s="99">
        <v>1</v>
      </c>
      <c r="F251" s="100">
        <v>2</v>
      </c>
      <c r="G251" s="101"/>
      <c r="H251" s="102"/>
      <c r="I251" s="103"/>
      <c r="J251" s="104"/>
      <c r="K251" s="46"/>
      <c r="L251" s="46"/>
      <c r="M251" s="102"/>
      <c r="N251" s="103" t="s">
        <v>225</v>
      </c>
      <c r="O251" s="819"/>
      <c r="P251" s="105">
        <f t="shared" si="3"/>
        <v>0</v>
      </c>
    </row>
    <row r="252" spans="1:16" s="71" customFormat="1" ht="15" customHeight="1" thickBot="1" x14ac:dyDescent="0.35">
      <c r="A252" s="79">
        <v>238</v>
      </c>
      <c r="B252" s="1758" t="s">
        <v>289</v>
      </c>
      <c r="C252" s="1750" t="s">
        <v>290</v>
      </c>
      <c r="D252" s="106" t="s">
        <v>136</v>
      </c>
      <c r="E252" s="22">
        <v>2</v>
      </c>
      <c r="F252" s="81">
        <v>2</v>
      </c>
      <c r="G252" s="82"/>
      <c r="H252" s="83" t="s">
        <v>225</v>
      </c>
      <c r="I252" s="84"/>
      <c r="J252" s="26"/>
      <c r="K252" s="27"/>
      <c r="L252" s="27"/>
      <c r="M252" s="83" t="s">
        <v>225</v>
      </c>
      <c r="N252" s="84" t="s">
        <v>225</v>
      </c>
      <c r="O252" s="820"/>
      <c r="P252" s="29">
        <f t="shared" si="3"/>
        <v>0</v>
      </c>
    </row>
    <row r="253" spans="1:16" s="71" customFormat="1" ht="14.4" thickBot="1" x14ac:dyDescent="0.35">
      <c r="A253" s="33">
        <v>239</v>
      </c>
      <c r="B253" s="1758"/>
      <c r="C253" s="1750"/>
      <c r="D253" s="119" t="s">
        <v>138</v>
      </c>
      <c r="E253" s="39">
        <v>2</v>
      </c>
      <c r="F253" s="87">
        <v>2</v>
      </c>
      <c r="G253" s="93"/>
      <c r="H253" s="94"/>
      <c r="I253" s="95"/>
      <c r="J253" s="35"/>
      <c r="K253" s="36"/>
      <c r="L253" s="36"/>
      <c r="M253" s="94" t="s">
        <v>225</v>
      </c>
      <c r="N253" s="95" t="s">
        <v>225</v>
      </c>
      <c r="O253" s="818"/>
      <c r="P253" s="91">
        <f t="shared" si="3"/>
        <v>0</v>
      </c>
    </row>
    <row r="254" spans="1:16" s="71" customFormat="1" ht="14.4" thickBot="1" x14ac:dyDescent="0.35">
      <c r="A254" s="33">
        <v>240</v>
      </c>
      <c r="B254" s="1758"/>
      <c r="C254" s="1750"/>
      <c r="D254" s="86" t="s">
        <v>139</v>
      </c>
      <c r="E254" s="39">
        <v>2</v>
      </c>
      <c r="F254" s="87">
        <v>2</v>
      </c>
      <c r="G254" s="93"/>
      <c r="H254" s="94"/>
      <c r="I254" s="95"/>
      <c r="J254" s="35"/>
      <c r="K254" s="36"/>
      <c r="L254" s="36"/>
      <c r="M254" s="94" t="s">
        <v>225</v>
      </c>
      <c r="N254" s="95" t="s">
        <v>225</v>
      </c>
      <c r="O254" s="818"/>
      <c r="P254" s="91">
        <f t="shared" si="3"/>
        <v>0</v>
      </c>
    </row>
    <row r="255" spans="1:16" s="71" customFormat="1" ht="15" customHeight="1" thickBot="1" x14ac:dyDescent="0.35">
      <c r="A255" s="44">
        <v>241</v>
      </c>
      <c r="B255" s="1758"/>
      <c r="C255" s="1750"/>
      <c r="D255" s="125" t="s">
        <v>141</v>
      </c>
      <c r="E255" s="99">
        <v>1</v>
      </c>
      <c r="F255" s="100">
        <v>2</v>
      </c>
      <c r="G255" s="101"/>
      <c r="H255" s="102"/>
      <c r="I255" s="103"/>
      <c r="J255" s="104"/>
      <c r="K255" s="46"/>
      <c r="L255" s="46"/>
      <c r="M255" s="102"/>
      <c r="N255" s="103" t="s">
        <v>225</v>
      </c>
      <c r="O255" s="819"/>
      <c r="P255" s="105">
        <f t="shared" si="3"/>
        <v>0</v>
      </c>
    </row>
    <row r="256" spans="1:16" s="71" customFormat="1" ht="14.4" thickBot="1" x14ac:dyDescent="0.35">
      <c r="A256" s="79">
        <v>242</v>
      </c>
      <c r="B256" s="1758" t="s">
        <v>291</v>
      </c>
      <c r="C256" s="1750" t="s">
        <v>292</v>
      </c>
      <c r="D256" s="106" t="s">
        <v>293</v>
      </c>
      <c r="E256" s="24">
        <v>2</v>
      </c>
      <c r="F256" s="25">
        <v>5</v>
      </c>
      <c r="G256" s="82"/>
      <c r="H256" s="83"/>
      <c r="I256" s="84"/>
      <c r="J256" s="26"/>
      <c r="K256" s="27"/>
      <c r="L256" s="27"/>
      <c r="M256" s="83" t="s">
        <v>225</v>
      </c>
      <c r="N256" s="84" t="s">
        <v>225</v>
      </c>
      <c r="O256" s="820"/>
      <c r="P256" s="29">
        <f t="shared" si="3"/>
        <v>0</v>
      </c>
    </row>
    <row r="257" spans="1:16" s="71" customFormat="1" ht="15" customHeight="1" thickBot="1" x14ac:dyDescent="0.35">
      <c r="A257" s="134">
        <v>243</v>
      </c>
      <c r="B257" s="1758"/>
      <c r="C257" s="1750"/>
      <c r="D257" s="135" t="s">
        <v>294</v>
      </c>
      <c r="E257" s="134">
        <v>2</v>
      </c>
      <c r="F257" s="136">
        <v>5</v>
      </c>
      <c r="G257" s="101"/>
      <c r="H257" s="102"/>
      <c r="I257" s="103"/>
      <c r="J257" s="104"/>
      <c r="K257" s="46"/>
      <c r="L257" s="46"/>
      <c r="M257" s="102" t="s">
        <v>225</v>
      </c>
      <c r="N257" s="103" t="s">
        <v>225</v>
      </c>
      <c r="O257" s="825"/>
      <c r="P257" s="137">
        <f t="shared" si="3"/>
        <v>0</v>
      </c>
    </row>
    <row r="258" spans="1:16" s="71" customFormat="1" ht="28.2" thickBot="1" x14ac:dyDescent="0.35">
      <c r="A258" s="20">
        <v>244</v>
      </c>
      <c r="B258" s="1750" t="s">
        <v>295</v>
      </c>
      <c r="C258" s="1750" t="s">
        <v>296</v>
      </c>
      <c r="D258" s="138" t="s">
        <v>297</v>
      </c>
      <c r="E258" s="24">
        <v>2</v>
      </c>
      <c r="F258" s="25">
        <v>12</v>
      </c>
      <c r="G258" s="82"/>
      <c r="H258" s="83" t="s">
        <v>225</v>
      </c>
      <c r="I258" s="110"/>
      <c r="J258" s="26"/>
      <c r="K258" s="27"/>
      <c r="L258" s="27"/>
      <c r="M258" s="83" t="s">
        <v>225</v>
      </c>
      <c r="N258" s="84" t="s">
        <v>225</v>
      </c>
      <c r="O258" s="820"/>
      <c r="P258" s="29">
        <f t="shared" si="3"/>
        <v>0</v>
      </c>
    </row>
    <row r="259" spans="1:16" s="71" customFormat="1" ht="14.4" thickBot="1" x14ac:dyDescent="0.35">
      <c r="A259" s="30">
        <v>245</v>
      </c>
      <c r="B259" s="1750"/>
      <c r="C259" s="1750"/>
      <c r="D259" s="86" t="s">
        <v>293</v>
      </c>
      <c r="E259" s="33">
        <v>2</v>
      </c>
      <c r="F259" s="34">
        <v>12</v>
      </c>
      <c r="G259" s="93"/>
      <c r="H259" s="107"/>
      <c r="I259" s="108"/>
      <c r="J259" s="35"/>
      <c r="K259" s="36"/>
      <c r="L259" s="36"/>
      <c r="M259" s="94" t="s">
        <v>225</v>
      </c>
      <c r="N259" s="95" t="s">
        <v>225</v>
      </c>
      <c r="O259" s="818"/>
      <c r="P259" s="91">
        <f t="shared" si="3"/>
        <v>0</v>
      </c>
    </row>
    <row r="260" spans="1:16" s="71" customFormat="1" ht="15" customHeight="1" thickBot="1" x14ac:dyDescent="0.35">
      <c r="A260" s="41">
        <v>246</v>
      </c>
      <c r="B260" s="1750"/>
      <c r="C260" s="1750"/>
      <c r="D260" s="139" t="s">
        <v>160</v>
      </c>
      <c r="E260" s="44">
        <v>2</v>
      </c>
      <c r="F260" s="45">
        <v>12</v>
      </c>
      <c r="G260" s="101"/>
      <c r="H260" s="111"/>
      <c r="I260" s="109"/>
      <c r="J260" s="104"/>
      <c r="K260" s="46"/>
      <c r="L260" s="46"/>
      <c r="M260" s="102" t="s">
        <v>225</v>
      </c>
      <c r="N260" s="103" t="s">
        <v>225</v>
      </c>
      <c r="O260" s="819"/>
      <c r="P260" s="105">
        <f t="shared" si="3"/>
        <v>0</v>
      </c>
    </row>
    <row r="261" spans="1:16" s="71" customFormat="1" ht="14.4" thickBot="1" x14ac:dyDescent="0.35">
      <c r="A261" s="72">
        <v>247</v>
      </c>
      <c r="B261" s="21"/>
      <c r="C261" s="21" t="s">
        <v>161</v>
      </c>
      <c r="D261" s="140" t="s">
        <v>162</v>
      </c>
      <c r="E261" s="74">
        <v>2</v>
      </c>
      <c r="F261" s="75">
        <v>1</v>
      </c>
      <c r="G261" s="52"/>
      <c r="H261" s="53"/>
      <c r="I261" s="141"/>
      <c r="J261" s="52"/>
      <c r="K261" s="53"/>
      <c r="L261" s="53"/>
      <c r="M261" s="53" t="s">
        <v>132</v>
      </c>
      <c r="N261" s="141" t="s">
        <v>132</v>
      </c>
      <c r="O261" s="817"/>
      <c r="P261" s="57">
        <f t="shared" si="3"/>
        <v>0</v>
      </c>
    </row>
    <row r="262" spans="1:16" s="71" customFormat="1" ht="14.4" thickBot="1" x14ac:dyDescent="0.35">
      <c r="A262" s="1747" t="s">
        <v>163</v>
      </c>
      <c r="B262" s="1747"/>
      <c r="C262" s="1747"/>
      <c r="D262" s="1747"/>
      <c r="E262" s="1747"/>
      <c r="F262" s="1747"/>
      <c r="G262" s="1747"/>
      <c r="H262" s="1747"/>
      <c r="I262" s="1747"/>
      <c r="J262" s="1747"/>
      <c r="K262" s="1747"/>
      <c r="L262" s="1747"/>
      <c r="M262" s="1747"/>
      <c r="N262" s="1747"/>
      <c r="O262" s="1748">
        <f>SUM(P15:P261)</f>
        <v>0</v>
      </c>
      <c r="P262" s="1748"/>
    </row>
    <row r="263" spans="1:16" s="71" customFormat="1" ht="14.4" thickBot="1" x14ac:dyDescent="0.35">
      <c r="A263" s="59" t="s">
        <v>164</v>
      </c>
      <c r="B263" s="60"/>
      <c r="C263" s="60"/>
      <c r="D263" s="60"/>
      <c r="E263" s="60"/>
      <c r="F263" s="60"/>
      <c r="G263" s="60"/>
      <c r="H263" s="60"/>
      <c r="I263" s="60"/>
      <c r="J263" s="60"/>
      <c r="K263" s="60"/>
      <c r="L263" s="60"/>
      <c r="M263" s="60"/>
      <c r="N263" s="61"/>
      <c r="O263" s="1748">
        <f>O262*4</f>
        <v>0</v>
      </c>
      <c r="P263" s="1748"/>
    </row>
    <row r="264" spans="1:16" customFormat="1" ht="14.4" x14ac:dyDescent="0.3">
      <c r="A264" s="142"/>
      <c r="B264" s="142"/>
      <c r="C264" s="142"/>
      <c r="D264" s="142"/>
      <c r="E264" s="142"/>
      <c r="F264" s="142"/>
      <c r="G264" s="143"/>
      <c r="H264" s="143"/>
      <c r="I264" s="143"/>
      <c r="J264" s="143"/>
      <c r="K264" s="143"/>
      <c r="L264" s="143"/>
      <c r="M264" s="143"/>
      <c r="N264" s="143"/>
      <c r="O264" s="142"/>
      <c r="P264" s="142"/>
    </row>
  </sheetData>
  <sheetProtection algorithmName="SHA-512" hashValue="aYZaLKCjW08paOK4iEKZwLpOxSrBWqL6x/SSFdUcazL4pz8bxZ1TIKgVNMxUhfIVgG0/NFEQuba7TCu3Jlggfg==" saltValue="/nIrzhWCi7LFRXUE66Y2EA==" spinCount="100000" sheet="1" objects="1" scenarios="1"/>
  <mergeCells count="123">
    <mergeCell ref="G11:N11"/>
    <mergeCell ref="O11:O13"/>
    <mergeCell ref="P11:P13"/>
    <mergeCell ref="G12:I12"/>
    <mergeCell ref="J12:N12"/>
    <mergeCell ref="A14:P14"/>
    <mergeCell ref="E1:P1"/>
    <mergeCell ref="A8:C8"/>
    <mergeCell ref="A9:C9"/>
    <mergeCell ref="A10:N10"/>
    <mergeCell ref="A11:A13"/>
    <mergeCell ref="B11:B13"/>
    <mergeCell ref="C11:C13"/>
    <mergeCell ref="D11:D13"/>
    <mergeCell ref="E11:E13"/>
    <mergeCell ref="F11:F13"/>
    <mergeCell ref="B31:B35"/>
    <mergeCell ref="C31:C35"/>
    <mergeCell ref="B36:B40"/>
    <mergeCell ref="C36:C40"/>
    <mergeCell ref="B41:B45"/>
    <mergeCell ref="C41:C45"/>
    <mergeCell ref="B16:B20"/>
    <mergeCell ref="C16:C20"/>
    <mergeCell ref="B21:B25"/>
    <mergeCell ref="C21:C25"/>
    <mergeCell ref="B26:B30"/>
    <mergeCell ref="C26:C30"/>
    <mergeCell ref="B61:B65"/>
    <mergeCell ref="C61:C65"/>
    <mergeCell ref="B66:B70"/>
    <mergeCell ref="C66:C70"/>
    <mergeCell ref="B71:B75"/>
    <mergeCell ref="C71:C75"/>
    <mergeCell ref="B46:B50"/>
    <mergeCell ref="C46:C50"/>
    <mergeCell ref="B51:B55"/>
    <mergeCell ref="C51:C55"/>
    <mergeCell ref="B56:B60"/>
    <mergeCell ref="C56:C60"/>
    <mergeCell ref="B91:B95"/>
    <mergeCell ref="C91:C95"/>
    <mergeCell ref="B96:B100"/>
    <mergeCell ref="C96:C100"/>
    <mergeCell ref="B101:B105"/>
    <mergeCell ref="C101:C105"/>
    <mergeCell ref="B76:B80"/>
    <mergeCell ref="C76:C80"/>
    <mergeCell ref="B81:B85"/>
    <mergeCell ref="C81:C85"/>
    <mergeCell ref="B86:B90"/>
    <mergeCell ref="C86:C90"/>
    <mergeCell ref="B120:B124"/>
    <mergeCell ref="C120:C124"/>
    <mergeCell ref="B125:B129"/>
    <mergeCell ref="C125:C129"/>
    <mergeCell ref="B130:B133"/>
    <mergeCell ref="C130:C133"/>
    <mergeCell ref="B106:B110"/>
    <mergeCell ref="C106:C110"/>
    <mergeCell ref="B111:B114"/>
    <mergeCell ref="C111:C114"/>
    <mergeCell ref="B115:B119"/>
    <mergeCell ref="C115:C119"/>
    <mergeCell ref="B149:B152"/>
    <mergeCell ref="C149:C152"/>
    <mergeCell ref="B153:B157"/>
    <mergeCell ref="C153:C157"/>
    <mergeCell ref="B158:B162"/>
    <mergeCell ref="C158:C162"/>
    <mergeCell ref="B134:B138"/>
    <mergeCell ref="C134:C138"/>
    <mergeCell ref="B139:B143"/>
    <mergeCell ref="C139:C143"/>
    <mergeCell ref="B144:B148"/>
    <mergeCell ref="C144:C148"/>
    <mergeCell ref="B177:B181"/>
    <mergeCell ref="C177:C181"/>
    <mergeCell ref="B182:B186"/>
    <mergeCell ref="C182:C186"/>
    <mergeCell ref="B187:B190"/>
    <mergeCell ref="C187:C190"/>
    <mergeCell ref="B163:B167"/>
    <mergeCell ref="C163:C167"/>
    <mergeCell ref="B168:B171"/>
    <mergeCell ref="C168:C171"/>
    <mergeCell ref="B172:B176"/>
    <mergeCell ref="C172:C176"/>
    <mergeCell ref="B206:B209"/>
    <mergeCell ref="C206:C209"/>
    <mergeCell ref="B210:B214"/>
    <mergeCell ref="C210:C214"/>
    <mergeCell ref="B215:B219"/>
    <mergeCell ref="C215:C219"/>
    <mergeCell ref="B191:B195"/>
    <mergeCell ref="C191:C195"/>
    <mergeCell ref="B196:B200"/>
    <mergeCell ref="C196:C200"/>
    <mergeCell ref="B201:B205"/>
    <mergeCell ref="C201:C205"/>
    <mergeCell ref="B234:B238"/>
    <mergeCell ref="C234:C238"/>
    <mergeCell ref="B239:B243"/>
    <mergeCell ref="C239:C243"/>
    <mergeCell ref="B244:B247"/>
    <mergeCell ref="C244:C247"/>
    <mergeCell ref="B220:B224"/>
    <mergeCell ref="C220:C224"/>
    <mergeCell ref="B225:B228"/>
    <mergeCell ref="C225:C228"/>
    <mergeCell ref="B229:B233"/>
    <mergeCell ref="C229:C233"/>
    <mergeCell ref="B258:B260"/>
    <mergeCell ref="C258:C260"/>
    <mergeCell ref="A262:N262"/>
    <mergeCell ref="O262:P262"/>
    <mergeCell ref="O263:P263"/>
    <mergeCell ref="B248:B251"/>
    <mergeCell ref="C248:C251"/>
    <mergeCell ref="B252:B255"/>
    <mergeCell ref="C252:C255"/>
    <mergeCell ref="B256:B257"/>
    <mergeCell ref="C256:C257"/>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801AC-C863-43A7-B397-E80B9D345024}">
  <sheetPr>
    <tabColor rgb="FFFFFF00"/>
    <pageSetUpPr fitToPage="1"/>
  </sheetPr>
  <dimension ref="A1:K75"/>
  <sheetViews>
    <sheetView topLeftCell="D58" workbookViewId="0">
      <selection activeCell="I23" sqref="I23"/>
    </sheetView>
  </sheetViews>
  <sheetFormatPr defaultColWidth="8.88671875" defaultRowHeight="14.4" x14ac:dyDescent="0.3"/>
  <cols>
    <col min="1" max="1" width="8.88671875" style="6" bestFit="1" customWidth="1"/>
    <col min="2" max="2" width="10.109375" style="6" customWidth="1"/>
    <col min="3" max="3" width="41.3320312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7"/>
      <c r="B1" s="7"/>
      <c r="C1" s="7"/>
      <c r="D1" s="8"/>
      <c r="E1" s="8"/>
      <c r="F1" s="1760" t="s">
        <v>1912</v>
      </c>
      <c r="G1" s="1760"/>
      <c r="H1" s="1760"/>
      <c r="I1" s="1760"/>
      <c r="J1" s="1760"/>
      <c r="K1" s="489"/>
    </row>
    <row r="2" spans="1:11" s="9" customFormat="1" x14ac:dyDescent="0.3">
      <c r="A2" s="7"/>
      <c r="B2" s="7"/>
      <c r="C2" s="7"/>
      <c r="D2" s="8"/>
      <c r="E2" s="8"/>
      <c r="F2" s="8"/>
      <c r="G2" s="8"/>
      <c r="H2" s="8"/>
      <c r="I2" s="10"/>
      <c r="J2" s="10"/>
      <c r="K2" s="489"/>
    </row>
    <row r="3" spans="1:11" s="9" customFormat="1" x14ac:dyDescent="0.3">
      <c r="A3" s="7"/>
      <c r="B3" s="7"/>
      <c r="C3" s="7"/>
      <c r="D3" s="8"/>
      <c r="E3" s="8"/>
      <c r="F3" s="8"/>
      <c r="G3" s="8"/>
      <c r="H3" s="8"/>
      <c r="I3" s="11"/>
      <c r="J3" s="11"/>
    </row>
    <row r="4" spans="1:11" s="9" customFormat="1" x14ac:dyDescent="0.3">
      <c r="A4" s="7"/>
      <c r="B4" s="7"/>
      <c r="C4" s="7"/>
      <c r="D4" s="8"/>
      <c r="E4" s="8"/>
      <c r="F4" s="8"/>
      <c r="G4" s="8"/>
      <c r="H4" s="8"/>
      <c r="I4" s="11"/>
      <c r="J4" s="11"/>
    </row>
    <row r="5" spans="1:11" s="9" customFormat="1" x14ac:dyDescent="0.3">
      <c r="A5" s="7"/>
      <c r="B5" s="7"/>
      <c r="C5" s="7"/>
      <c r="D5" s="8"/>
      <c r="E5" s="8"/>
      <c r="F5" s="8"/>
      <c r="G5" s="8"/>
      <c r="H5" s="8"/>
      <c r="I5" s="11"/>
      <c r="J5" s="11"/>
    </row>
    <row r="6" spans="1:11" s="9" customFormat="1" x14ac:dyDescent="0.3">
      <c r="A6" s="7"/>
      <c r="B6" s="7"/>
      <c r="C6" s="7"/>
      <c r="D6" s="8"/>
      <c r="E6" s="8"/>
      <c r="F6" s="8"/>
      <c r="G6" s="8"/>
      <c r="H6" s="8"/>
      <c r="I6" s="11"/>
      <c r="J6" s="11"/>
    </row>
    <row r="7" spans="1:11" s="9" customFormat="1" x14ac:dyDescent="0.3">
      <c r="A7" s="7"/>
      <c r="B7" s="7"/>
      <c r="C7" s="7"/>
      <c r="D7" s="8"/>
      <c r="E7" s="8"/>
      <c r="F7" s="8"/>
      <c r="G7" s="8"/>
      <c r="H7" s="8"/>
      <c r="I7" s="11"/>
      <c r="J7" s="11"/>
    </row>
    <row r="8" spans="1:11" s="9" customFormat="1" x14ac:dyDescent="0.3">
      <c r="A8" s="1761" t="s">
        <v>1504</v>
      </c>
      <c r="B8" s="1761"/>
      <c r="C8" s="1761"/>
      <c r="D8" s="13"/>
      <c r="E8" s="13"/>
      <c r="F8" s="13"/>
      <c r="G8" s="13"/>
      <c r="H8" s="8"/>
      <c r="I8" s="11"/>
      <c r="J8" s="11"/>
    </row>
    <row r="9" spans="1:11" s="9" customFormat="1" x14ac:dyDescent="0.3">
      <c r="A9" s="1761" t="s">
        <v>457</v>
      </c>
      <c r="B9" s="1761"/>
      <c r="C9" s="1761"/>
      <c r="D9" s="1761"/>
      <c r="E9" s="1761"/>
      <c r="F9" s="1761"/>
      <c r="G9" s="1761"/>
      <c r="H9" s="1761"/>
      <c r="I9" s="11"/>
      <c r="J9" s="11"/>
    </row>
    <row r="10" spans="1:11" s="9" customFormat="1" ht="15" thickBot="1" x14ac:dyDescent="0.35">
      <c r="A10" s="1762"/>
      <c r="B10" s="1762"/>
      <c r="C10" s="1762"/>
      <c r="D10" s="1762"/>
      <c r="E10" s="1762"/>
      <c r="F10" s="1762"/>
      <c r="G10" s="1762"/>
      <c r="H10" s="1762"/>
      <c r="I10" s="11"/>
      <c r="J10" s="11"/>
    </row>
    <row r="11" spans="1:11" s="15" customFormat="1" ht="14.25" customHeight="1" thickBot="1" x14ac:dyDescent="0.35">
      <c r="A11" s="1888" t="s">
        <v>109</v>
      </c>
      <c r="B11" s="1889" t="s">
        <v>1552</v>
      </c>
      <c r="C11" s="1889" t="s">
        <v>1553</v>
      </c>
      <c r="D11" s="1906" t="s">
        <v>1554</v>
      </c>
      <c r="E11" s="1906"/>
      <c r="F11" s="1906" t="s">
        <v>1555</v>
      </c>
      <c r="G11" s="1906"/>
      <c r="H11" s="1893" t="s">
        <v>1556</v>
      </c>
      <c r="I11" s="1766" t="s">
        <v>1557</v>
      </c>
      <c r="J11" s="1766" t="s">
        <v>1558</v>
      </c>
    </row>
    <row r="12" spans="1:11" s="15" customFormat="1" ht="35.25" customHeight="1" thickBot="1" x14ac:dyDescent="0.35">
      <c r="A12" s="1888"/>
      <c r="B12" s="1889"/>
      <c r="C12" s="1889"/>
      <c r="D12" s="1905" t="s">
        <v>1559</v>
      </c>
      <c r="E12" s="1905" t="s">
        <v>1560</v>
      </c>
      <c r="F12" s="1905" t="s">
        <v>1559</v>
      </c>
      <c r="G12" s="1905" t="s">
        <v>1560</v>
      </c>
      <c r="H12" s="1893"/>
      <c r="I12" s="1766"/>
      <c r="J12" s="1766"/>
    </row>
    <row r="13" spans="1:11" s="15" customFormat="1" ht="25.5" customHeight="1" thickBot="1" x14ac:dyDescent="0.35">
      <c r="A13" s="1888"/>
      <c r="B13" s="1889"/>
      <c r="C13" s="1889"/>
      <c r="D13" s="1905"/>
      <c r="E13" s="1905"/>
      <c r="F13" s="1905"/>
      <c r="G13" s="1905"/>
      <c r="H13" s="1893"/>
      <c r="I13" s="1766"/>
      <c r="J13" s="1766"/>
    </row>
    <row r="14" spans="1:11" customFormat="1" ht="15" thickBot="1" x14ac:dyDescent="0.35">
      <c r="A14" s="1759" t="s">
        <v>1913</v>
      </c>
      <c r="B14" s="1759"/>
      <c r="C14" s="1759"/>
      <c r="D14" s="1759"/>
      <c r="E14" s="1759"/>
      <c r="F14" s="1759"/>
      <c r="G14" s="1759"/>
      <c r="H14" s="1759"/>
      <c r="I14" s="1759"/>
      <c r="J14" s="1759"/>
      <c r="K14" s="6"/>
    </row>
    <row r="15" spans="1:11" customFormat="1" ht="15" customHeight="1" thickBot="1" x14ac:dyDescent="0.35">
      <c r="A15" s="20">
        <v>1</v>
      </c>
      <c r="B15" s="1830" t="s">
        <v>1914</v>
      </c>
      <c r="C15" s="80" t="s">
        <v>1915</v>
      </c>
      <c r="D15" s="213" t="s">
        <v>1916</v>
      </c>
      <c r="E15" s="80" t="s">
        <v>1917</v>
      </c>
      <c r="F15" s="899"/>
      <c r="G15" s="899"/>
      <c r="H15" s="22">
        <v>3</v>
      </c>
      <c r="I15" s="821"/>
      <c r="J15" s="29">
        <f t="shared" ref="J15:J46" si="0">ROUND(I15,2)*H15</f>
        <v>0</v>
      </c>
      <c r="K15" s="6"/>
    </row>
    <row r="16" spans="1:11" customFormat="1" ht="15" thickBot="1" x14ac:dyDescent="0.35">
      <c r="A16" s="30">
        <v>2</v>
      </c>
      <c r="B16" s="1830"/>
      <c r="C16" s="113" t="s">
        <v>1918</v>
      </c>
      <c r="D16" s="281" t="s">
        <v>1916</v>
      </c>
      <c r="E16" s="113" t="s">
        <v>1919</v>
      </c>
      <c r="F16" s="901"/>
      <c r="G16" s="901"/>
      <c r="H16" s="39">
        <v>4</v>
      </c>
      <c r="I16" s="822"/>
      <c r="J16" s="91">
        <f t="shared" si="0"/>
        <v>0</v>
      </c>
      <c r="K16" s="6"/>
    </row>
    <row r="17" spans="1:11" customFormat="1" ht="15" thickBot="1" x14ac:dyDescent="0.35">
      <c r="A17" s="30">
        <v>3</v>
      </c>
      <c r="B17" s="1830"/>
      <c r="C17" s="113" t="s">
        <v>1920</v>
      </c>
      <c r="D17" s="281" t="s">
        <v>1916</v>
      </c>
      <c r="E17" s="113" t="s">
        <v>1921</v>
      </c>
      <c r="F17" s="901"/>
      <c r="G17" s="901"/>
      <c r="H17" s="39">
        <v>4</v>
      </c>
      <c r="I17" s="822"/>
      <c r="J17" s="91">
        <f t="shared" si="0"/>
        <v>0</v>
      </c>
      <c r="K17" s="6"/>
    </row>
    <row r="18" spans="1:11" customFormat="1" ht="15" thickBot="1" x14ac:dyDescent="0.35">
      <c r="A18" s="30">
        <v>4</v>
      </c>
      <c r="B18" s="1830"/>
      <c r="C18" s="113" t="s">
        <v>1922</v>
      </c>
      <c r="D18" s="281" t="s">
        <v>1916</v>
      </c>
      <c r="E18" s="113" t="s">
        <v>1923</v>
      </c>
      <c r="F18" s="901"/>
      <c r="G18" s="901"/>
      <c r="H18" s="39">
        <v>1</v>
      </c>
      <c r="I18" s="822"/>
      <c r="J18" s="91">
        <f t="shared" si="0"/>
        <v>0</v>
      </c>
      <c r="K18" s="6"/>
    </row>
    <row r="19" spans="1:11" customFormat="1" ht="15" thickBot="1" x14ac:dyDescent="0.35">
      <c r="A19" s="30">
        <v>5</v>
      </c>
      <c r="B19" s="1830"/>
      <c r="C19" s="113" t="s">
        <v>1924</v>
      </c>
      <c r="D19" s="281" t="s">
        <v>1916</v>
      </c>
      <c r="E19" s="113" t="s">
        <v>1925</v>
      </c>
      <c r="F19" s="901"/>
      <c r="G19" s="901"/>
      <c r="H19" s="39">
        <v>3</v>
      </c>
      <c r="I19" s="822"/>
      <c r="J19" s="91">
        <f t="shared" si="0"/>
        <v>0</v>
      </c>
      <c r="K19" s="6"/>
    </row>
    <row r="20" spans="1:11" customFormat="1" ht="15" thickBot="1" x14ac:dyDescent="0.35">
      <c r="A20" s="30">
        <v>6</v>
      </c>
      <c r="B20" s="1830"/>
      <c r="C20" s="113" t="s">
        <v>1926</v>
      </c>
      <c r="D20" s="281" t="s">
        <v>1916</v>
      </c>
      <c r="E20" s="113" t="s">
        <v>1927</v>
      </c>
      <c r="F20" s="901"/>
      <c r="G20" s="901"/>
      <c r="H20" s="39">
        <v>2</v>
      </c>
      <c r="I20" s="822"/>
      <c r="J20" s="91">
        <f t="shared" si="0"/>
        <v>0</v>
      </c>
      <c r="K20" s="6"/>
    </row>
    <row r="21" spans="1:11" customFormat="1" ht="15" thickBot="1" x14ac:dyDescent="0.35">
      <c r="A21" s="30">
        <v>7</v>
      </c>
      <c r="B21" s="1830"/>
      <c r="C21" s="113" t="s">
        <v>1928</v>
      </c>
      <c r="D21" s="281" t="s">
        <v>1916</v>
      </c>
      <c r="E21" s="113" t="s">
        <v>1929</v>
      </c>
      <c r="F21" s="901"/>
      <c r="G21" s="901"/>
      <c r="H21" s="39">
        <v>1</v>
      </c>
      <c r="I21" s="822"/>
      <c r="J21" s="91">
        <f t="shared" si="0"/>
        <v>0</v>
      </c>
      <c r="K21" s="6"/>
    </row>
    <row r="22" spans="1:11" customFormat="1" ht="15" thickBot="1" x14ac:dyDescent="0.35">
      <c r="A22" s="30">
        <v>8</v>
      </c>
      <c r="B22" s="1830"/>
      <c r="C22" s="113" t="s">
        <v>1930</v>
      </c>
      <c r="D22" s="281" t="s">
        <v>1916</v>
      </c>
      <c r="E22" s="113" t="s">
        <v>1931</v>
      </c>
      <c r="F22" s="901"/>
      <c r="G22" s="901"/>
      <c r="H22" s="39">
        <v>1</v>
      </c>
      <c r="I22" s="822"/>
      <c r="J22" s="91">
        <f t="shared" si="0"/>
        <v>0</v>
      </c>
      <c r="K22" s="6"/>
    </row>
    <row r="23" spans="1:11" customFormat="1" ht="15" thickBot="1" x14ac:dyDescent="0.35">
      <c r="A23" s="30">
        <v>9</v>
      </c>
      <c r="B23" s="1830"/>
      <c r="C23" s="113" t="s">
        <v>1932</v>
      </c>
      <c r="D23" s="281" t="s">
        <v>1933</v>
      </c>
      <c r="E23" s="113" t="s">
        <v>1934</v>
      </c>
      <c r="F23" s="901"/>
      <c r="G23" s="901"/>
      <c r="H23" s="39">
        <v>1</v>
      </c>
      <c r="I23" s="822"/>
      <c r="J23" s="91">
        <f t="shared" si="0"/>
        <v>0</v>
      </c>
      <c r="K23" s="6"/>
    </row>
    <row r="24" spans="1:11" customFormat="1" ht="15" thickBot="1" x14ac:dyDescent="0.35">
      <c r="A24" s="30">
        <v>10</v>
      </c>
      <c r="B24" s="1830"/>
      <c r="C24" s="113" t="s">
        <v>1935</v>
      </c>
      <c r="D24" s="281" t="s">
        <v>1933</v>
      </c>
      <c r="E24" s="113" t="s">
        <v>1936</v>
      </c>
      <c r="F24" s="901"/>
      <c r="G24" s="901"/>
      <c r="H24" s="39">
        <v>1</v>
      </c>
      <c r="I24" s="822"/>
      <c r="J24" s="91">
        <f t="shared" si="0"/>
        <v>0</v>
      </c>
      <c r="K24" s="6"/>
    </row>
    <row r="25" spans="1:11" customFormat="1" ht="15" thickBot="1" x14ac:dyDescent="0.35">
      <c r="A25" s="30">
        <v>11</v>
      </c>
      <c r="B25" s="1830"/>
      <c r="C25" s="113" t="s">
        <v>1937</v>
      </c>
      <c r="D25" s="281" t="s">
        <v>1933</v>
      </c>
      <c r="E25" s="113" t="s">
        <v>1938</v>
      </c>
      <c r="F25" s="901"/>
      <c r="G25" s="901"/>
      <c r="H25" s="39">
        <v>1</v>
      </c>
      <c r="I25" s="822"/>
      <c r="J25" s="91">
        <f t="shared" si="0"/>
        <v>0</v>
      </c>
      <c r="K25" s="6"/>
    </row>
    <row r="26" spans="1:11" customFormat="1" ht="15" customHeight="1" thickBot="1" x14ac:dyDescent="0.35">
      <c r="A26" s="30">
        <v>12</v>
      </c>
      <c r="B26" s="1830"/>
      <c r="C26" s="113" t="s">
        <v>1939</v>
      </c>
      <c r="D26" s="281" t="s">
        <v>1940</v>
      </c>
      <c r="E26" s="113" t="s">
        <v>1941</v>
      </c>
      <c r="F26" s="901"/>
      <c r="G26" s="901"/>
      <c r="H26" s="39">
        <v>1</v>
      </c>
      <c r="I26" s="822"/>
      <c r="J26" s="91">
        <f t="shared" si="0"/>
        <v>0</v>
      </c>
      <c r="K26" s="6"/>
    </row>
    <row r="27" spans="1:11" customFormat="1" ht="15" customHeight="1" thickBot="1" x14ac:dyDescent="0.35">
      <c r="A27" s="30">
        <v>13</v>
      </c>
      <c r="B27" s="1830"/>
      <c r="C27" s="113" t="s">
        <v>1939</v>
      </c>
      <c r="D27" s="281" t="s">
        <v>1940</v>
      </c>
      <c r="E27" s="113" t="s">
        <v>1942</v>
      </c>
      <c r="F27" s="901"/>
      <c r="G27" s="901"/>
      <c r="H27" s="39">
        <v>1</v>
      </c>
      <c r="I27" s="822"/>
      <c r="J27" s="91">
        <f t="shared" si="0"/>
        <v>0</v>
      </c>
      <c r="K27" s="6"/>
    </row>
    <row r="28" spans="1:11" customFormat="1" ht="15" customHeight="1" thickBot="1" x14ac:dyDescent="0.35">
      <c r="A28" s="30">
        <v>14</v>
      </c>
      <c r="B28" s="1830"/>
      <c r="C28" s="113" t="s">
        <v>1943</v>
      </c>
      <c r="D28" s="281" t="s">
        <v>1940</v>
      </c>
      <c r="E28" s="113" t="s">
        <v>1944</v>
      </c>
      <c r="F28" s="901"/>
      <c r="G28" s="901"/>
      <c r="H28" s="39">
        <v>1</v>
      </c>
      <c r="I28" s="822"/>
      <c r="J28" s="91">
        <f t="shared" si="0"/>
        <v>0</v>
      </c>
      <c r="K28" s="6"/>
    </row>
    <row r="29" spans="1:11" customFormat="1" ht="15" thickBot="1" x14ac:dyDescent="0.35">
      <c r="A29" s="30">
        <v>15</v>
      </c>
      <c r="B29" s="1830"/>
      <c r="C29" s="113" t="s">
        <v>1945</v>
      </c>
      <c r="D29" s="281" t="s">
        <v>1940</v>
      </c>
      <c r="E29" s="113" t="s">
        <v>1946</v>
      </c>
      <c r="F29" s="901"/>
      <c r="G29" s="901"/>
      <c r="H29" s="39">
        <v>1</v>
      </c>
      <c r="I29" s="822"/>
      <c r="J29" s="91">
        <f t="shared" si="0"/>
        <v>0</v>
      </c>
      <c r="K29" s="6"/>
    </row>
    <row r="30" spans="1:11" customFormat="1" ht="15" customHeight="1" thickBot="1" x14ac:dyDescent="0.35">
      <c r="A30" s="30">
        <v>16</v>
      </c>
      <c r="B30" s="1830"/>
      <c r="C30" s="729" t="s">
        <v>1947</v>
      </c>
      <c r="D30" s="917" t="s">
        <v>1948</v>
      </c>
      <c r="E30" s="233" t="s">
        <v>1949</v>
      </c>
      <c r="F30" s="901"/>
      <c r="G30" s="901"/>
      <c r="H30" s="39">
        <v>1</v>
      </c>
      <c r="I30" s="822"/>
      <c r="J30" s="91">
        <f t="shared" si="0"/>
        <v>0</v>
      </c>
      <c r="K30" s="6"/>
    </row>
    <row r="31" spans="1:11" customFormat="1" ht="15" customHeight="1" thickBot="1" x14ac:dyDescent="0.35">
      <c r="A31" s="30">
        <v>17</v>
      </c>
      <c r="B31" s="1830"/>
      <c r="C31" s="729" t="s">
        <v>1950</v>
      </c>
      <c r="D31" s="917" t="s">
        <v>1948</v>
      </c>
      <c r="E31" s="233" t="s">
        <v>1951</v>
      </c>
      <c r="F31" s="901"/>
      <c r="G31" s="901"/>
      <c r="H31" s="39">
        <v>1</v>
      </c>
      <c r="I31" s="822"/>
      <c r="J31" s="91">
        <f t="shared" si="0"/>
        <v>0</v>
      </c>
      <c r="K31" s="6"/>
    </row>
    <row r="32" spans="1:11" customFormat="1" ht="15" customHeight="1" thickBot="1" x14ac:dyDescent="0.35">
      <c r="A32" s="30">
        <v>18</v>
      </c>
      <c r="B32" s="1830"/>
      <c r="C32" s="729" t="s">
        <v>1952</v>
      </c>
      <c r="D32" s="917" t="s">
        <v>1948</v>
      </c>
      <c r="E32" s="233" t="s">
        <v>1953</v>
      </c>
      <c r="F32" s="901"/>
      <c r="G32" s="901"/>
      <c r="H32" s="39">
        <v>1</v>
      </c>
      <c r="I32" s="822"/>
      <c r="J32" s="91">
        <f t="shared" si="0"/>
        <v>0</v>
      </c>
      <c r="K32" s="6"/>
    </row>
    <row r="33" spans="1:11" customFormat="1" ht="15" customHeight="1" thickBot="1" x14ac:dyDescent="0.35">
      <c r="A33" s="30">
        <v>19</v>
      </c>
      <c r="B33" s="1830"/>
      <c r="C33" s="729" t="s">
        <v>1954</v>
      </c>
      <c r="D33" s="917" t="s">
        <v>1948</v>
      </c>
      <c r="E33" s="233" t="s">
        <v>1955</v>
      </c>
      <c r="F33" s="901"/>
      <c r="G33" s="901"/>
      <c r="H33" s="39">
        <v>1</v>
      </c>
      <c r="I33" s="822"/>
      <c r="J33" s="91">
        <f t="shared" si="0"/>
        <v>0</v>
      </c>
      <c r="K33" s="6"/>
    </row>
    <row r="34" spans="1:11" customFormat="1" ht="15" customHeight="1" thickBot="1" x14ac:dyDescent="0.35">
      <c r="A34" s="30">
        <v>20</v>
      </c>
      <c r="B34" s="1830"/>
      <c r="C34" s="729" t="s">
        <v>1956</v>
      </c>
      <c r="D34" s="917" t="s">
        <v>1948</v>
      </c>
      <c r="E34" s="233" t="s">
        <v>1957</v>
      </c>
      <c r="F34" s="901"/>
      <c r="G34" s="901"/>
      <c r="H34" s="39">
        <v>1</v>
      </c>
      <c r="I34" s="822"/>
      <c r="J34" s="91">
        <f t="shared" si="0"/>
        <v>0</v>
      </c>
      <c r="K34" s="6"/>
    </row>
    <row r="35" spans="1:11" customFormat="1" ht="15" customHeight="1" thickBot="1" x14ac:dyDescent="0.35">
      <c r="A35" s="30">
        <v>21</v>
      </c>
      <c r="B35" s="1830"/>
      <c r="C35" s="729" t="s">
        <v>1958</v>
      </c>
      <c r="D35" s="917" t="s">
        <v>1948</v>
      </c>
      <c r="E35" s="233" t="s">
        <v>1959</v>
      </c>
      <c r="F35" s="901"/>
      <c r="G35" s="901"/>
      <c r="H35" s="39">
        <v>1</v>
      </c>
      <c r="I35" s="822"/>
      <c r="J35" s="91">
        <f t="shared" si="0"/>
        <v>0</v>
      </c>
      <c r="K35" s="6"/>
    </row>
    <row r="36" spans="1:11" customFormat="1" ht="15" customHeight="1" thickBot="1" x14ac:dyDescent="0.35">
      <c r="A36" s="30">
        <v>22</v>
      </c>
      <c r="B36" s="1830"/>
      <c r="C36" s="729" t="s">
        <v>1960</v>
      </c>
      <c r="D36" s="917" t="s">
        <v>1948</v>
      </c>
      <c r="E36" s="233" t="s">
        <v>1961</v>
      </c>
      <c r="F36" s="901"/>
      <c r="G36" s="901"/>
      <c r="H36" s="39">
        <v>1</v>
      </c>
      <c r="I36" s="822"/>
      <c r="J36" s="91">
        <f t="shared" si="0"/>
        <v>0</v>
      </c>
      <c r="K36" s="6"/>
    </row>
    <row r="37" spans="1:11" customFormat="1" ht="15" customHeight="1" thickBot="1" x14ac:dyDescent="0.35">
      <c r="A37" s="30">
        <v>23</v>
      </c>
      <c r="B37" s="1830"/>
      <c r="C37" s="729" t="s">
        <v>1962</v>
      </c>
      <c r="D37" s="917" t="s">
        <v>1948</v>
      </c>
      <c r="E37" s="233" t="s">
        <v>1963</v>
      </c>
      <c r="F37" s="901"/>
      <c r="G37" s="901"/>
      <c r="H37" s="39">
        <v>1</v>
      </c>
      <c r="I37" s="822"/>
      <c r="J37" s="91">
        <f t="shared" si="0"/>
        <v>0</v>
      </c>
      <c r="K37" s="6"/>
    </row>
    <row r="38" spans="1:11" customFormat="1" ht="15" customHeight="1" thickBot="1" x14ac:dyDescent="0.35">
      <c r="A38" s="30">
        <v>24</v>
      </c>
      <c r="B38" s="1830"/>
      <c r="C38" s="729" t="s">
        <v>1964</v>
      </c>
      <c r="D38" s="917" t="s">
        <v>1948</v>
      </c>
      <c r="E38" s="233" t="s">
        <v>1965</v>
      </c>
      <c r="F38" s="901"/>
      <c r="G38" s="901"/>
      <c r="H38" s="39">
        <v>1</v>
      </c>
      <c r="I38" s="822"/>
      <c r="J38" s="91">
        <f t="shared" si="0"/>
        <v>0</v>
      </c>
      <c r="K38" s="6"/>
    </row>
    <row r="39" spans="1:11" customFormat="1" ht="15" customHeight="1" thickBot="1" x14ac:dyDescent="0.35">
      <c r="A39" s="30">
        <v>25</v>
      </c>
      <c r="B39" s="1830"/>
      <c r="C39" s="729" t="s">
        <v>1966</v>
      </c>
      <c r="D39" s="917" t="s">
        <v>1948</v>
      </c>
      <c r="E39" s="233" t="s">
        <v>1967</v>
      </c>
      <c r="F39" s="901"/>
      <c r="G39" s="901"/>
      <c r="H39" s="39">
        <v>1</v>
      </c>
      <c r="I39" s="822"/>
      <c r="J39" s="91">
        <f t="shared" si="0"/>
        <v>0</v>
      </c>
      <c r="K39" s="6"/>
    </row>
    <row r="40" spans="1:11" customFormat="1" ht="15" customHeight="1" thickBot="1" x14ac:dyDescent="0.35">
      <c r="A40" s="30">
        <v>26</v>
      </c>
      <c r="B40" s="1830"/>
      <c r="C40" s="729" t="s">
        <v>1968</v>
      </c>
      <c r="D40" s="917" t="s">
        <v>1948</v>
      </c>
      <c r="E40" s="233" t="s">
        <v>1969</v>
      </c>
      <c r="F40" s="901"/>
      <c r="G40" s="901"/>
      <c r="H40" s="39">
        <v>1</v>
      </c>
      <c r="I40" s="822"/>
      <c r="J40" s="91">
        <f t="shared" si="0"/>
        <v>0</v>
      </c>
      <c r="K40" s="6"/>
    </row>
    <row r="41" spans="1:11" customFormat="1" ht="15" customHeight="1" thickBot="1" x14ac:dyDescent="0.35">
      <c r="A41" s="30">
        <v>27</v>
      </c>
      <c r="B41" s="1830"/>
      <c r="C41" s="729" t="s">
        <v>1970</v>
      </c>
      <c r="D41" s="917" t="s">
        <v>1948</v>
      </c>
      <c r="E41" s="233" t="s">
        <v>1971</v>
      </c>
      <c r="F41" s="901"/>
      <c r="G41" s="901"/>
      <c r="H41" s="39">
        <v>1</v>
      </c>
      <c r="I41" s="822"/>
      <c r="J41" s="91">
        <f t="shared" si="0"/>
        <v>0</v>
      </c>
      <c r="K41" s="6"/>
    </row>
    <row r="42" spans="1:11" customFormat="1" ht="15" customHeight="1" thickBot="1" x14ac:dyDescent="0.35">
      <c r="A42" s="30">
        <v>28</v>
      </c>
      <c r="B42" s="1830"/>
      <c r="C42" s="729" t="s">
        <v>1972</v>
      </c>
      <c r="D42" s="917" t="s">
        <v>1948</v>
      </c>
      <c r="E42" s="233" t="s">
        <v>1973</v>
      </c>
      <c r="F42" s="901"/>
      <c r="G42" s="901"/>
      <c r="H42" s="39">
        <v>1</v>
      </c>
      <c r="I42" s="822"/>
      <c r="J42" s="91">
        <f t="shared" si="0"/>
        <v>0</v>
      </c>
      <c r="K42" s="6"/>
    </row>
    <row r="43" spans="1:11" customFormat="1" ht="15" customHeight="1" thickBot="1" x14ac:dyDescent="0.35">
      <c r="A43" s="30">
        <v>29</v>
      </c>
      <c r="B43" s="1830"/>
      <c r="C43" s="729" t="s">
        <v>1974</v>
      </c>
      <c r="D43" s="917" t="s">
        <v>1948</v>
      </c>
      <c r="E43" s="233" t="s">
        <v>1975</v>
      </c>
      <c r="F43" s="901"/>
      <c r="G43" s="901"/>
      <c r="H43" s="39">
        <v>1</v>
      </c>
      <c r="I43" s="822"/>
      <c r="J43" s="91">
        <f t="shared" si="0"/>
        <v>0</v>
      </c>
      <c r="K43" s="6"/>
    </row>
    <row r="44" spans="1:11" customFormat="1" ht="15" customHeight="1" thickBot="1" x14ac:dyDescent="0.35">
      <c r="A44" s="30">
        <v>30</v>
      </c>
      <c r="B44" s="1830"/>
      <c r="C44" s="729" t="s">
        <v>1976</v>
      </c>
      <c r="D44" s="917" t="s">
        <v>1948</v>
      </c>
      <c r="E44" s="233" t="s">
        <v>1977</v>
      </c>
      <c r="F44" s="901"/>
      <c r="G44" s="901"/>
      <c r="H44" s="39">
        <v>1</v>
      </c>
      <c r="I44" s="822"/>
      <c r="J44" s="91">
        <f t="shared" si="0"/>
        <v>0</v>
      </c>
      <c r="K44" s="6"/>
    </row>
    <row r="45" spans="1:11" customFormat="1" ht="15" customHeight="1" thickBot="1" x14ac:dyDescent="0.35">
      <c r="A45" s="30">
        <v>31</v>
      </c>
      <c r="B45" s="1830"/>
      <c r="C45" s="729" t="s">
        <v>1978</v>
      </c>
      <c r="D45" s="917" t="s">
        <v>1948</v>
      </c>
      <c r="E45" s="233" t="s">
        <v>1979</v>
      </c>
      <c r="F45" s="901"/>
      <c r="G45" s="901"/>
      <c r="H45" s="39">
        <v>1</v>
      </c>
      <c r="I45" s="822"/>
      <c r="J45" s="91">
        <f t="shared" si="0"/>
        <v>0</v>
      </c>
      <c r="K45" s="6"/>
    </row>
    <row r="46" spans="1:11" customFormat="1" ht="15" customHeight="1" thickBot="1" x14ac:dyDescent="0.35">
      <c r="A46" s="30">
        <v>32</v>
      </c>
      <c r="B46" s="1830"/>
      <c r="C46" s="729" t="s">
        <v>1980</v>
      </c>
      <c r="D46" s="917" t="s">
        <v>1948</v>
      </c>
      <c r="E46" s="233" t="s">
        <v>1981</v>
      </c>
      <c r="F46" s="901"/>
      <c r="G46" s="901"/>
      <c r="H46" s="39">
        <v>1</v>
      </c>
      <c r="I46" s="822"/>
      <c r="J46" s="91">
        <f t="shared" si="0"/>
        <v>0</v>
      </c>
      <c r="K46" s="6"/>
    </row>
    <row r="47" spans="1:11" customFormat="1" ht="15" customHeight="1" thickBot="1" x14ac:dyDescent="0.35">
      <c r="A47" s="30">
        <v>33</v>
      </c>
      <c r="B47" s="1830"/>
      <c r="C47" s="729" t="s">
        <v>1982</v>
      </c>
      <c r="D47" s="917" t="s">
        <v>1948</v>
      </c>
      <c r="E47" s="233" t="s">
        <v>1983</v>
      </c>
      <c r="F47" s="901"/>
      <c r="G47" s="901"/>
      <c r="H47" s="39">
        <v>1</v>
      </c>
      <c r="I47" s="822"/>
      <c r="J47" s="91">
        <f t="shared" ref="J47:J68" si="1">ROUND(I47,2)*H47</f>
        <v>0</v>
      </c>
      <c r="K47" s="6"/>
    </row>
    <row r="48" spans="1:11" customFormat="1" ht="15" customHeight="1" thickBot="1" x14ac:dyDescent="0.35">
      <c r="A48" s="30">
        <v>34</v>
      </c>
      <c r="B48" s="1830"/>
      <c r="C48" s="729" t="s">
        <v>1984</v>
      </c>
      <c r="D48" s="917" t="s">
        <v>1948</v>
      </c>
      <c r="E48" s="233" t="s">
        <v>1985</v>
      </c>
      <c r="F48" s="901"/>
      <c r="G48" s="901"/>
      <c r="H48" s="39">
        <v>1</v>
      </c>
      <c r="I48" s="822"/>
      <c r="J48" s="91">
        <f t="shared" si="1"/>
        <v>0</v>
      </c>
      <c r="K48" s="6"/>
    </row>
    <row r="49" spans="1:11" customFormat="1" ht="15" customHeight="1" thickBot="1" x14ac:dyDescent="0.35">
      <c r="A49" s="30">
        <v>35</v>
      </c>
      <c r="B49" s="1830"/>
      <c r="C49" s="729" t="s">
        <v>1986</v>
      </c>
      <c r="D49" s="917" t="s">
        <v>1948</v>
      </c>
      <c r="E49" s="233" t="s">
        <v>1987</v>
      </c>
      <c r="F49" s="901"/>
      <c r="G49" s="901"/>
      <c r="H49" s="39">
        <v>1</v>
      </c>
      <c r="I49" s="822"/>
      <c r="J49" s="91">
        <f t="shared" si="1"/>
        <v>0</v>
      </c>
      <c r="K49" s="6"/>
    </row>
    <row r="50" spans="1:11" customFormat="1" ht="15" customHeight="1" thickBot="1" x14ac:dyDescent="0.35">
      <c r="A50" s="30">
        <v>36</v>
      </c>
      <c r="B50" s="1830"/>
      <c r="C50" s="729" t="s">
        <v>1988</v>
      </c>
      <c r="D50" s="917" t="s">
        <v>1948</v>
      </c>
      <c r="E50" s="233" t="s">
        <v>1989</v>
      </c>
      <c r="F50" s="901"/>
      <c r="G50" s="901"/>
      <c r="H50" s="39">
        <v>1</v>
      </c>
      <c r="I50" s="822"/>
      <c r="J50" s="91">
        <f t="shared" si="1"/>
        <v>0</v>
      </c>
      <c r="K50" s="6"/>
    </row>
    <row r="51" spans="1:11" customFormat="1" ht="15" customHeight="1" thickBot="1" x14ac:dyDescent="0.35">
      <c r="A51" s="30">
        <v>37</v>
      </c>
      <c r="B51" s="1830"/>
      <c r="C51" s="729" t="s">
        <v>1990</v>
      </c>
      <c r="D51" s="917" t="s">
        <v>1948</v>
      </c>
      <c r="E51" s="233" t="s">
        <v>1991</v>
      </c>
      <c r="F51" s="901"/>
      <c r="G51" s="901"/>
      <c r="H51" s="39">
        <v>1</v>
      </c>
      <c r="I51" s="822"/>
      <c r="J51" s="91">
        <f t="shared" si="1"/>
        <v>0</v>
      </c>
      <c r="K51" s="6"/>
    </row>
    <row r="52" spans="1:11" customFormat="1" ht="15" customHeight="1" thickBot="1" x14ac:dyDescent="0.35">
      <c r="A52" s="30">
        <v>38</v>
      </c>
      <c r="B52" s="1830"/>
      <c r="C52" s="729" t="s">
        <v>1992</v>
      </c>
      <c r="D52" s="917" t="s">
        <v>1948</v>
      </c>
      <c r="E52" s="233" t="s">
        <v>1993</v>
      </c>
      <c r="F52" s="901"/>
      <c r="G52" s="901"/>
      <c r="H52" s="39">
        <v>1</v>
      </c>
      <c r="I52" s="822"/>
      <c r="J52" s="91">
        <f t="shared" si="1"/>
        <v>0</v>
      </c>
      <c r="K52" s="6"/>
    </row>
    <row r="53" spans="1:11" customFormat="1" ht="15" customHeight="1" thickBot="1" x14ac:dyDescent="0.35">
      <c r="A53" s="30">
        <v>39</v>
      </c>
      <c r="B53" s="1830"/>
      <c r="C53" s="729" t="s">
        <v>1994</v>
      </c>
      <c r="D53" s="917" t="s">
        <v>1948</v>
      </c>
      <c r="E53" s="233" t="s">
        <v>1995</v>
      </c>
      <c r="F53" s="901"/>
      <c r="G53" s="901"/>
      <c r="H53" s="39">
        <v>1</v>
      </c>
      <c r="I53" s="822"/>
      <c r="J53" s="91">
        <f t="shared" si="1"/>
        <v>0</v>
      </c>
      <c r="K53" s="6"/>
    </row>
    <row r="54" spans="1:11" customFormat="1" ht="15" customHeight="1" thickBot="1" x14ac:dyDescent="0.35">
      <c r="A54" s="30">
        <v>40</v>
      </c>
      <c r="B54" s="1830"/>
      <c r="C54" s="729" t="s">
        <v>1996</v>
      </c>
      <c r="D54" s="917" t="s">
        <v>1948</v>
      </c>
      <c r="E54" s="233" t="s">
        <v>1997</v>
      </c>
      <c r="F54" s="901"/>
      <c r="G54" s="901"/>
      <c r="H54" s="39">
        <v>1</v>
      </c>
      <c r="I54" s="822"/>
      <c r="J54" s="91">
        <f t="shared" si="1"/>
        <v>0</v>
      </c>
      <c r="K54" s="6"/>
    </row>
    <row r="55" spans="1:11" customFormat="1" ht="15" customHeight="1" thickBot="1" x14ac:dyDescent="0.35">
      <c r="A55" s="30">
        <v>41</v>
      </c>
      <c r="B55" s="1830"/>
      <c r="C55" s="729" t="s">
        <v>1998</v>
      </c>
      <c r="D55" s="917" t="s">
        <v>1948</v>
      </c>
      <c r="E55" s="233" t="s">
        <v>1999</v>
      </c>
      <c r="F55" s="901"/>
      <c r="G55" s="901"/>
      <c r="H55" s="39">
        <v>1</v>
      </c>
      <c r="I55" s="822"/>
      <c r="J55" s="91">
        <f t="shared" si="1"/>
        <v>0</v>
      </c>
      <c r="K55" s="6"/>
    </row>
    <row r="56" spans="1:11" customFormat="1" ht="15" customHeight="1" thickBot="1" x14ac:dyDescent="0.35">
      <c r="A56" s="30">
        <v>42</v>
      </c>
      <c r="B56" s="1830"/>
      <c r="C56" s="729" t="s">
        <v>2000</v>
      </c>
      <c r="D56" s="917" t="s">
        <v>1948</v>
      </c>
      <c r="E56" s="233" t="s">
        <v>2001</v>
      </c>
      <c r="F56" s="901"/>
      <c r="G56" s="901"/>
      <c r="H56" s="39">
        <v>1</v>
      </c>
      <c r="I56" s="822"/>
      <c r="J56" s="91">
        <f t="shared" si="1"/>
        <v>0</v>
      </c>
      <c r="K56" s="6"/>
    </row>
    <row r="57" spans="1:11" customFormat="1" ht="15" customHeight="1" thickBot="1" x14ac:dyDescent="0.35">
      <c r="A57" s="30">
        <v>43</v>
      </c>
      <c r="B57" s="1830"/>
      <c r="C57" s="729" t="s">
        <v>2002</v>
      </c>
      <c r="D57" s="917" t="s">
        <v>2003</v>
      </c>
      <c r="E57" s="233" t="s">
        <v>2004</v>
      </c>
      <c r="F57" s="901"/>
      <c r="G57" s="901"/>
      <c r="H57" s="39">
        <v>1</v>
      </c>
      <c r="I57" s="822"/>
      <c r="J57" s="91">
        <f t="shared" si="1"/>
        <v>0</v>
      </c>
      <c r="K57" s="6"/>
    </row>
    <row r="58" spans="1:11" customFormat="1" ht="15" customHeight="1" thickBot="1" x14ac:dyDescent="0.35">
      <c r="A58" s="30">
        <v>44</v>
      </c>
      <c r="B58" s="1830"/>
      <c r="C58" s="729" t="s">
        <v>2005</v>
      </c>
      <c r="D58" s="917" t="s">
        <v>2003</v>
      </c>
      <c r="E58" s="233" t="s">
        <v>2006</v>
      </c>
      <c r="F58" s="901"/>
      <c r="G58" s="901"/>
      <c r="H58" s="39">
        <v>1</v>
      </c>
      <c r="I58" s="822"/>
      <c r="J58" s="91">
        <f t="shared" si="1"/>
        <v>0</v>
      </c>
      <c r="K58" s="6"/>
    </row>
    <row r="59" spans="1:11" customFormat="1" ht="15" customHeight="1" thickBot="1" x14ac:dyDescent="0.35">
      <c r="A59" s="30">
        <v>45</v>
      </c>
      <c r="B59" s="1830"/>
      <c r="C59" s="729" t="s">
        <v>2007</v>
      </c>
      <c r="D59" s="917" t="s">
        <v>2003</v>
      </c>
      <c r="E59" s="233" t="s">
        <v>2008</v>
      </c>
      <c r="F59" s="901"/>
      <c r="G59" s="901"/>
      <c r="H59" s="39">
        <v>1</v>
      </c>
      <c r="I59" s="822"/>
      <c r="J59" s="91">
        <f t="shared" si="1"/>
        <v>0</v>
      </c>
      <c r="K59" s="6"/>
    </row>
    <row r="60" spans="1:11" customFormat="1" ht="15" customHeight="1" thickBot="1" x14ac:dyDescent="0.35">
      <c r="A60" s="30">
        <v>46</v>
      </c>
      <c r="B60" s="1830"/>
      <c r="C60" s="729" t="s">
        <v>2009</v>
      </c>
      <c r="D60" s="917"/>
      <c r="E60" s="233"/>
      <c r="F60" s="901"/>
      <c r="G60" s="901"/>
      <c r="H60" s="39">
        <v>1</v>
      </c>
      <c r="I60" s="822"/>
      <c r="J60" s="91">
        <f t="shared" si="1"/>
        <v>0</v>
      </c>
      <c r="K60" s="6"/>
    </row>
    <row r="61" spans="1:11" customFormat="1" ht="15" customHeight="1" thickBot="1" x14ac:dyDescent="0.35">
      <c r="A61" s="30">
        <v>47</v>
      </c>
      <c r="B61" s="1830"/>
      <c r="C61" s="729" t="s">
        <v>2010</v>
      </c>
      <c r="D61" s="917" t="s">
        <v>2011</v>
      </c>
      <c r="E61" s="233" t="s">
        <v>2012</v>
      </c>
      <c r="F61" s="901"/>
      <c r="G61" s="901"/>
      <c r="H61" s="39">
        <v>1</v>
      </c>
      <c r="I61" s="822"/>
      <c r="J61" s="91">
        <f t="shared" si="1"/>
        <v>0</v>
      </c>
      <c r="K61" s="6"/>
    </row>
    <row r="62" spans="1:11" customFormat="1" ht="15" customHeight="1" thickBot="1" x14ac:dyDescent="0.35">
      <c r="A62" s="30">
        <v>48</v>
      </c>
      <c r="B62" s="1830"/>
      <c r="C62" s="729" t="s">
        <v>2013</v>
      </c>
      <c r="D62" s="917" t="s">
        <v>2011</v>
      </c>
      <c r="E62" s="233" t="s">
        <v>2014</v>
      </c>
      <c r="F62" s="901"/>
      <c r="G62" s="901"/>
      <c r="H62" s="39">
        <v>1</v>
      </c>
      <c r="I62" s="822"/>
      <c r="J62" s="91">
        <f t="shared" si="1"/>
        <v>0</v>
      </c>
      <c r="K62" s="6"/>
    </row>
    <row r="63" spans="1:11" customFormat="1" ht="15" customHeight="1" thickBot="1" x14ac:dyDescent="0.35">
      <c r="A63" s="30">
        <v>49</v>
      </c>
      <c r="B63" s="1830"/>
      <c r="C63" s="729" t="s">
        <v>2015</v>
      </c>
      <c r="D63" s="917" t="s">
        <v>2011</v>
      </c>
      <c r="E63" s="233" t="s">
        <v>2016</v>
      </c>
      <c r="F63" s="901"/>
      <c r="G63" s="901"/>
      <c r="H63" s="39">
        <v>1</v>
      </c>
      <c r="I63" s="822"/>
      <c r="J63" s="91">
        <f t="shared" si="1"/>
        <v>0</v>
      </c>
      <c r="K63" s="6"/>
    </row>
    <row r="64" spans="1:11" customFormat="1" ht="15" customHeight="1" thickBot="1" x14ac:dyDescent="0.35">
      <c r="A64" s="30">
        <v>50</v>
      </c>
      <c r="B64" s="1830"/>
      <c r="C64" s="729" t="s">
        <v>2017</v>
      </c>
      <c r="D64" s="917"/>
      <c r="E64" s="233" t="s">
        <v>2018</v>
      </c>
      <c r="F64" s="901"/>
      <c r="G64" s="901"/>
      <c r="H64" s="39">
        <v>1</v>
      </c>
      <c r="I64" s="822"/>
      <c r="J64" s="91">
        <f t="shared" si="1"/>
        <v>0</v>
      </c>
      <c r="K64" s="6"/>
    </row>
    <row r="65" spans="1:11" customFormat="1" ht="15" customHeight="1" thickBot="1" x14ac:dyDescent="0.35">
      <c r="A65" s="30">
        <v>51</v>
      </c>
      <c r="B65" s="1830"/>
      <c r="C65" s="729" t="s">
        <v>2019</v>
      </c>
      <c r="D65" s="917" t="s">
        <v>2011</v>
      </c>
      <c r="E65" s="233" t="s">
        <v>2020</v>
      </c>
      <c r="F65" s="901"/>
      <c r="G65" s="901"/>
      <c r="H65" s="39">
        <v>1</v>
      </c>
      <c r="I65" s="822"/>
      <c r="J65" s="91">
        <f t="shared" si="1"/>
        <v>0</v>
      </c>
      <c r="K65" s="6"/>
    </row>
    <row r="66" spans="1:11" customFormat="1" ht="15" customHeight="1" thickBot="1" x14ac:dyDescent="0.35">
      <c r="A66" s="30">
        <v>52</v>
      </c>
      <c r="B66" s="1830"/>
      <c r="C66" s="729" t="s">
        <v>2021</v>
      </c>
      <c r="D66" s="917" t="s">
        <v>2022</v>
      </c>
      <c r="E66" s="233" t="s">
        <v>2023</v>
      </c>
      <c r="F66" s="901"/>
      <c r="G66" s="901"/>
      <c r="H66" s="39">
        <v>1</v>
      </c>
      <c r="I66" s="822"/>
      <c r="J66" s="91">
        <f t="shared" si="1"/>
        <v>0</v>
      </c>
      <c r="K66" s="6"/>
    </row>
    <row r="67" spans="1:11" customFormat="1" ht="15" customHeight="1" thickBot="1" x14ac:dyDescent="0.35">
      <c r="A67" s="30">
        <v>53</v>
      </c>
      <c r="B67" s="1830"/>
      <c r="C67" s="729" t="s">
        <v>2024</v>
      </c>
      <c r="D67" s="917" t="s">
        <v>2022</v>
      </c>
      <c r="E67" s="233" t="s">
        <v>2025</v>
      </c>
      <c r="F67" s="901"/>
      <c r="G67" s="901"/>
      <c r="H67" s="39">
        <v>1</v>
      </c>
      <c r="I67" s="822"/>
      <c r="J67" s="91">
        <f t="shared" si="1"/>
        <v>0</v>
      </c>
      <c r="K67" s="6"/>
    </row>
    <row r="68" spans="1:11" customFormat="1" ht="15" customHeight="1" thickBot="1" x14ac:dyDescent="0.35">
      <c r="A68" s="152">
        <v>54</v>
      </c>
      <c r="B68" s="1830"/>
      <c r="C68" s="918" t="s">
        <v>2026</v>
      </c>
      <c r="D68" s="919"/>
      <c r="E68" s="920"/>
      <c r="F68" s="907"/>
      <c r="G68" s="907"/>
      <c r="H68" s="96">
        <v>1</v>
      </c>
      <c r="I68" s="922"/>
      <c r="J68" s="105">
        <f t="shared" si="1"/>
        <v>0</v>
      </c>
      <c r="K68" s="6"/>
    </row>
    <row r="69" spans="1:11" customFormat="1" ht="15" thickBot="1" x14ac:dyDescent="0.35">
      <c r="A69" s="1747" t="s">
        <v>1571</v>
      </c>
      <c r="B69" s="1747"/>
      <c r="C69" s="1747"/>
      <c r="D69" s="1747"/>
      <c r="E69" s="1747"/>
      <c r="F69" s="1747"/>
      <c r="G69" s="1747"/>
      <c r="H69" s="1747"/>
      <c r="I69" s="1747"/>
      <c r="J69" s="921">
        <f>SUM(J15:J68)</f>
        <v>0</v>
      </c>
      <c r="K69" s="6"/>
    </row>
    <row r="70" spans="1:11" customFormat="1" x14ac:dyDescent="0.3">
      <c r="A70" s="496"/>
      <c r="B70" s="496"/>
      <c r="C70" s="496"/>
      <c r="D70" s="496"/>
      <c r="E70" s="496"/>
      <c r="F70" s="496"/>
      <c r="G70" s="496"/>
      <c r="H70" s="497"/>
      <c r="I70" s="496"/>
      <c r="J70" s="496"/>
      <c r="K70" s="6"/>
    </row>
    <row r="71" spans="1:11" customFormat="1" ht="90" customHeight="1" x14ac:dyDescent="0.3">
      <c r="A71" s="1894" t="s">
        <v>1835</v>
      </c>
      <c r="B71" s="1894"/>
      <c r="C71" s="1894"/>
      <c r="D71" s="1894"/>
      <c r="E71" s="1894"/>
      <c r="F71" s="1894"/>
      <c r="G71" s="1894"/>
      <c r="H71" s="1894"/>
      <c r="I71" s="1894"/>
      <c r="J71" s="1894"/>
      <c r="K71" s="6"/>
    </row>
    <row r="72" spans="1:11" customFormat="1" x14ac:dyDescent="0.3">
      <c r="A72" s="496"/>
      <c r="B72" s="496"/>
      <c r="C72" s="496"/>
      <c r="D72" s="496"/>
      <c r="E72" s="496"/>
      <c r="F72" s="496"/>
      <c r="G72" s="496"/>
      <c r="H72" s="497"/>
      <c r="I72" s="496"/>
      <c r="J72" s="496"/>
      <c r="K72" s="6"/>
    </row>
    <row r="73" spans="1:11" customFormat="1" x14ac:dyDescent="0.3">
      <c r="A73" s="496"/>
      <c r="B73" s="496"/>
      <c r="C73" s="496"/>
      <c r="D73" s="496"/>
      <c r="E73" s="496"/>
      <c r="F73" s="496"/>
      <c r="G73" s="496"/>
      <c r="H73" s="497"/>
      <c r="I73" s="496"/>
      <c r="J73" s="496"/>
      <c r="K73" s="6"/>
    </row>
    <row r="74" spans="1:11" customFormat="1" x14ac:dyDescent="0.3">
      <c r="A74" s="496"/>
      <c r="B74" s="496"/>
      <c r="C74" s="496"/>
      <c r="D74" s="496"/>
      <c r="E74" s="496"/>
      <c r="F74" s="496"/>
      <c r="G74" s="496"/>
      <c r="H74" s="497"/>
      <c r="I74" s="496"/>
      <c r="J74" s="496"/>
      <c r="K74" s="6"/>
    </row>
    <row r="75" spans="1:11" customFormat="1" x14ac:dyDescent="0.3">
      <c r="A75" s="496"/>
      <c r="B75" s="496"/>
      <c r="C75" s="496"/>
      <c r="D75" s="496"/>
      <c r="E75" s="496"/>
      <c r="F75" s="496"/>
      <c r="G75" s="496"/>
      <c r="H75" s="497"/>
      <c r="I75" s="496"/>
      <c r="J75" s="496"/>
      <c r="K75" s="6"/>
    </row>
  </sheetData>
  <sheetProtection algorithmName="SHA-512" hashValue="uSWGk0OlDs6CO0XDtmiRKwdfHOkjgEOGGQuynyiLhb2uRMS9zory5d+wxZYNaCka5XdSeMLHDuqo/VYDVZE3sw==" saltValue="dRwSk15ixMnzYNf49xt5ew=="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68"/>
    <mergeCell ref="A69:I69"/>
    <mergeCell ref="A71:J71"/>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82EE-C38A-4D58-A905-C81771521E56}">
  <sheetPr>
    <tabColor rgb="FFFFFF00"/>
    <pageSetUpPr fitToPage="1"/>
  </sheetPr>
  <dimension ref="A1:K26"/>
  <sheetViews>
    <sheetView topLeftCell="D10" zoomScale="85" zoomScaleNormal="85" workbookViewId="0">
      <selection activeCell="I17" sqref="I17"/>
    </sheetView>
  </sheetViews>
  <sheetFormatPr defaultColWidth="8.88671875" defaultRowHeight="14.4" x14ac:dyDescent="0.3"/>
  <cols>
    <col min="1" max="1" width="8.88671875" style="6" bestFit="1" customWidth="1"/>
    <col min="2" max="2" width="10.109375" style="6" customWidth="1"/>
    <col min="3" max="3" width="60.109375" style="6" customWidth="1"/>
    <col min="4" max="4" width="22.109375" style="6" customWidth="1"/>
    <col min="5" max="5" width="24.33203125" style="6" customWidth="1"/>
    <col min="6" max="6" width="35.109375" style="6" customWidth="1"/>
    <col min="7" max="7" width="37.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2027</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538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539</v>
      </c>
      <c r="B14" s="1759"/>
      <c r="C14" s="1759"/>
      <c r="D14" s="1759"/>
      <c r="E14" s="1759"/>
      <c r="F14" s="1759"/>
      <c r="G14" s="1759"/>
      <c r="H14" s="1759"/>
      <c r="I14" s="1759"/>
      <c r="J14" s="1759"/>
      <c r="K14" s="6"/>
    </row>
    <row r="15" spans="1:11" customFormat="1" ht="269.39999999999998" customHeight="1" thickBot="1" x14ac:dyDescent="0.35">
      <c r="A15" s="20">
        <v>1</v>
      </c>
      <c r="B15" s="1830" t="s">
        <v>2028</v>
      </c>
      <c r="C15" s="80" t="s">
        <v>2029</v>
      </c>
      <c r="D15" s="213" t="s">
        <v>2030</v>
      </c>
      <c r="E15" s="213" t="s">
        <v>2031</v>
      </c>
      <c r="F15" s="899"/>
      <c r="G15" s="899"/>
      <c r="H15" s="22">
        <v>1</v>
      </c>
      <c r="I15" s="904"/>
      <c r="J15" s="341">
        <f>ROUND(I15,2)*H15</f>
        <v>0</v>
      </c>
      <c r="K15" s="6"/>
    </row>
    <row r="16" spans="1:11" customFormat="1" ht="124.8" thickBot="1" x14ac:dyDescent="0.35">
      <c r="A16" s="30">
        <v>2</v>
      </c>
      <c r="B16" s="1830"/>
      <c r="C16" s="113" t="s">
        <v>2032</v>
      </c>
      <c r="D16" s="281" t="s">
        <v>2030</v>
      </c>
      <c r="E16" s="281" t="s">
        <v>2033</v>
      </c>
      <c r="F16" s="901"/>
      <c r="G16" s="901"/>
      <c r="H16" s="39">
        <v>1</v>
      </c>
      <c r="I16" s="905"/>
      <c r="J16" s="342">
        <f>ROUND(I16,2)*H16</f>
        <v>0</v>
      </c>
      <c r="K16" s="6"/>
    </row>
    <row r="17" spans="1:11" customFormat="1" ht="83.4" thickBot="1" x14ac:dyDescent="0.35">
      <c r="A17" s="30">
        <v>3</v>
      </c>
      <c r="B17" s="1830"/>
      <c r="C17" s="113" t="s">
        <v>2034</v>
      </c>
      <c r="D17" s="281" t="s">
        <v>2035</v>
      </c>
      <c r="E17" s="281" t="s">
        <v>2036</v>
      </c>
      <c r="F17" s="901"/>
      <c r="G17" s="901"/>
      <c r="H17" s="39">
        <v>1</v>
      </c>
      <c r="I17" s="905"/>
      <c r="J17" s="342">
        <f>ROUND(I17,2)*H17</f>
        <v>0</v>
      </c>
      <c r="K17" s="6"/>
    </row>
    <row r="18" spans="1:11" customFormat="1" ht="15" thickBot="1" x14ac:dyDescent="0.35">
      <c r="A18" s="30">
        <v>4</v>
      </c>
      <c r="B18" s="1830"/>
      <c r="C18" s="113" t="s">
        <v>2037</v>
      </c>
      <c r="D18" s="281" t="s">
        <v>2038</v>
      </c>
      <c r="E18" s="281" t="s">
        <v>2039</v>
      </c>
      <c r="F18" s="901"/>
      <c r="G18" s="901"/>
      <c r="H18" s="39">
        <v>1</v>
      </c>
      <c r="I18" s="905"/>
      <c r="J18" s="342">
        <f>ROUND(I18,2)*H18</f>
        <v>0</v>
      </c>
      <c r="K18" s="6"/>
    </row>
    <row r="19" spans="1:11" customFormat="1" ht="97.2" thickBot="1" x14ac:dyDescent="0.35">
      <c r="A19" s="41">
        <v>5</v>
      </c>
      <c r="B19" s="1830"/>
      <c r="C19" s="114" t="s">
        <v>2040</v>
      </c>
      <c r="D19" s="150" t="s">
        <v>2041</v>
      </c>
      <c r="E19" s="150" t="s">
        <v>2042</v>
      </c>
      <c r="F19" s="903"/>
      <c r="G19" s="903"/>
      <c r="H19" s="99">
        <v>1</v>
      </c>
      <c r="I19" s="906"/>
      <c r="J19" s="346">
        <f>ROUND(I19,2)*H19</f>
        <v>0</v>
      </c>
      <c r="K19" s="6"/>
    </row>
    <row r="20" spans="1:11" customFormat="1" ht="15" thickBot="1" x14ac:dyDescent="0.35">
      <c r="A20" s="1747" t="s">
        <v>1571</v>
      </c>
      <c r="B20" s="1747"/>
      <c r="C20" s="1747"/>
      <c r="D20" s="1747"/>
      <c r="E20" s="1747"/>
      <c r="F20" s="1747"/>
      <c r="G20" s="1747"/>
      <c r="H20" s="1747"/>
      <c r="I20" s="1747"/>
      <c r="J20" s="495">
        <f>SUM(J15:J19)</f>
        <v>0</v>
      </c>
      <c r="K20" s="6"/>
    </row>
    <row r="21" spans="1:11" customFormat="1" x14ac:dyDescent="0.3">
      <c r="A21" s="142"/>
      <c r="B21" s="142"/>
      <c r="C21" s="142"/>
      <c r="D21" s="142"/>
      <c r="E21" s="142"/>
      <c r="F21" s="142"/>
      <c r="G21" s="142"/>
      <c r="H21" s="143"/>
      <c r="I21" s="142"/>
      <c r="J21" s="142"/>
      <c r="K21" s="6"/>
    </row>
    <row r="22" spans="1:11" customFormat="1" ht="90" customHeight="1" x14ac:dyDescent="0.3">
      <c r="A22" s="1884" t="s">
        <v>1572</v>
      </c>
      <c r="B22" s="1884"/>
      <c r="C22" s="1884"/>
      <c r="D22" s="1884"/>
      <c r="E22" s="1884"/>
      <c r="F22" s="1884"/>
      <c r="G22" s="1884"/>
      <c r="H22" s="1884"/>
      <c r="I22" s="1884"/>
      <c r="J22" s="1884"/>
      <c r="K22" s="6"/>
    </row>
    <row r="23" spans="1:11" customFormat="1" x14ac:dyDescent="0.3">
      <c r="A23" s="142"/>
      <c r="B23" s="142"/>
      <c r="C23" s="142"/>
      <c r="D23" s="142"/>
      <c r="E23" s="142"/>
      <c r="F23" s="142"/>
      <c r="G23" s="142"/>
      <c r="H23" s="143"/>
      <c r="I23" s="142"/>
      <c r="J23" s="142"/>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OFifrWSiuMOqihKdNFWibqDwTQ3wpEzft/s6lSAJ9BreDGDCFxtaFOI2nVzU8GGhWdAlZNkvIQmQ8N8EYRWshA==" saltValue="j84CYwBL968XtCf2ddq0s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19"/>
    <mergeCell ref="A20:I20"/>
    <mergeCell ref="A22:J22"/>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7DD8-4652-494F-A20D-E7FD502880A6}">
  <sheetPr>
    <tabColor rgb="FFFFFF00"/>
    <pageSetUpPr fitToPage="1"/>
  </sheetPr>
  <dimension ref="A1:K35"/>
  <sheetViews>
    <sheetView topLeftCell="B1" workbookViewId="0">
      <selection activeCell="I15" sqref="I15:I28"/>
    </sheetView>
  </sheetViews>
  <sheetFormatPr defaultColWidth="8.88671875" defaultRowHeight="14.4" x14ac:dyDescent="0.3"/>
  <cols>
    <col min="1" max="1" width="8.88671875" style="6" bestFit="1" customWidth="1"/>
    <col min="2" max="2" width="10.109375" style="6" customWidth="1"/>
    <col min="3" max="3" width="41.3320312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2043</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2044</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906" t="s">
        <v>1554</v>
      </c>
      <c r="E11" s="1906"/>
      <c r="F11" s="1906" t="s">
        <v>1555</v>
      </c>
      <c r="G11" s="1906"/>
      <c r="H11" s="1889" t="s">
        <v>1556</v>
      </c>
      <c r="I11" s="1907" t="s">
        <v>1557</v>
      </c>
      <c r="J11" s="1908" t="s">
        <v>1558</v>
      </c>
    </row>
    <row r="12" spans="1:11" s="15" customFormat="1" ht="35.25" customHeight="1" thickBot="1" x14ac:dyDescent="0.35">
      <c r="A12" s="1888"/>
      <c r="B12" s="1889"/>
      <c r="C12" s="1889"/>
      <c r="D12" s="1905" t="s">
        <v>1559</v>
      </c>
      <c r="E12" s="1905" t="s">
        <v>1560</v>
      </c>
      <c r="F12" s="1905" t="s">
        <v>1559</v>
      </c>
      <c r="G12" s="1905" t="s">
        <v>1560</v>
      </c>
      <c r="H12" s="1889"/>
      <c r="I12" s="1907"/>
      <c r="J12" s="1908"/>
    </row>
    <row r="13" spans="1:11" s="15" customFormat="1" ht="25.5" customHeight="1" thickBot="1" x14ac:dyDescent="0.35">
      <c r="A13" s="1888"/>
      <c r="B13" s="1889"/>
      <c r="C13" s="1889"/>
      <c r="D13" s="1905"/>
      <c r="E13" s="1905"/>
      <c r="F13" s="1905"/>
      <c r="G13" s="1905"/>
      <c r="H13" s="1889"/>
      <c r="I13" s="1907"/>
      <c r="J13" s="1908"/>
    </row>
    <row r="14" spans="1:11" customFormat="1" ht="15" thickBot="1" x14ac:dyDescent="0.35">
      <c r="A14" s="1759" t="s">
        <v>2045</v>
      </c>
      <c r="B14" s="1759"/>
      <c r="C14" s="1759"/>
      <c r="D14" s="1759"/>
      <c r="E14" s="1759"/>
      <c r="F14" s="1759"/>
      <c r="G14" s="1759"/>
      <c r="H14" s="1759"/>
      <c r="I14" s="1759"/>
      <c r="J14" s="1759"/>
      <c r="K14" s="6"/>
    </row>
    <row r="15" spans="1:11" customFormat="1" ht="15" customHeight="1" thickBot="1" x14ac:dyDescent="0.35">
      <c r="A15" s="20">
        <v>1</v>
      </c>
      <c r="B15" s="1772" t="s">
        <v>2046</v>
      </c>
      <c r="C15" s="80" t="s">
        <v>2047</v>
      </c>
      <c r="D15" s="213" t="s">
        <v>2048</v>
      </c>
      <c r="E15" s="80" t="s">
        <v>2049</v>
      </c>
      <c r="F15" s="899"/>
      <c r="G15" s="899"/>
      <c r="H15" s="22">
        <v>2</v>
      </c>
      <c r="I15" s="904"/>
      <c r="J15" s="29">
        <f t="shared" ref="J15:J28" si="0">ROUND(I15,2)*H15</f>
        <v>0</v>
      </c>
      <c r="K15" s="6"/>
    </row>
    <row r="16" spans="1:11" customFormat="1" ht="15" thickBot="1" x14ac:dyDescent="0.35">
      <c r="A16" s="30">
        <v>2</v>
      </c>
      <c r="B16" s="1772"/>
      <c r="C16" s="113" t="s">
        <v>2050</v>
      </c>
      <c r="D16" s="281" t="s">
        <v>2048</v>
      </c>
      <c r="E16" s="113" t="s">
        <v>2051</v>
      </c>
      <c r="F16" s="901"/>
      <c r="G16" s="901"/>
      <c r="H16" s="39">
        <v>2</v>
      </c>
      <c r="I16" s="905"/>
      <c r="J16" s="91">
        <f t="shared" si="0"/>
        <v>0</v>
      </c>
      <c r="K16" s="6"/>
    </row>
    <row r="17" spans="1:11" customFormat="1" ht="15" thickBot="1" x14ac:dyDescent="0.35">
      <c r="A17" s="30">
        <v>3</v>
      </c>
      <c r="B17" s="1772"/>
      <c r="C17" s="113" t="s">
        <v>2052</v>
      </c>
      <c r="D17" s="281" t="s">
        <v>2048</v>
      </c>
      <c r="E17" s="113" t="s">
        <v>2053</v>
      </c>
      <c r="F17" s="901"/>
      <c r="G17" s="901"/>
      <c r="H17" s="39">
        <v>2</v>
      </c>
      <c r="I17" s="905"/>
      <c r="J17" s="91">
        <f t="shared" si="0"/>
        <v>0</v>
      </c>
      <c r="K17" s="6"/>
    </row>
    <row r="18" spans="1:11" customFormat="1" ht="15" thickBot="1" x14ac:dyDescent="0.35">
      <c r="A18" s="30">
        <v>4</v>
      </c>
      <c r="B18" s="1772"/>
      <c r="C18" s="113" t="s">
        <v>2054</v>
      </c>
      <c r="D18" s="281" t="s">
        <v>2048</v>
      </c>
      <c r="E18" s="113" t="s">
        <v>2055</v>
      </c>
      <c r="F18" s="901"/>
      <c r="G18" s="901"/>
      <c r="H18" s="39">
        <v>2</v>
      </c>
      <c r="I18" s="905"/>
      <c r="J18" s="91">
        <f t="shared" si="0"/>
        <v>0</v>
      </c>
      <c r="K18" s="6"/>
    </row>
    <row r="19" spans="1:11" customFormat="1" ht="15" thickBot="1" x14ac:dyDescent="0.35">
      <c r="A19" s="30">
        <v>5</v>
      </c>
      <c r="B19" s="1772"/>
      <c r="C19" s="113" t="s">
        <v>2056</v>
      </c>
      <c r="D19" s="281" t="s">
        <v>2048</v>
      </c>
      <c r="E19" s="113" t="s">
        <v>2057</v>
      </c>
      <c r="F19" s="901"/>
      <c r="G19" s="901"/>
      <c r="H19" s="39">
        <v>2</v>
      </c>
      <c r="I19" s="905"/>
      <c r="J19" s="91">
        <f t="shared" si="0"/>
        <v>0</v>
      </c>
      <c r="K19" s="6"/>
    </row>
    <row r="20" spans="1:11" customFormat="1" ht="15" thickBot="1" x14ac:dyDescent="0.35">
      <c r="A20" s="30">
        <v>6</v>
      </c>
      <c r="B20" s="1772"/>
      <c r="C20" s="113" t="s">
        <v>2058</v>
      </c>
      <c r="D20" s="281" t="s">
        <v>2048</v>
      </c>
      <c r="E20" s="113" t="s">
        <v>2059</v>
      </c>
      <c r="F20" s="901"/>
      <c r="G20" s="901"/>
      <c r="H20" s="39">
        <v>2</v>
      </c>
      <c r="I20" s="905"/>
      <c r="J20" s="91">
        <f t="shared" si="0"/>
        <v>0</v>
      </c>
      <c r="K20" s="6"/>
    </row>
    <row r="21" spans="1:11" customFormat="1" ht="15" thickBot="1" x14ac:dyDescent="0.35">
      <c r="A21" s="30">
        <v>7</v>
      </c>
      <c r="B21" s="1772"/>
      <c r="C21" s="113" t="s">
        <v>2060</v>
      </c>
      <c r="D21" s="281" t="s">
        <v>2048</v>
      </c>
      <c r="E21" s="113" t="s">
        <v>2061</v>
      </c>
      <c r="F21" s="901"/>
      <c r="G21" s="901"/>
      <c r="H21" s="39">
        <v>2</v>
      </c>
      <c r="I21" s="905"/>
      <c r="J21" s="91">
        <f t="shared" si="0"/>
        <v>0</v>
      </c>
      <c r="K21" s="6"/>
    </row>
    <row r="22" spans="1:11" customFormat="1" ht="15" thickBot="1" x14ac:dyDescent="0.35">
      <c r="A22" s="30">
        <v>8</v>
      </c>
      <c r="B22" s="1772"/>
      <c r="C22" s="113" t="s">
        <v>2062</v>
      </c>
      <c r="D22" s="281" t="s">
        <v>2048</v>
      </c>
      <c r="E22" s="113" t="s">
        <v>2063</v>
      </c>
      <c r="F22" s="901"/>
      <c r="G22" s="901"/>
      <c r="H22" s="39">
        <v>2</v>
      </c>
      <c r="I22" s="905"/>
      <c r="J22" s="91">
        <f t="shared" si="0"/>
        <v>0</v>
      </c>
      <c r="K22" s="6"/>
    </row>
    <row r="23" spans="1:11" customFormat="1" ht="15" thickBot="1" x14ac:dyDescent="0.35">
      <c r="A23" s="30">
        <v>9</v>
      </c>
      <c r="B23" s="1772"/>
      <c r="C23" s="113" t="s">
        <v>2047</v>
      </c>
      <c r="D23" s="281" t="s">
        <v>2048</v>
      </c>
      <c r="E23" s="113" t="s">
        <v>2064</v>
      </c>
      <c r="F23" s="901"/>
      <c r="G23" s="901"/>
      <c r="H23" s="39">
        <v>2</v>
      </c>
      <c r="I23" s="905"/>
      <c r="J23" s="91">
        <f t="shared" si="0"/>
        <v>0</v>
      </c>
      <c r="K23" s="6"/>
    </row>
    <row r="24" spans="1:11" customFormat="1" ht="15" thickBot="1" x14ac:dyDescent="0.35">
      <c r="A24" s="30">
        <v>10</v>
      </c>
      <c r="B24" s="1772"/>
      <c r="C24" s="113" t="s">
        <v>2050</v>
      </c>
      <c r="D24" s="281" t="s">
        <v>2048</v>
      </c>
      <c r="E24" s="113" t="s">
        <v>2065</v>
      </c>
      <c r="F24" s="901"/>
      <c r="G24" s="901"/>
      <c r="H24" s="39">
        <v>2</v>
      </c>
      <c r="I24" s="905"/>
      <c r="J24" s="91">
        <f t="shared" si="0"/>
        <v>0</v>
      </c>
      <c r="K24" s="6"/>
    </row>
    <row r="25" spans="1:11" customFormat="1" ht="15" thickBot="1" x14ac:dyDescent="0.35">
      <c r="A25" s="30">
        <v>11</v>
      </c>
      <c r="B25" s="1772"/>
      <c r="C25" s="113" t="s">
        <v>2066</v>
      </c>
      <c r="D25" s="281" t="s">
        <v>2067</v>
      </c>
      <c r="E25" s="113" t="s">
        <v>2068</v>
      </c>
      <c r="F25" s="901"/>
      <c r="G25" s="901"/>
      <c r="H25" s="39">
        <v>2</v>
      </c>
      <c r="I25" s="905"/>
      <c r="J25" s="91">
        <f t="shared" si="0"/>
        <v>0</v>
      </c>
      <c r="K25" s="6"/>
    </row>
    <row r="26" spans="1:11" customFormat="1" ht="15" thickBot="1" x14ac:dyDescent="0.35">
      <c r="A26" s="30">
        <v>12</v>
      </c>
      <c r="B26" s="1772"/>
      <c r="C26" s="113" t="s">
        <v>2056</v>
      </c>
      <c r="D26" s="281" t="s">
        <v>2048</v>
      </c>
      <c r="E26" s="113" t="s">
        <v>2069</v>
      </c>
      <c r="F26" s="901"/>
      <c r="G26" s="901"/>
      <c r="H26" s="39">
        <v>2</v>
      </c>
      <c r="I26" s="905"/>
      <c r="J26" s="91">
        <f t="shared" si="0"/>
        <v>0</v>
      </c>
      <c r="K26" s="6"/>
    </row>
    <row r="27" spans="1:11" customFormat="1" ht="15" thickBot="1" x14ac:dyDescent="0.35">
      <c r="A27" s="30">
        <v>13</v>
      </c>
      <c r="B27" s="1772"/>
      <c r="C27" s="113" t="s">
        <v>2056</v>
      </c>
      <c r="D27" s="281" t="s">
        <v>2048</v>
      </c>
      <c r="E27" s="113" t="s">
        <v>2070</v>
      </c>
      <c r="F27" s="901"/>
      <c r="G27" s="901"/>
      <c r="H27" s="39">
        <v>2</v>
      </c>
      <c r="I27" s="905"/>
      <c r="J27" s="91">
        <f t="shared" si="0"/>
        <v>0</v>
      </c>
      <c r="K27" s="6"/>
    </row>
    <row r="28" spans="1:11" customFormat="1" ht="15" thickBot="1" x14ac:dyDescent="0.35">
      <c r="A28" s="30">
        <v>14</v>
      </c>
      <c r="B28" s="1772"/>
      <c r="C28" s="114" t="s">
        <v>2071</v>
      </c>
      <c r="D28" s="150" t="s">
        <v>2048</v>
      </c>
      <c r="E28" s="114" t="s">
        <v>2072</v>
      </c>
      <c r="F28" s="903"/>
      <c r="G28" s="903"/>
      <c r="H28" s="99">
        <v>2</v>
      </c>
      <c r="I28" s="906"/>
      <c r="J28" s="105">
        <f t="shared" si="0"/>
        <v>0</v>
      </c>
      <c r="K28" s="6"/>
    </row>
    <row r="29" spans="1:11" customFormat="1" ht="15" thickBot="1" x14ac:dyDescent="0.35">
      <c r="A29" s="1747" t="s">
        <v>1571</v>
      </c>
      <c r="B29" s="1747"/>
      <c r="C29" s="1747"/>
      <c r="D29" s="1747"/>
      <c r="E29" s="1747"/>
      <c r="F29" s="1747"/>
      <c r="G29" s="1747"/>
      <c r="H29" s="1747"/>
      <c r="I29" s="1747"/>
      <c r="J29" s="495">
        <f>SUM(J15:J28)</f>
        <v>0</v>
      </c>
      <c r="K29" s="6"/>
    </row>
    <row r="30" spans="1:11" customFormat="1" x14ac:dyDescent="0.3">
      <c r="A30" s="142"/>
      <c r="B30" s="142"/>
      <c r="C30" s="142"/>
      <c r="D30" s="142"/>
      <c r="E30" s="142"/>
      <c r="F30" s="142"/>
      <c r="G30" s="142"/>
      <c r="H30" s="143"/>
      <c r="I30" s="142"/>
      <c r="J30" s="142"/>
      <c r="K30" s="6"/>
    </row>
    <row r="31" spans="1:11" customFormat="1" ht="90" customHeight="1" x14ac:dyDescent="0.3">
      <c r="A31" s="1884" t="s">
        <v>1572</v>
      </c>
      <c r="B31" s="1884"/>
      <c r="C31" s="1884"/>
      <c r="D31" s="1884"/>
      <c r="E31" s="1884"/>
      <c r="F31" s="1884"/>
      <c r="G31" s="1884"/>
      <c r="H31" s="1884"/>
      <c r="I31" s="1884"/>
      <c r="J31" s="1884"/>
      <c r="K31" s="6"/>
    </row>
    <row r="32" spans="1:11" customFormat="1" x14ac:dyDescent="0.3">
      <c r="A32" s="496"/>
      <c r="B32" s="496"/>
      <c r="C32" s="496"/>
      <c r="D32" s="496"/>
      <c r="E32" s="496"/>
      <c r="F32" s="496"/>
      <c r="G32" s="496"/>
      <c r="H32" s="497"/>
      <c r="I32" s="496"/>
      <c r="J32" s="496"/>
      <c r="K32" s="6"/>
    </row>
    <row r="33" spans="1:11" customFormat="1" x14ac:dyDescent="0.3">
      <c r="A33" s="496"/>
      <c r="B33" s="496"/>
      <c r="C33" s="496"/>
      <c r="D33" s="496"/>
      <c r="E33" s="496"/>
      <c r="F33" s="496"/>
      <c r="G33" s="496"/>
      <c r="H33" s="497"/>
      <c r="I33" s="496"/>
      <c r="J33" s="496"/>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sheetData>
  <sheetProtection algorithmName="SHA-512" hashValue="szqxjLAwcGI7mu8DFwYMMrMkGSfpbzPGMuNi483jwlJvmQmf8inieEZgvQNfI0dnTLoTBHde9gDRSd8FotNU+w==" saltValue="2U1PshRkcwEDg5MZl0psX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8"/>
    <mergeCell ref="A29:I29"/>
    <mergeCell ref="A31:J31"/>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AA6B-B562-4843-9D8F-9DE726AA88D8}">
  <sheetPr>
    <tabColor rgb="FFFFFF00"/>
    <pageSetUpPr fitToPage="1"/>
  </sheetPr>
  <dimension ref="A1:K30"/>
  <sheetViews>
    <sheetView topLeftCell="D1" workbookViewId="0">
      <selection activeCell="I15" sqref="I15:I23"/>
    </sheetView>
  </sheetViews>
  <sheetFormatPr defaultColWidth="8.88671875" defaultRowHeight="14.4" x14ac:dyDescent="0.3"/>
  <cols>
    <col min="1" max="1" width="8.88671875" style="6" bestFit="1" customWidth="1"/>
    <col min="2" max="2" width="10.109375" style="6" customWidth="1"/>
    <col min="3" max="3" width="41.3320312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2073</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586</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587</v>
      </c>
      <c r="B14" s="1759"/>
      <c r="C14" s="1759"/>
      <c r="D14" s="1759"/>
      <c r="E14" s="1759"/>
      <c r="F14" s="1759"/>
      <c r="G14" s="1759"/>
      <c r="H14" s="1759"/>
      <c r="I14" s="1759"/>
      <c r="J14" s="1759"/>
      <c r="K14" s="6"/>
    </row>
    <row r="15" spans="1:11" customFormat="1" ht="15" customHeight="1" thickBot="1" x14ac:dyDescent="0.35">
      <c r="A15" s="20">
        <v>1</v>
      </c>
      <c r="B15" s="1772" t="s">
        <v>2074</v>
      </c>
      <c r="C15" s="80" t="s">
        <v>2075</v>
      </c>
      <c r="D15" s="213" t="s">
        <v>2076</v>
      </c>
      <c r="E15" s="80" t="s">
        <v>2077</v>
      </c>
      <c r="F15" s="899"/>
      <c r="G15" s="899"/>
      <c r="H15" s="22">
        <v>1</v>
      </c>
      <c r="I15" s="904"/>
      <c r="J15" s="29">
        <f t="shared" ref="J15:J23" si="0">ROUND(I15,2)*H15</f>
        <v>0</v>
      </c>
      <c r="K15" s="6"/>
    </row>
    <row r="16" spans="1:11" customFormat="1" ht="15" thickBot="1" x14ac:dyDescent="0.35">
      <c r="A16" s="30">
        <v>2</v>
      </c>
      <c r="B16" s="1772"/>
      <c r="C16" s="113" t="s">
        <v>2075</v>
      </c>
      <c r="D16" s="281" t="s">
        <v>2076</v>
      </c>
      <c r="E16" s="113" t="s">
        <v>2078</v>
      </c>
      <c r="F16" s="901"/>
      <c r="G16" s="901"/>
      <c r="H16" s="39">
        <v>1</v>
      </c>
      <c r="I16" s="905"/>
      <c r="J16" s="91">
        <f t="shared" si="0"/>
        <v>0</v>
      </c>
      <c r="K16" s="6"/>
    </row>
    <row r="17" spans="1:11" customFormat="1" ht="15" thickBot="1" x14ac:dyDescent="0.35">
      <c r="A17" s="30">
        <v>3</v>
      </c>
      <c r="B17" s="1772"/>
      <c r="C17" s="113" t="s">
        <v>2075</v>
      </c>
      <c r="D17" s="281" t="s">
        <v>2076</v>
      </c>
      <c r="E17" s="113" t="s">
        <v>2079</v>
      </c>
      <c r="F17" s="901"/>
      <c r="G17" s="901"/>
      <c r="H17" s="39">
        <v>1</v>
      </c>
      <c r="I17" s="905"/>
      <c r="J17" s="91">
        <f t="shared" si="0"/>
        <v>0</v>
      </c>
      <c r="K17" s="6"/>
    </row>
    <row r="18" spans="1:11" customFormat="1" ht="15" thickBot="1" x14ac:dyDescent="0.35">
      <c r="A18" s="30">
        <v>4</v>
      </c>
      <c r="B18" s="1772"/>
      <c r="C18" s="113" t="s">
        <v>2075</v>
      </c>
      <c r="D18" s="281" t="s">
        <v>2076</v>
      </c>
      <c r="E18" s="113" t="s">
        <v>2080</v>
      </c>
      <c r="F18" s="901"/>
      <c r="G18" s="901"/>
      <c r="H18" s="39">
        <v>1</v>
      </c>
      <c r="I18" s="905"/>
      <c r="J18" s="91">
        <f t="shared" si="0"/>
        <v>0</v>
      </c>
      <c r="K18" s="6"/>
    </row>
    <row r="19" spans="1:11" customFormat="1" ht="15" thickBot="1" x14ac:dyDescent="0.35">
      <c r="A19" s="30">
        <v>5</v>
      </c>
      <c r="B19" s="1772"/>
      <c r="C19" s="113" t="s">
        <v>2075</v>
      </c>
      <c r="D19" s="281" t="s">
        <v>2076</v>
      </c>
      <c r="E19" s="113" t="s">
        <v>2081</v>
      </c>
      <c r="F19" s="901"/>
      <c r="G19" s="901"/>
      <c r="H19" s="39">
        <v>1</v>
      </c>
      <c r="I19" s="905"/>
      <c r="J19" s="91">
        <f t="shared" si="0"/>
        <v>0</v>
      </c>
      <c r="K19" s="6"/>
    </row>
    <row r="20" spans="1:11" customFormat="1" ht="15" thickBot="1" x14ac:dyDescent="0.35">
      <c r="A20" s="30">
        <v>6</v>
      </c>
      <c r="B20" s="1772"/>
      <c r="C20" s="113" t="s">
        <v>2082</v>
      </c>
      <c r="D20" s="281" t="s">
        <v>2083</v>
      </c>
      <c r="E20" s="113" t="s">
        <v>2084</v>
      </c>
      <c r="F20" s="901"/>
      <c r="G20" s="901"/>
      <c r="H20" s="39">
        <v>1</v>
      </c>
      <c r="I20" s="905"/>
      <c r="J20" s="91">
        <f t="shared" si="0"/>
        <v>0</v>
      </c>
      <c r="K20" s="6"/>
    </row>
    <row r="21" spans="1:11" customFormat="1" ht="15" thickBot="1" x14ac:dyDescent="0.35">
      <c r="A21" s="30">
        <v>7</v>
      </c>
      <c r="B21" s="1772"/>
      <c r="C21" s="113" t="s">
        <v>2082</v>
      </c>
      <c r="D21" s="281" t="s">
        <v>2083</v>
      </c>
      <c r="E21" s="113" t="s">
        <v>2085</v>
      </c>
      <c r="F21" s="901"/>
      <c r="G21" s="901"/>
      <c r="H21" s="39">
        <v>1</v>
      </c>
      <c r="I21" s="905"/>
      <c r="J21" s="91">
        <f t="shared" si="0"/>
        <v>0</v>
      </c>
      <c r="K21" s="6"/>
    </row>
    <row r="22" spans="1:11" customFormat="1" ht="15" thickBot="1" x14ac:dyDescent="0.35">
      <c r="A22" s="30">
        <v>8</v>
      </c>
      <c r="B22" s="1772"/>
      <c r="C22" s="113" t="s">
        <v>2082</v>
      </c>
      <c r="D22" s="281" t="s">
        <v>2083</v>
      </c>
      <c r="E22" s="113" t="s">
        <v>2086</v>
      </c>
      <c r="F22" s="901"/>
      <c r="G22" s="901"/>
      <c r="H22" s="39">
        <v>1</v>
      </c>
      <c r="I22" s="905"/>
      <c r="J22" s="91">
        <f t="shared" si="0"/>
        <v>0</v>
      </c>
      <c r="K22" s="6"/>
    </row>
    <row r="23" spans="1:11" customFormat="1" ht="15" thickBot="1" x14ac:dyDescent="0.35">
      <c r="A23" s="30">
        <v>9</v>
      </c>
      <c r="B23" s="1772"/>
      <c r="C23" s="114" t="s">
        <v>2082</v>
      </c>
      <c r="D23" s="150" t="s">
        <v>2083</v>
      </c>
      <c r="E23" s="114" t="s">
        <v>2087</v>
      </c>
      <c r="F23" s="903"/>
      <c r="G23" s="903"/>
      <c r="H23" s="99">
        <v>1</v>
      </c>
      <c r="I23" s="906"/>
      <c r="J23" s="105">
        <f t="shared" si="0"/>
        <v>0</v>
      </c>
      <c r="K23" s="6"/>
    </row>
    <row r="24" spans="1:11" customFormat="1" ht="15" thickBot="1" x14ac:dyDescent="0.35">
      <c r="A24" s="1747" t="s">
        <v>1571</v>
      </c>
      <c r="B24" s="1747"/>
      <c r="C24" s="1747"/>
      <c r="D24" s="1747"/>
      <c r="E24" s="1747"/>
      <c r="F24" s="1747"/>
      <c r="G24" s="1747"/>
      <c r="H24" s="1747"/>
      <c r="I24" s="1747"/>
      <c r="J24" s="495">
        <f>SUM(J15:J23)</f>
        <v>0</v>
      </c>
      <c r="K24" s="6"/>
    </row>
    <row r="25" spans="1:11" customFormat="1" x14ac:dyDescent="0.3">
      <c r="A25" s="142"/>
      <c r="B25" s="142"/>
      <c r="C25" s="142"/>
      <c r="D25" s="142"/>
      <c r="E25" s="142"/>
      <c r="F25" s="142"/>
      <c r="G25" s="142"/>
      <c r="H25" s="143"/>
      <c r="I25" s="142"/>
      <c r="J25" s="142"/>
      <c r="K25" s="6"/>
    </row>
    <row r="26" spans="1:11" customFormat="1" ht="90" customHeight="1" x14ac:dyDescent="0.3">
      <c r="A26" s="1884" t="s">
        <v>1572</v>
      </c>
      <c r="B26" s="1884"/>
      <c r="C26" s="1884"/>
      <c r="D26" s="1884"/>
      <c r="E26" s="1884"/>
      <c r="F26" s="1884"/>
      <c r="G26" s="1884"/>
      <c r="H26" s="1884"/>
      <c r="I26" s="1884"/>
      <c r="J26" s="1884"/>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sheetData>
  <sheetProtection algorithmName="SHA-512" hashValue="p8KPKEhxVs1BkwOo4w2WkSrPWvP5mubeY6IAIif/CY9fk2zxHB4U6SZjSkIRmMvc6Jz0zgIFkvfty5k1p+XHLQ==" saltValue="Vo3Zj/G2dpIYVCQy6VAXr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3"/>
    <mergeCell ref="A24:I24"/>
    <mergeCell ref="A26:J26"/>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4016A-34E8-4C65-9F1D-E4BEBF557EB0}">
  <sheetPr>
    <tabColor rgb="FFFFFF00"/>
    <pageSetUpPr fitToPage="1"/>
  </sheetPr>
  <dimension ref="A1:K68"/>
  <sheetViews>
    <sheetView topLeftCell="C37" workbookViewId="0">
      <selection activeCell="I27" sqref="I27"/>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2088</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602</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604</v>
      </c>
      <c r="B14" s="1759"/>
      <c r="C14" s="1759"/>
      <c r="D14" s="1759"/>
      <c r="E14" s="1759"/>
      <c r="F14" s="1759"/>
      <c r="G14" s="1759"/>
      <c r="H14" s="1759"/>
      <c r="I14" s="1759"/>
      <c r="J14" s="1759"/>
      <c r="K14" s="6"/>
    </row>
    <row r="15" spans="1:11" customFormat="1" ht="33.75" customHeight="1" thickBot="1" x14ac:dyDescent="0.35">
      <c r="A15" s="20">
        <v>1</v>
      </c>
      <c r="B15" s="1830" t="s">
        <v>2089</v>
      </c>
      <c r="C15" s="80" t="s">
        <v>2090</v>
      </c>
      <c r="D15" s="80" t="s">
        <v>2091</v>
      </c>
      <c r="E15" s="80" t="s">
        <v>2092</v>
      </c>
      <c r="F15" s="899"/>
      <c r="G15" s="899"/>
      <c r="H15" s="22">
        <v>1</v>
      </c>
      <c r="I15" s="904"/>
      <c r="J15" s="209">
        <f t="shared" ref="J15:J61" si="0">ROUND(I15,2)*H15</f>
        <v>0</v>
      </c>
      <c r="K15" s="6"/>
    </row>
    <row r="16" spans="1:11" customFormat="1" ht="15" customHeight="1" thickBot="1" x14ac:dyDescent="0.35">
      <c r="A16" s="30">
        <v>2</v>
      </c>
      <c r="B16" s="1830"/>
      <c r="C16" s="113" t="s">
        <v>2093</v>
      </c>
      <c r="D16" s="113" t="s">
        <v>2094</v>
      </c>
      <c r="E16" s="113" t="s">
        <v>2095</v>
      </c>
      <c r="F16" s="901"/>
      <c r="G16" s="901"/>
      <c r="H16" s="39">
        <v>1</v>
      </c>
      <c r="I16" s="905"/>
      <c r="J16" s="210">
        <f t="shared" si="0"/>
        <v>0</v>
      </c>
      <c r="K16" s="6"/>
    </row>
    <row r="17" spans="1:11" customFormat="1" ht="15" customHeight="1" thickBot="1" x14ac:dyDescent="0.35">
      <c r="A17" s="30">
        <v>3</v>
      </c>
      <c r="B17" s="1830"/>
      <c r="C17" s="113" t="s">
        <v>2093</v>
      </c>
      <c r="D17" s="113" t="s">
        <v>2094</v>
      </c>
      <c r="E17" s="113" t="s">
        <v>2096</v>
      </c>
      <c r="F17" s="901"/>
      <c r="G17" s="901"/>
      <c r="H17" s="39">
        <v>1</v>
      </c>
      <c r="I17" s="905"/>
      <c r="J17" s="210">
        <f t="shared" si="0"/>
        <v>0</v>
      </c>
      <c r="K17" s="6"/>
    </row>
    <row r="18" spans="1:11" customFormat="1" ht="15" customHeight="1" thickBot="1" x14ac:dyDescent="0.35">
      <c r="A18" s="30">
        <v>4</v>
      </c>
      <c r="B18" s="1830"/>
      <c r="C18" s="113" t="s">
        <v>2093</v>
      </c>
      <c r="D18" s="113" t="s">
        <v>2094</v>
      </c>
      <c r="E18" s="113" t="s">
        <v>2097</v>
      </c>
      <c r="F18" s="901"/>
      <c r="G18" s="901"/>
      <c r="H18" s="39">
        <v>1</v>
      </c>
      <c r="I18" s="905"/>
      <c r="J18" s="210">
        <f t="shared" si="0"/>
        <v>0</v>
      </c>
      <c r="K18" s="6"/>
    </row>
    <row r="19" spans="1:11" customFormat="1" ht="15" customHeight="1" thickBot="1" x14ac:dyDescent="0.35">
      <c r="A19" s="30">
        <v>5</v>
      </c>
      <c r="B19" s="1830"/>
      <c r="C19" s="113" t="s">
        <v>2093</v>
      </c>
      <c r="D19" s="113" t="s">
        <v>2094</v>
      </c>
      <c r="E19" s="113" t="s">
        <v>2098</v>
      </c>
      <c r="F19" s="901"/>
      <c r="G19" s="901"/>
      <c r="H19" s="39">
        <v>1</v>
      </c>
      <c r="I19" s="905"/>
      <c r="J19" s="210">
        <f t="shared" si="0"/>
        <v>0</v>
      </c>
      <c r="K19" s="6"/>
    </row>
    <row r="20" spans="1:11" customFormat="1" ht="15" customHeight="1" thickBot="1" x14ac:dyDescent="0.35">
      <c r="A20" s="30">
        <v>6</v>
      </c>
      <c r="B20" s="1830"/>
      <c r="C20" s="113" t="s">
        <v>2093</v>
      </c>
      <c r="D20" s="113" t="s">
        <v>2094</v>
      </c>
      <c r="E20" s="113" t="s">
        <v>2099</v>
      </c>
      <c r="F20" s="901"/>
      <c r="G20" s="901"/>
      <c r="H20" s="39">
        <v>1</v>
      </c>
      <c r="I20" s="905"/>
      <c r="J20" s="210">
        <f t="shared" si="0"/>
        <v>0</v>
      </c>
      <c r="K20" s="6"/>
    </row>
    <row r="21" spans="1:11" customFormat="1" ht="15" customHeight="1" thickBot="1" x14ac:dyDescent="0.35">
      <c r="A21" s="30">
        <v>7</v>
      </c>
      <c r="B21" s="1830"/>
      <c r="C21" s="113" t="s">
        <v>2100</v>
      </c>
      <c r="D21" s="113" t="s">
        <v>2101</v>
      </c>
      <c r="E21" s="113" t="s">
        <v>2102</v>
      </c>
      <c r="F21" s="901"/>
      <c r="G21" s="901"/>
      <c r="H21" s="39">
        <v>4</v>
      </c>
      <c r="I21" s="905"/>
      <c r="J21" s="210">
        <f t="shared" si="0"/>
        <v>0</v>
      </c>
      <c r="K21" s="6"/>
    </row>
    <row r="22" spans="1:11" customFormat="1" ht="30" customHeight="1" thickBot="1" x14ac:dyDescent="0.35">
      <c r="A22" s="30">
        <v>8</v>
      </c>
      <c r="B22" s="1830"/>
      <c r="C22" s="113" t="s">
        <v>2103</v>
      </c>
      <c r="D22" s="113" t="s">
        <v>2101</v>
      </c>
      <c r="E22" s="113" t="s">
        <v>2104</v>
      </c>
      <c r="F22" s="901"/>
      <c r="G22" s="901"/>
      <c r="H22" s="39">
        <v>4</v>
      </c>
      <c r="I22" s="905"/>
      <c r="J22" s="210">
        <f t="shared" si="0"/>
        <v>0</v>
      </c>
      <c r="K22" s="6"/>
    </row>
    <row r="23" spans="1:11" customFormat="1" ht="15" thickBot="1" x14ac:dyDescent="0.35">
      <c r="A23" s="30">
        <v>9</v>
      </c>
      <c r="B23" s="1830"/>
      <c r="C23" s="113" t="s">
        <v>2105</v>
      </c>
      <c r="D23" s="113" t="s">
        <v>2101</v>
      </c>
      <c r="E23" s="113" t="s">
        <v>2106</v>
      </c>
      <c r="F23" s="901"/>
      <c r="G23" s="901"/>
      <c r="H23" s="39">
        <v>4</v>
      </c>
      <c r="I23" s="905"/>
      <c r="J23" s="210">
        <f t="shared" si="0"/>
        <v>0</v>
      </c>
      <c r="K23" s="6"/>
    </row>
    <row r="24" spans="1:11" customFormat="1" ht="15" thickBot="1" x14ac:dyDescent="0.35">
      <c r="A24" s="30">
        <v>10</v>
      </c>
      <c r="B24" s="1830"/>
      <c r="C24" s="113" t="s">
        <v>2107</v>
      </c>
      <c r="D24" s="113" t="s">
        <v>2108</v>
      </c>
      <c r="E24" s="113" t="s">
        <v>2109</v>
      </c>
      <c r="F24" s="901"/>
      <c r="G24" s="901"/>
      <c r="H24" s="39">
        <v>1</v>
      </c>
      <c r="I24" s="905"/>
      <c r="J24" s="210">
        <f t="shared" si="0"/>
        <v>0</v>
      </c>
      <c r="K24" s="6"/>
    </row>
    <row r="25" spans="1:11" customFormat="1" ht="15" thickBot="1" x14ac:dyDescent="0.35">
      <c r="A25" s="30">
        <v>11</v>
      </c>
      <c r="B25" s="1830"/>
      <c r="C25" s="113" t="s">
        <v>2110</v>
      </c>
      <c r="D25" s="113" t="s">
        <v>2111</v>
      </c>
      <c r="E25" s="113" t="s">
        <v>2112</v>
      </c>
      <c r="F25" s="901"/>
      <c r="G25" s="901"/>
      <c r="H25" s="39">
        <v>2</v>
      </c>
      <c r="I25" s="905"/>
      <c r="J25" s="210">
        <f t="shared" si="0"/>
        <v>0</v>
      </c>
      <c r="K25" s="6"/>
    </row>
    <row r="26" spans="1:11" customFormat="1" ht="15" thickBot="1" x14ac:dyDescent="0.35">
      <c r="A26" s="30">
        <v>12</v>
      </c>
      <c r="B26" s="1830"/>
      <c r="C26" s="113" t="s">
        <v>2113</v>
      </c>
      <c r="D26" s="113" t="s">
        <v>2111</v>
      </c>
      <c r="E26" s="113" t="s">
        <v>2114</v>
      </c>
      <c r="F26" s="901"/>
      <c r="G26" s="901"/>
      <c r="H26" s="39">
        <v>4</v>
      </c>
      <c r="I26" s="905"/>
      <c r="J26" s="210">
        <f t="shared" si="0"/>
        <v>0</v>
      </c>
      <c r="K26" s="6"/>
    </row>
    <row r="27" spans="1:11" customFormat="1" ht="15" thickBot="1" x14ac:dyDescent="0.35">
      <c r="A27" s="30">
        <v>13</v>
      </c>
      <c r="B27" s="1830"/>
      <c r="C27" s="113" t="s">
        <v>2115</v>
      </c>
      <c r="D27" s="113" t="s">
        <v>2111</v>
      </c>
      <c r="E27" s="113" t="s">
        <v>2116</v>
      </c>
      <c r="F27" s="901"/>
      <c r="G27" s="901"/>
      <c r="H27" s="39">
        <v>1</v>
      </c>
      <c r="I27" s="905"/>
      <c r="J27" s="210">
        <f t="shared" si="0"/>
        <v>0</v>
      </c>
      <c r="K27" s="6"/>
    </row>
    <row r="28" spans="1:11" customFormat="1" ht="30" customHeight="1" thickBot="1" x14ac:dyDescent="0.35">
      <c r="A28" s="30">
        <v>14</v>
      </c>
      <c r="B28" s="1830"/>
      <c r="C28" s="113" t="s">
        <v>2117</v>
      </c>
      <c r="D28" s="113" t="s">
        <v>2111</v>
      </c>
      <c r="E28" s="113" t="s">
        <v>2118</v>
      </c>
      <c r="F28" s="901"/>
      <c r="G28" s="901"/>
      <c r="H28" s="39">
        <v>2</v>
      </c>
      <c r="I28" s="905"/>
      <c r="J28" s="210">
        <f t="shared" si="0"/>
        <v>0</v>
      </c>
      <c r="K28" s="6"/>
    </row>
    <row r="29" spans="1:11" customFormat="1" ht="15" customHeight="1" thickBot="1" x14ac:dyDescent="0.35">
      <c r="A29" s="30">
        <v>15</v>
      </c>
      <c r="B29" s="1830"/>
      <c r="C29" s="113" t="s">
        <v>2119</v>
      </c>
      <c r="D29" s="113" t="s">
        <v>2111</v>
      </c>
      <c r="E29" s="113" t="s">
        <v>2120</v>
      </c>
      <c r="F29" s="901"/>
      <c r="G29" s="901"/>
      <c r="H29" s="39">
        <v>4</v>
      </c>
      <c r="I29" s="905"/>
      <c r="J29" s="210">
        <f t="shared" si="0"/>
        <v>0</v>
      </c>
      <c r="K29" s="6"/>
    </row>
    <row r="30" spans="1:11" customFormat="1" ht="34.5" customHeight="1" thickBot="1" x14ac:dyDescent="0.35">
      <c r="A30" s="30">
        <v>16</v>
      </c>
      <c r="B30" s="1830"/>
      <c r="C30" s="113" t="s">
        <v>2121</v>
      </c>
      <c r="D30" s="113" t="s">
        <v>2111</v>
      </c>
      <c r="E30" s="113" t="s">
        <v>2122</v>
      </c>
      <c r="F30" s="901"/>
      <c r="G30" s="901"/>
      <c r="H30" s="39">
        <v>1</v>
      </c>
      <c r="I30" s="905"/>
      <c r="J30" s="210">
        <f t="shared" si="0"/>
        <v>0</v>
      </c>
      <c r="K30" s="6"/>
    </row>
    <row r="31" spans="1:11" customFormat="1" ht="15" customHeight="1" thickBot="1" x14ac:dyDescent="0.35">
      <c r="A31" s="30">
        <v>17</v>
      </c>
      <c r="B31" s="1830"/>
      <c r="C31" s="113" t="s">
        <v>2123</v>
      </c>
      <c r="D31" s="113" t="s">
        <v>2111</v>
      </c>
      <c r="E31" s="113" t="s">
        <v>2124</v>
      </c>
      <c r="F31" s="901"/>
      <c r="G31" s="901"/>
      <c r="H31" s="39">
        <v>4</v>
      </c>
      <c r="I31" s="905"/>
      <c r="J31" s="210">
        <f t="shared" si="0"/>
        <v>0</v>
      </c>
      <c r="K31" s="6"/>
    </row>
    <row r="32" spans="1:11" customFormat="1" ht="30" customHeight="1" thickBot="1" x14ac:dyDescent="0.35">
      <c r="A32" s="30">
        <v>18</v>
      </c>
      <c r="B32" s="1830"/>
      <c r="C32" s="113" t="s">
        <v>2125</v>
      </c>
      <c r="D32" s="113" t="s">
        <v>2111</v>
      </c>
      <c r="E32" s="113" t="s">
        <v>2126</v>
      </c>
      <c r="F32" s="901"/>
      <c r="G32" s="901"/>
      <c r="H32" s="39">
        <v>4</v>
      </c>
      <c r="I32" s="905"/>
      <c r="J32" s="210">
        <f t="shared" si="0"/>
        <v>0</v>
      </c>
      <c r="K32" s="6"/>
    </row>
    <row r="33" spans="1:11" customFormat="1" ht="15" customHeight="1" thickBot="1" x14ac:dyDescent="0.35">
      <c r="A33" s="30">
        <v>19</v>
      </c>
      <c r="B33" s="1830"/>
      <c r="C33" s="113" t="s">
        <v>2127</v>
      </c>
      <c r="D33" s="113" t="s">
        <v>2111</v>
      </c>
      <c r="E33" s="113" t="s">
        <v>2128</v>
      </c>
      <c r="F33" s="901"/>
      <c r="G33" s="901"/>
      <c r="H33" s="39">
        <v>4</v>
      </c>
      <c r="I33" s="905"/>
      <c r="J33" s="210">
        <f t="shared" si="0"/>
        <v>0</v>
      </c>
      <c r="K33" s="6"/>
    </row>
    <row r="34" spans="1:11" customFormat="1" ht="30" customHeight="1" thickBot="1" x14ac:dyDescent="0.35">
      <c r="A34" s="30">
        <v>20</v>
      </c>
      <c r="B34" s="1830"/>
      <c r="C34" s="113" t="s">
        <v>2129</v>
      </c>
      <c r="D34" s="113" t="s">
        <v>2111</v>
      </c>
      <c r="E34" s="113" t="s">
        <v>2130</v>
      </c>
      <c r="F34" s="901"/>
      <c r="G34" s="901"/>
      <c r="H34" s="39">
        <v>3</v>
      </c>
      <c r="I34" s="905"/>
      <c r="J34" s="210">
        <f t="shared" si="0"/>
        <v>0</v>
      </c>
      <c r="K34" s="6"/>
    </row>
    <row r="35" spans="1:11" customFormat="1" ht="15" customHeight="1" thickBot="1" x14ac:dyDescent="0.35">
      <c r="A35" s="30">
        <v>21</v>
      </c>
      <c r="B35" s="1830"/>
      <c r="C35" s="113" t="s">
        <v>2131</v>
      </c>
      <c r="D35" s="113" t="s">
        <v>2111</v>
      </c>
      <c r="E35" s="113" t="s">
        <v>2132</v>
      </c>
      <c r="F35" s="901"/>
      <c r="G35" s="901"/>
      <c r="H35" s="39">
        <v>4</v>
      </c>
      <c r="I35" s="905"/>
      <c r="J35" s="210">
        <f t="shared" si="0"/>
        <v>0</v>
      </c>
      <c r="K35" s="6"/>
    </row>
    <row r="36" spans="1:11" customFormat="1" ht="15" thickBot="1" x14ac:dyDescent="0.35">
      <c r="A36" s="30">
        <v>22</v>
      </c>
      <c r="B36" s="1830"/>
      <c r="C36" s="113" t="s">
        <v>2133</v>
      </c>
      <c r="D36" s="113" t="s">
        <v>2111</v>
      </c>
      <c r="E36" s="113" t="s">
        <v>2134</v>
      </c>
      <c r="F36" s="901"/>
      <c r="G36" s="901"/>
      <c r="H36" s="39">
        <v>4</v>
      </c>
      <c r="I36" s="905"/>
      <c r="J36" s="210">
        <f t="shared" si="0"/>
        <v>0</v>
      </c>
      <c r="K36" s="6"/>
    </row>
    <row r="37" spans="1:11" customFormat="1" ht="30" customHeight="1" thickBot="1" x14ac:dyDescent="0.35">
      <c r="A37" s="30">
        <v>23</v>
      </c>
      <c r="B37" s="1830"/>
      <c r="C37" s="113" t="s">
        <v>2135</v>
      </c>
      <c r="D37" s="113" t="s">
        <v>2111</v>
      </c>
      <c r="E37" s="113" t="s">
        <v>2136</v>
      </c>
      <c r="F37" s="901"/>
      <c r="G37" s="901"/>
      <c r="H37" s="39">
        <v>2</v>
      </c>
      <c r="I37" s="905"/>
      <c r="J37" s="210">
        <f t="shared" si="0"/>
        <v>0</v>
      </c>
      <c r="K37" s="6"/>
    </row>
    <row r="38" spans="1:11" customFormat="1" ht="30" customHeight="1" thickBot="1" x14ac:dyDescent="0.35">
      <c r="A38" s="30">
        <v>24</v>
      </c>
      <c r="B38" s="1830"/>
      <c r="C38" s="113" t="s">
        <v>2137</v>
      </c>
      <c r="D38" s="113" t="s">
        <v>2111</v>
      </c>
      <c r="E38" s="113" t="s">
        <v>2138</v>
      </c>
      <c r="F38" s="901"/>
      <c r="G38" s="901"/>
      <c r="H38" s="39">
        <v>3</v>
      </c>
      <c r="I38" s="905"/>
      <c r="J38" s="210">
        <f t="shared" si="0"/>
        <v>0</v>
      </c>
      <c r="K38" s="6"/>
    </row>
    <row r="39" spans="1:11" customFormat="1" ht="30" customHeight="1" thickBot="1" x14ac:dyDescent="0.35">
      <c r="A39" s="30">
        <v>25</v>
      </c>
      <c r="B39" s="1830"/>
      <c r="C39" s="113" t="s">
        <v>2139</v>
      </c>
      <c r="D39" s="113" t="s">
        <v>2111</v>
      </c>
      <c r="E39" s="113" t="s">
        <v>2140</v>
      </c>
      <c r="F39" s="901"/>
      <c r="G39" s="901"/>
      <c r="H39" s="39">
        <v>2</v>
      </c>
      <c r="I39" s="905"/>
      <c r="J39" s="210">
        <f t="shared" si="0"/>
        <v>0</v>
      </c>
      <c r="K39" s="6"/>
    </row>
    <row r="40" spans="1:11" customFormat="1" ht="30" customHeight="1" thickBot="1" x14ac:dyDescent="0.35">
      <c r="A40" s="30">
        <v>26</v>
      </c>
      <c r="B40" s="1830"/>
      <c r="C40" s="113" t="s">
        <v>2141</v>
      </c>
      <c r="D40" s="113" t="s">
        <v>2111</v>
      </c>
      <c r="E40" s="113" t="s">
        <v>2142</v>
      </c>
      <c r="F40" s="901"/>
      <c r="G40" s="901"/>
      <c r="H40" s="39">
        <v>1</v>
      </c>
      <c r="I40" s="905"/>
      <c r="J40" s="210">
        <f t="shared" si="0"/>
        <v>0</v>
      </c>
      <c r="K40" s="6"/>
    </row>
    <row r="41" spans="1:11" customFormat="1" ht="30" customHeight="1" thickBot="1" x14ac:dyDescent="0.35">
      <c r="A41" s="30">
        <v>27</v>
      </c>
      <c r="B41" s="1830"/>
      <c r="C41" s="113" t="s">
        <v>2143</v>
      </c>
      <c r="D41" s="113" t="s">
        <v>2111</v>
      </c>
      <c r="E41" s="113" t="s">
        <v>2144</v>
      </c>
      <c r="F41" s="901"/>
      <c r="G41" s="901"/>
      <c r="H41" s="39">
        <v>4</v>
      </c>
      <c r="I41" s="905"/>
      <c r="J41" s="210">
        <f t="shared" si="0"/>
        <v>0</v>
      </c>
      <c r="K41" s="6"/>
    </row>
    <row r="42" spans="1:11" customFormat="1" ht="15" thickBot="1" x14ac:dyDescent="0.35">
      <c r="A42" s="30">
        <v>28</v>
      </c>
      <c r="B42" s="1830"/>
      <c r="C42" s="113" t="s">
        <v>2145</v>
      </c>
      <c r="D42" s="113" t="s">
        <v>2111</v>
      </c>
      <c r="E42" s="113" t="s">
        <v>2146</v>
      </c>
      <c r="F42" s="901"/>
      <c r="G42" s="901"/>
      <c r="H42" s="39">
        <v>1</v>
      </c>
      <c r="I42" s="905"/>
      <c r="J42" s="210">
        <f t="shared" si="0"/>
        <v>0</v>
      </c>
      <c r="K42" s="6"/>
    </row>
    <row r="43" spans="1:11" customFormat="1" ht="15" thickBot="1" x14ac:dyDescent="0.35">
      <c r="A43" s="30">
        <v>29</v>
      </c>
      <c r="B43" s="1830"/>
      <c r="C43" s="113" t="s">
        <v>2147</v>
      </c>
      <c r="D43" s="113" t="s">
        <v>2111</v>
      </c>
      <c r="E43" s="113" t="s">
        <v>2148</v>
      </c>
      <c r="F43" s="901"/>
      <c r="G43" s="901"/>
      <c r="H43" s="39">
        <v>1</v>
      </c>
      <c r="I43" s="905"/>
      <c r="J43" s="210">
        <f t="shared" si="0"/>
        <v>0</v>
      </c>
      <c r="K43" s="6"/>
    </row>
    <row r="44" spans="1:11" customFormat="1" ht="15" thickBot="1" x14ac:dyDescent="0.35">
      <c r="A44" s="30">
        <v>30</v>
      </c>
      <c r="B44" s="1830"/>
      <c r="C44" s="113" t="s">
        <v>2149</v>
      </c>
      <c r="D44" s="113" t="s">
        <v>2111</v>
      </c>
      <c r="E44" s="113" t="s">
        <v>2150</v>
      </c>
      <c r="F44" s="901"/>
      <c r="G44" s="901"/>
      <c r="H44" s="39">
        <v>1</v>
      </c>
      <c r="I44" s="905"/>
      <c r="J44" s="210">
        <f t="shared" si="0"/>
        <v>0</v>
      </c>
      <c r="K44" s="6"/>
    </row>
    <row r="45" spans="1:11" customFormat="1" ht="15" thickBot="1" x14ac:dyDescent="0.35">
      <c r="A45" s="30">
        <v>31</v>
      </c>
      <c r="B45" s="1830"/>
      <c r="C45" s="113" t="s">
        <v>2151</v>
      </c>
      <c r="D45" s="113" t="s">
        <v>2111</v>
      </c>
      <c r="E45" s="113" t="s">
        <v>2152</v>
      </c>
      <c r="F45" s="901"/>
      <c r="G45" s="901"/>
      <c r="H45" s="39">
        <v>5</v>
      </c>
      <c r="I45" s="905"/>
      <c r="J45" s="210">
        <f t="shared" si="0"/>
        <v>0</v>
      </c>
      <c r="K45" s="6"/>
    </row>
    <row r="46" spans="1:11" customFormat="1" ht="15" thickBot="1" x14ac:dyDescent="0.35">
      <c r="A46" s="30">
        <v>32</v>
      </c>
      <c r="B46" s="1830"/>
      <c r="C46" s="113" t="s">
        <v>2153</v>
      </c>
      <c r="D46" s="113" t="s">
        <v>2154</v>
      </c>
      <c r="E46" s="113" t="s">
        <v>2155</v>
      </c>
      <c r="F46" s="901"/>
      <c r="G46" s="901"/>
      <c r="H46" s="39">
        <v>3</v>
      </c>
      <c r="I46" s="905"/>
      <c r="J46" s="210">
        <f t="shared" si="0"/>
        <v>0</v>
      </c>
      <c r="K46" s="6"/>
    </row>
    <row r="47" spans="1:11" customFormat="1" ht="15" customHeight="1" thickBot="1" x14ac:dyDescent="0.35">
      <c r="A47" s="30">
        <v>33</v>
      </c>
      <c r="B47" s="1830"/>
      <c r="C47" s="113" t="s">
        <v>2156</v>
      </c>
      <c r="D47" s="113" t="s">
        <v>1899</v>
      </c>
      <c r="E47" s="113" t="s">
        <v>2157</v>
      </c>
      <c r="F47" s="901"/>
      <c r="G47" s="901"/>
      <c r="H47" s="39">
        <v>3</v>
      </c>
      <c r="I47" s="905"/>
      <c r="J47" s="210">
        <f t="shared" si="0"/>
        <v>0</v>
      </c>
      <c r="K47" s="6"/>
    </row>
    <row r="48" spans="1:11" customFormat="1" ht="15" customHeight="1" thickBot="1" x14ac:dyDescent="0.35">
      <c r="A48" s="30">
        <v>34</v>
      </c>
      <c r="B48" s="1830"/>
      <c r="C48" s="113" t="s">
        <v>2158</v>
      </c>
      <c r="D48" s="113" t="s">
        <v>1899</v>
      </c>
      <c r="E48" s="113" t="s">
        <v>2159</v>
      </c>
      <c r="F48" s="901"/>
      <c r="G48" s="901"/>
      <c r="H48" s="39">
        <v>3</v>
      </c>
      <c r="I48" s="905"/>
      <c r="J48" s="210">
        <f t="shared" si="0"/>
        <v>0</v>
      </c>
      <c r="K48" s="6"/>
    </row>
    <row r="49" spans="1:11" customFormat="1" ht="33" customHeight="1" thickBot="1" x14ac:dyDescent="0.35">
      <c r="A49" s="30">
        <v>35</v>
      </c>
      <c r="B49" s="1830"/>
      <c r="C49" s="113" t="s">
        <v>1901</v>
      </c>
      <c r="D49" s="113" t="s">
        <v>2160</v>
      </c>
      <c r="E49" s="113" t="s">
        <v>2161</v>
      </c>
      <c r="F49" s="901"/>
      <c r="G49" s="901"/>
      <c r="H49" s="39">
        <v>2</v>
      </c>
      <c r="I49" s="905"/>
      <c r="J49" s="210">
        <f t="shared" si="0"/>
        <v>0</v>
      </c>
      <c r="K49" s="6"/>
    </row>
    <row r="50" spans="1:11" customFormat="1" ht="15" customHeight="1" thickBot="1" x14ac:dyDescent="0.35">
      <c r="A50" s="30">
        <v>36</v>
      </c>
      <c r="B50" s="1830"/>
      <c r="C50" s="113" t="s">
        <v>2162</v>
      </c>
      <c r="D50" s="113" t="s">
        <v>2154</v>
      </c>
      <c r="E50" s="113" t="s">
        <v>2163</v>
      </c>
      <c r="F50" s="901"/>
      <c r="G50" s="901"/>
      <c r="H50" s="39">
        <v>3</v>
      </c>
      <c r="I50" s="905"/>
      <c r="J50" s="210">
        <f t="shared" si="0"/>
        <v>0</v>
      </c>
      <c r="K50" s="6"/>
    </row>
    <row r="51" spans="1:11" customFormat="1" ht="15" customHeight="1" thickBot="1" x14ac:dyDescent="0.35">
      <c r="A51" s="30">
        <v>37</v>
      </c>
      <c r="B51" s="1830"/>
      <c r="C51" s="113" t="s">
        <v>2164</v>
      </c>
      <c r="D51" s="113" t="s">
        <v>1905</v>
      </c>
      <c r="E51" s="113" t="s">
        <v>2165</v>
      </c>
      <c r="F51" s="901"/>
      <c r="G51" s="901"/>
      <c r="H51" s="39">
        <v>3</v>
      </c>
      <c r="I51" s="905"/>
      <c r="J51" s="210">
        <f t="shared" si="0"/>
        <v>0</v>
      </c>
      <c r="K51" s="6"/>
    </row>
    <row r="52" spans="1:11" customFormat="1" ht="15" customHeight="1" thickBot="1" x14ac:dyDescent="0.35">
      <c r="A52" s="30">
        <v>38</v>
      </c>
      <c r="B52" s="1830"/>
      <c r="C52" s="113" t="s">
        <v>2166</v>
      </c>
      <c r="D52" s="113" t="s">
        <v>1905</v>
      </c>
      <c r="E52" s="113" t="s">
        <v>2167</v>
      </c>
      <c r="F52" s="901"/>
      <c r="G52" s="901"/>
      <c r="H52" s="39">
        <v>3</v>
      </c>
      <c r="I52" s="905"/>
      <c r="J52" s="210">
        <f t="shared" si="0"/>
        <v>0</v>
      </c>
      <c r="K52" s="6"/>
    </row>
    <row r="53" spans="1:11" customFormat="1" ht="15" customHeight="1" thickBot="1" x14ac:dyDescent="0.35">
      <c r="A53" s="30">
        <v>39</v>
      </c>
      <c r="B53" s="1830"/>
      <c r="C53" s="113" t="s">
        <v>2168</v>
      </c>
      <c r="D53" s="113" t="s">
        <v>1905</v>
      </c>
      <c r="E53" s="113" t="s">
        <v>2169</v>
      </c>
      <c r="F53" s="901"/>
      <c r="G53" s="901"/>
      <c r="H53" s="39">
        <v>4</v>
      </c>
      <c r="I53" s="905"/>
      <c r="J53" s="210">
        <f t="shared" si="0"/>
        <v>0</v>
      </c>
      <c r="K53" s="6"/>
    </row>
    <row r="54" spans="1:11" customFormat="1" ht="15" customHeight="1" thickBot="1" x14ac:dyDescent="0.35">
      <c r="A54" s="30">
        <v>40</v>
      </c>
      <c r="B54" s="1830"/>
      <c r="C54" s="113" t="s">
        <v>2170</v>
      </c>
      <c r="D54" s="113" t="s">
        <v>1905</v>
      </c>
      <c r="E54" s="113" t="s">
        <v>2171</v>
      </c>
      <c r="F54" s="901"/>
      <c r="G54" s="901"/>
      <c r="H54" s="39">
        <v>4</v>
      </c>
      <c r="I54" s="905"/>
      <c r="J54" s="210">
        <f t="shared" si="0"/>
        <v>0</v>
      </c>
      <c r="K54" s="6"/>
    </row>
    <row r="55" spans="1:11" customFormat="1" ht="15" thickBot="1" x14ac:dyDescent="0.35">
      <c r="A55" s="30">
        <v>41</v>
      </c>
      <c r="B55" s="1830"/>
      <c r="C55" s="113" t="s">
        <v>2172</v>
      </c>
      <c r="D55" s="113" t="s">
        <v>2173</v>
      </c>
      <c r="E55" s="113" t="s">
        <v>2174</v>
      </c>
      <c r="F55" s="901"/>
      <c r="G55" s="901"/>
      <c r="H55" s="39">
        <v>3</v>
      </c>
      <c r="I55" s="905"/>
      <c r="J55" s="210">
        <f t="shared" si="0"/>
        <v>0</v>
      </c>
      <c r="K55" s="6"/>
    </row>
    <row r="56" spans="1:11" customFormat="1" ht="15" thickBot="1" x14ac:dyDescent="0.35">
      <c r="A56" s="30">
        <v>42</v>
      </c>
      <c r="B56" s="1830"/>
      <c r="C56" s="113" t="s">
        <v>2175</v>
      </c>
      <c r="D56" s="113" t="s">
        <v>2173</v>
      </c>
      <c r="E56" s="113" t="s">
        <v>2176</v>
      </c>
      <c r="F56" s="901"/>
      <c r="G56" s="901"/>
      <c r="H56" s="39">
        <v>3</v>
      </c>
      <c r="I56" s="905"/>
      <c r="J56" s="210">
        <f t="shared" si="0"/>
        <v>0</v>
      </c>
      <c r="K56" s="6"/>
    </row>
    <row r="57" spans="1:11" customFormat="1" ht="15" thickBot="1" x14ac:dyDescent="0.35">
      <c r="A57" s="30">
        <v>43</v>
      </c>
      <c r="B57" s="1830"/>
      <c r="C57" s="113" t="s">
        <v>1907</v>
      </c>
      <c r="D57" s="113" t="s">
        <v>1908</v>
      </c>
      <c r="E57" s="113" t="s">
        <v>2177</v>
      </c>
      <c r="F57" s="901"/>
      <c r="G57" s="901"/>
      <c r="H57" s="39">
        <v>3</v>
      </c>
      <c r="I57" s="905"/>
      <c r="J57" s="210">
        <f t="shared" si="0"/>
        <v>0</v>
      </c>
      <c r="K57" s="6"/>
    </row>
    <row r="58" spans="1:11" customFormat="1" ht="15" thickBot="1" x14ac:dyDescent="0.35">
      <c r="A58" s="30">
        <v>44</v>
      </c>
      <c r="B58" s="1830"/>
      <c r="C58" s="113" t="s">
        <v>2178</v>
      </c>
      <c r="D58" s="113" t="s">
        <v>1908</v>
      </c>
      <c r="E58" s="113" t="s">
        <v>2179</v>
      </c>
      <c r="F58" s="901"/>
      <c r="G58" s="901"/>
      <c r="H58" s="39">
        <v>3</v>
      </c>
      <c r="I58" s="905"/>
      <c r="J58" s="210">
        <f t="shared" si="0"/>
        <v>0</v>
      </c>
      <c r="K58" s="6"/>
    </row>
    <row r="59" spans="1:11" customFormat="1" ht="15" thickBot="1" x14ac:dyDescent="0.35">
      <c r="A59" s="30">
        <v>45</v>
      </c>
      <c r="B59" s="1830"/>
      <c r="C59" s="113" t="s">
        <v>2180</v>
      </c>
      <c r="D59" s="113" t="s">
        <v>1908</v>
      </c>
      <c r="E59" s="113" t="s">
        <v>2181</v>
      </c>
      <c r="F59" s="901"/>
      <c r="G59" s="901"/>
      <c r="H59" s="39">
        <v>40</v>
      </c>
      <c r="I59" s="905"/>
      <c r="J59" s="210">
        <f t="shared" si="0"/>
        <v>0</v>
      </c>
      <c r="K59" s="6"/>
    </row>
    <row r="60" spans="1:11" customFormat="1" ht="15" thickBot="1" x14ac:dyDescent="0.35">
      <c r="A60" s="30">
        <v>46</v>
      </c>
      <c r="B60" s="1830"/>
      <c r="C60" s="113" t="s">
        <v>2182</v>
      </c>
      <c r="D60" s="113" t="s">
        <v>2183</v>
      </c>
      <c r="E60" s="113" t="s">
        <v>2184</v>
      </c>
      <c r="F60" s="901"/>
      <c r="G60" s="901"/>
      <c r="H60" s="39">
        <v>1</v>
      </c>
      <c r="I60" s="905"/>
      <c r="J60" s="210">
        <f t="shared" si="0"/>
        <v>0</v>
      </c>
      <c r="K60" s="6"/>
    </row>
    <row r="61" spans="1:11" customFormat="1" ht="15" thickBot="1" x14ac:dyDescent="0.35">
      <c r="A61" s="30">
        <v>47</v>
      </c>
      <c r="B61" s="1830"/>
      <c r="C61" s="114" t="s">
        <v>2185</v>
      </c>
      <c r="D61" s="114" t="s">
        <v>2183</v>
      </c>
      <c r="E61" s="114" t="s">
        <v>2186</v>
      </c>
      <c r="F61" s="903"/>
      <c r="G61" s="903"/>
      <c r="H61" s="99">
        <v>1</v>
      </c>
      <c r="I61" s="906"/>
      <c r="J61" s="212">
        <f t="shared" si="0"/>
        <v>0</v>
      </c>
      <c r="K61" s="6"/>
    </row>
    <row r="62" spans="1:11" customFormat="1" ht="15" thickBot="1" x14ac:dyDescent="0.35">
      <c r="A62" s="1747" t="s">
        <v>1571</v>
      </c>
      <c r="B62" s="1747"/>
      <c r="C62" s="1747"/>
      <c r="D62" s="1747"/>
      <c r="E62" s="1747"/>
      <c r="F62" s="1747"/>
      <c r="G62" s="1747"/>
      <c r="H62" s="1747"/>
      <c r="I62" s="1747"/>
      <c r="J62" s="495">
        <f>SUM(J15:J61)</f>
        <v>0</v>
      </c>
      <c r="K62" s="6"/>
    </row>
    <row r="63" spans="1:11" customFormat="1" x14ac:dyDescent="0.3">
      <c r="A63" s="142"/>
      <c r="B63" s="142"/>
      <c r="C63" s="142"/>
      <c r="D63" s="142"/>
      <c r="E63" s="142"/>
      <c r="F63" s="142"/>
      <c r="G63" s="142"/>
      <c r="H63" s="143"/>
      <c r="I63" s="142"/>
      <c r="J63" s="142"/>
      <c r="K63" s="6"/>
    </row>
    <row r="64" spans="1:11" customFormat="1" ht="90" customHeight="1" x14ac:dyDescent="0.3">
      <c r="A64" s="1884" t="s">
        <v>1572</v>
      </c>
      <c r="B64" s="1884"/>
      <c r="C64" s="1884"/>
      <c r="D64" s="1884"/>
      <c r="E64" s="1884"/>
      <c r="F64" s="1884"/>
      <c r="G64" s="1884"/>
      <c r="H64" s="1884"/>
      <c r="I64" s="1884"/>
      <c r="J64" s="1884"/>
      <c r="K64" s="6"/>
    </row>
    <row r="65" spans="1:11" customFormat="1" x14ac:dyDescent="0.3">
      <c r="A65" s="496"/>
      <c r="B65" s="496"/>
      <c r="C65" s="496"/>
      <c r="D65" s="496"/>
      <c r="E65" s="496"/>
      <c r="F65" s="496"/>
      <c r="G65" s="496"/>
      <c r="H65" s="497"/>
      <c r="I65" s="496"/>
      <c r="J65" s="496"/>
      <c r="K65" s="6"/>
    </row>
    <row r="66" spans="1:11" customFormat="1" x14ac:dyDescent="0.3">
      <c r="A66" s="496"/>
      <c r="B66" s="496"/>
      <c r="C66" s="496"/>
      <c r="D66" s="496"/>
      <c r="E66" s="496"/>
      <c r="F66" s="496"/>
      <c r="G66" s="496"/>
      <c r="H66" s="497"/>
      <c r="I66" s="496"/>
      <c r="J66" s="496"/>
      <c r="K66" s="6"/>
    </row>
    <row r="67" spans="1:11" customFormat="1" x14ac:dyDescent="0.3">
      <c r="A67" s="496"/>
      <c r="B67" s="496"/>
      <c r="C67" s="496"/>
      <c r="D67" s="496"/>
      <c r="E67" s="496"/>
      <c r="F67" s="496"/>
      <c r="G67" s="496"/>
      <c r="H67" s="497"/>
      <c r="I67" s="496"/>
      <c r="J67" s="496"/>
      <c r="K67" s="6"/>
    </row>
    <row r="68" spans="1:11" customFormat="1" x14ac:dyDescent="0.3">
      <c r="A68" s="496"/>
      <c r="B68" s="496"/>
      <c r="C68" s="496"/>
      <c r="D68" s="496"/>
      <c r="E68" s="496"/>
      <c r="F68" s="496"/>
      <c r="G68" s="496"/>
      <c r="H68" s="497"/>
      <c r="I68" s="496"/>
      <c r="J68" s="496"/>
      <c r="K68" s="6"/>
    </row>
  </sheetData>
  <sheetProtection algorithmName="SHA-512" hashValue="WFYTlew2KWha6qU49o2LR8tckhn/S8JApqiSWZDqChJcX3I4jx5BlSiGLUUIfca2Q70uvOnjGNR3tocCjpldyg==" saltValue="QLdA87nSiTg86A9nzU6c6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61"/>
    <mergeCell ref="A62:I62"/>
    <mergeCell ref="A64:J64"/>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4A588-F29D-462B-A22B-F33705EE2468}">
  <sheetPr>
    <tabColor rgb="FFFFFF00"/>
    <pageSetUpPr fitToPage="1"/>
  </sheetPr>
  <dimension ref="A1:K38"/>
  <sheetViews>
    <sheetView topLeftCell="D13" workbookViewId="0">
      <selection activeCell="I15" sqref="I15:I31"/>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2187</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2188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30" customHeight="1" thickBot="1" x14ac:dyDescent="0.35">
      <c r="A14" s="1909" t="s">
        <v>2189</v>
      </c>
      <c r="B14" s="1909"/>
      <c r="C14" s="1909"/>
      <c r="D14" s="1909"/>
      <c r="E14" s="1909"/>
      <c r="F14" s="1909"/>
      <c r="G14" s="1909"/>
      <c r="H14" s="1909"/>
      <c r="I14" s="1909"/>
      <c r="J14" s="1909"/>
      <c r="K14" s="6"/>
    </row>
    <row r="15" spans="1:11" customFormat="1" ht="32.25" customHeight="1" thickBot="1" x14ac:dyDescent="0.35">
      <c r="A15" s="20">
        <v>1</v>
      </c>
      <c r="B15" s="1772" t="s">
        <v>2190</v>
      </c>
      <c r="C15" s="80" t="s">
        <v>2191</v>
      </c>
      <c r="D15" s="213" t="s">
        <v>2192</v>
      </c>
      <c r="E15" s="213" t="s">
        <v>2193</v>
      </c>
      <c r="F15" s="899"/>
      <c r="G15" s="899"/>
      <c r="H15" s="22">
        <v>2</v>
      </c>
      <c r="I15" s="904"/>
      <c r="J15" s="209">
        <f t="shared" ref="J15:J31" si="0">ROUND(I15,2)*H15</f>
        <v>0</v>
      </c>
      <c r="K15" s="6"/>
    </row>
    <row r="16" spans="1:11" customFormat="1" ht="33.75" customHeight="1" thickBot="1" x14ac:dyDescent="0.35">
      <c r="A16" s="30">
        <v>2</v>
      </c>
      <c r="B16" s="1772"/>
      <c r="C16" s="113" t="s">
        <v>2194</v>
      </c>
      <c r="D16" s="281" t="s">
        <v>2192</v>
      </c>
      <c r="E16" s="281" t="s">
        <v>2195</v>
      </c>
      <c r="F16" s="901"/>
      <c r="G16" s="901"/>
      <c r="H16" s="39">
        <v>2</v>
      </c>
      <c r="I16" s="905"/>
      <c r="J16" s="210">
        <f t="shared" si="0"/>
        <v>0</v>
      </c>
      <c r="K16" s="6"/>
    </row>
    <row r="17" spans="1:11" customFormat="1" ht="15" customHeight="1" thickBot="1" x14ac:dyDescent="0.35">
      <c r="A17" s="30">
        <v>3</v>
      </c>
      <c r="B17" s="1772"/>
      <c r="C17" s="113" t="s">
        <v>2196</v>
      </c>
      <c r="D17" s="281" t="s">
        <v>2192</v>
      </c>
      <c r="E17" s="281" t="s">
        <v>2197</v>
      </c>
      <c r="F17" s="901"/>
      <c r="G17" s="901"/>
      <c r="H17" s="39">
        <v>2</v>
      </c>
      <c r="I17" s="905"/>
      <c r="J17" s="210">
        <f t="shared" si="0"/>
        <v>0</v>
      </c>
      <c r="K17" s="6"/>
    </row>
    <row r="18" spans="1:11" customFormat="1" ht="15" customHeight="1" thickBot="1" x14ac:dyDescent="0.35">
      <c r="A18" s="30">
        <v>4</v>
      </c>
      <c r="B18" s="1772"/>
      <c r="C18" s="113" t="s">
        <v>2198</v>
      </c>
      <c r="D18" s="281" t="s">
        <v>2192</v>
      </c>
      <c r="E18" s="281" t="s">
        <v>2199</v>
      </c>
      <c r="F18" s="901"/>
      <c r="G18" s="901"/>
      <c r="H18" s="39">
        <v>2</v>
      </c>
      <c r="I18" s="905"/>
      <c r="J18" s="210">
        <f t="shared" si="0"/>
        <v>0</v>
      </c>
      <c r="K18" s="6"/>
    </row>
    <row r="19" spans="1:11" customFormat="1" ht="15" customHeight="1" thickBot="1" x14ac:dyDescent="0.35">
      <c r="A19" s="30">
        <v>5</v>
      </c>
      <c r="B19" s="1772"/>
      <c r="C19" s="113" t="s">
        <v>2200</v>
      </c>
      <c r="D19" s="281" t="s">
        <v>2192</v>
      </c>
      <c r="E19" s="281" t="s">
        <v>2201</v>
      </c>
      <c r="F19" s="901"/>
      <c r="G19" s="901"/>
      <c r="H19" s="39">
        <v>2</v>
      </c>
      <c r="I19" s="905"/>
      <c r="J19" s="210">
        <f t="shared" si="0"/>
        <v>0</v>
      </c>
      <c r="K19" s="6"/>
    </row>
    <row r="20" spans="1:11" customFormat="1" ht="15" customHeight="1" thickBot="1" x14ac:dyDescent="0.35">
      <c r="A20" s="30">
        <v>6</v>
      </c>
      <c r="B20" s="1772"/>
      <c r="C20" s="113" t="s">
        <v>2202</v>
      </c>
      <c r="D20" s="281" t="s">
        <v>2203</v>
      </c>
      <c r="E20" s="281">
        <v>802371</v>
      </c>
      <c r="F20" s="901"/>
      <c r="G20" s="901"/>
      <c r="H20" s="39">
        <v>2</v>
      </c>
      <c r="I20" s="905"/>
      <c r="J20" s="210">
        <f t="shared" si="0"/>
        <v>0</v>
      </c>
      <c r="K20" s="6"/>
    </row>
    <row r="21" spans="1:11" customFormat="1" ht="15" customHeight="1" thickBot="1" x14ac:dyDescent="0.35">
      <c r="A21" s="30">
        <v>7</v>
      </c>
      <c r="B21" s="1772"/>
      <c r="C21" s="113" t="s">
        <v>2204</v>
      </c>
      <c r="D21" s="281" t="s">
        <v>2203</v>
      </c>
      <c r="E21" s="281" t="s">
        <v>2205</v>
      </c>
      <c r="F21" s="901"/>
      <c r="G21" s="901"/>
      <c r="H21" s="39">
        <v>2</v>
      </c>
      <c r="I21" s="905"/>
      <c r="J21" s="210">
        <f t="shared" si="0"/>
        <v>0</v>
      </c>
      <c r="K21" s="6"/>
    </row>
    <row r="22" spans="1:11" customFormat="1" ht="30" customHeight="1" thickBot="1" x14ac:dyDescent="0.35">
      <c r="A22" s="30">
        <v>8</v>
      </c>
      <c r="B22" s="1772"/>
      <c r="C22" s="113" t="s">
        <v>2206</v>
      </c>
      <c r="D22" s="281" t="s">
        <v>2192</v>
      </c>
      <c r="E22" s="281" t="s">
        <v>2207</v>
      </c>
      <c r="F22" s="901"/>
      <c r="G22" s="901"/>
      <c r="H22" s="39">
        <v>2</v>
      </c>
      <c r="I22" s="905"/>
      <c r="J22" s="210">
        <f t="shared" si="0"/>
        <v>0</v>
      </c>
      <c r="K22" s="6"/>
    </row>
    <row r="23" spans="1:11" customFormat="1" ht="15" thickBot="1" x14ac:dyDescent="0.35">
      <c r="A23" s="30">
        <v>9</v>
      </c>
      <c r="B23" s="1772"/>
      <c r="C23" s="113" t="s">
        <v>2208</v>
      </c>
      <c r="D23" s="281" t="s">
        <v>2203</v>
      </c>
      <c r="E23" s="281">
        <v>788016</v>
      </c>
      <c r="F23" s="901"/>
      <c r="G23" s="901"/>
      <c r="H23" s="39">
        <v>2</v>
      </c>
      <c r="I23" s="905"/>
      <c r="J23" s="210">
        <f t="shared" si="0"/>
        <v>0</v>
      </c>
      <c r="K23" s="6"/>
    </row>
    <row r="24" spans="1:11" customFormat="1" ht="15" thickBot="1" x14ac:dyDescent="0.35">
      <c r="A24" s="30">
        <v>10</v>
      </c>
      <c r="B24" s="1772"/>
      <c r="C24" s="113" t="s">
        <v>2209</v>
      </c>
      <c r="D24" s="281" t="s">
        <v>2203</v>
      </c>
      <c r="E24" s="281">
        <v>788404</v>
      </c>
      <c r="F24" s="901"/>
      <c r="G24" s="901"/>
      <c r="H24" s="39">
        <v>2</v>
      </c>
      <c r="I24" s="905"/>
      <c r="J24" s="210">
        <f t="shared" si="0"/>
        <v>0</v>
      </c>
      <c r="K24" s="6"/>
    </row>
    <row r="25" spans="1:11" customFormat="1" ht="15" thickBot="1" x14ac:dyDescent="0.35">
      <c r="A25" s="30">
        <v>11</v>
      </c>
      <c r="B25" s="1772"/>
      <c r="C25" s="113" t="s">
        <v>2210</v>
      </c>
      <c r="D25" s="281" t="s">
        <v>2203</v>
      </c>
      <c r="E25" s="281" t="s">
        <v>2211</v>
      </c>
      <c r="F25" s="901"/>
      <c r="G25" s="901"/>
      <c r="H25" s="39">
        <v>2</v>
      </c>
      <c r="I25" s="905"/>
      <c r="J25" s="210">
        <f t="shared" si="0"/>
        <v>0</v>
      </c>
      <c r="K25" s="6"/>
    </row>
    <row r="26" spans="1:11" customFormat="1" ht="15" thickBot="1" x14ac:dyDescent="0.35">
      <c r="A26" s="30">
        <v>12</v>
      </c>
      <c r="B26" s="1772"/>
      <c r="C26" s="113" t="s">
        <v>2212</v>
      </c>
      <c r="D26" s="281" t="s">
        <v>2203</v>
      </c>
      <c r="E26" s="281" t="s">
        <v>2213</v>
      </c>
      <c r="F26" s="901"/>
      <c r="G26" s="901"/>
      <c r="H26" s="39">
        <v>2</v>
      </c>
      <c r="I26" s="905"/>
      <c r="J26" s="210">
        <f t="shared" si="0"/>
        <v>0</v>
      </c>
      <c r="K26" s="6"/>
    </row>
    <row r="27" spans="1:11" customFormat="1" ht="15" thickBot="1" x14ac:dyDescent="0.35">
      <c r="A27" s="30">
        <v>13</v>
      </c>
      <c r="B27" s="1772"/>
      <c r="C27" s="113" t="s">
        <v>2214</v>
      </c>
      <c r="D27" s="281" t="s">
        <v>2203</v>
      </c>
      <c r="E27" s="281">
        <v>804900</v>
      </c>
      <c r="F27" s="901"/>
      <c r="G27" s="901"/>
      <c r="H27" s="39">
        <v>2</v>
      </c>
      <c r="I27" s="905"/>
      <c r="J27" s="210">
        <f t="shared" si="0"/>
        <v>0</v>
      </c>
      <c r="K27" s="6"/>
    </row>
    <row r="28" spans="1:11" customFormat="1" ht="15" thickBot="1" x14ac:dyDescent="0.35">
      <c r="A28" s="30">
        <v>14</v>
      </c>
      <c r="B28" s="1772"/>
      <c r="C28" s="113" t="s">
        <v>2215</v>
      </c>
      <c r="D28" s="281" t="s">
        <v>2203</v>
      </c>
      <c r="E28" s="281">
        <v>704902</v>
      </c>
      <c r="F28" s="901"/>
      <c r="G28" s="901"/>
      <c r="H28" s="39">
        <v>2</v>
      </c>
      <c r="I28" s="905"/>
      <c r="J28" s="210">
        <f t="shared" si="0"/>
        <v>0</v>
      </c>
      <c r="K28" s="6"/>
    </row>
    <row r="29" spans="1:11" customFormat="1" ht="30" customHeight="1" thickBot="1" x14ac:dyDescent="0.35">
      <c r="A29" s="30">
        <v>15</v>
      </c>
      <c r="B29" s="1772"/>
      <c r="C29" s="113" t="s">
        <v>2216</v>
      </c>
      <c r="D29" s="281" t="s">
        <v>2192</v>
      </c>
      <c r="E29" s="281" t="s">
        <v>2217</v>
      </c>
      <c r="F29" s="901"/>
      <c r="G29" s="901"/>
      <c r="H29" s="39">
        <v>2</v>
      </c>
      <c r="I29" s="905"/>
      <c r="J29" s="210">
        <f t="shared" si="0"/>
        <v>0</v>
      </c>
      <c r="K29" s="6"/>
    </row>
    <row r="30" spans="1:11" customFormat="1" ht="15" customHeight="1" thickBot="1" x14ac:dyDescent="0.35">
      <c r="A30" s="30">
        <v>16</v>
      </c>
      <c r="B30" s="1772"/>
      <c r="C30" s="113" t="s">
        <v>2218</v>
      </c>
      <c r="D30" s="281" t="s">
        <v>1895</v>
      </c>
      <c r="E30" s="281" t="s">
        <v>2219</v>
      </c>
      <c r="F30" s="901"/>
      <c r="G30" s="901"/>
      <c r="H30" s="39">
        <v>1</v>
      </c>
      <c r="I30" s="905"/>
      <c r="J30" s="493">
        <f t="shared" si="0"/>
        <v>0</v>
      </c>
      <c r="K30" s="6"/>
    </row>
    <row r="31" spans="1:11" customFormat="1" ht="15" customHeight="1" thickBot="1" x14ac:dyDescent="0.35">
      <c r="A31" s="30">
        <v>17</v>
      </c>
      <c r="B31" s="1772"/>
      <c r="C31" s="113" t="s">
        <v>1888</v>
      </c>
      <c r="D31" s="281" t="s">
        <v>1889</v>
      </c>
      <c r="E31" s="281" t="s">
        <v>2220</v>
      </c>
      <c r="F31" s="901"/>
      <c r="G31" s="901"/>
      <c r="H31" s="39">
        <v>3</v>
      </c>
      <c r="I31" s="905"/>
      <c r="J31" s="212">
        <f t="shared" si="0"/>
        <v>0</v>
      </c>
      <c r="K31" s="6"/>
    </row>
    <row r="32" spans="1:11" customFormat="1" ht="15" thickBot="1" x14ac:dyDescent="0.35">
      <c r="A32" s="1747" t="s">
        <v>1571</v>
      </c>
      <c r="B32" s="1747"/>
      <c r="C32" s="1747"/>
      <c r="D32" s="1747"/>
      <c r="E32" s="1747"/>
      <c r="F32" s="1747"/>
      <c r="G32" s="1747"/>
      <c r="H32" s="1747"/>
      <c r="I32" s="1747"/>
      <c r="J32" s="495">
        <f>SUM(J15:J31)</f>
        <v>0</v>
      </c>
      <c r="K32" s="6"/>
    </row>
    <row r="33" spans="1:11" customFormat="1" x14ac:dyDescent="0.3">
      <c r="A33" s="142"/>
      <c r="B33" s="142"/>
      <c r="C33" s="142"/>
      <c r="D33" s="142"/>
      <c r="E33" s="142"/>
      <c r="F33" s="142"/>
      <c r="G33" s="142"/>
      <c r="H33" s="143"/>
      <c r="I33" s="142"/>
      <c r="J33" s="142"/>
      <c r="K33" s="6"/>
    </row>
    <row r="34" spans="1:11" customFormat="1" ht="90" customHeight="1" x14ac:dyDescent="0.3">
      <c r="A34" s="1884" t="s">
        <v>1572</v>
      </c>
      <c r="B34" s="1884"/>
      <c r="C34" s="1884"/>
      <c r="D34" s="1884"/>
      <c r="E34" s="1884"/>
      <c r="F34" s="1884"/>
      <c r="G34" s="1884"/>
      <c r="H34" s="1884"/>
      <c r="I34" s="1884"/>
      <c r="J34" s="1884"/>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sheetData>
  <sheetProtection algorithmName="SHA-512" hashValue="PieH2Q5HEbaUBl6Vcddg7gXIxnrtb2qcI4e1vLBU7QFMiSSOaLPuKfvqtmlPheJmJnc0VPBtjE/SNZviqiLJ9Q==" saltValue="7XO9CO0k5hCKuBjAl338t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31"/>
    <mergeCell ref="A32:I32"/>
    <mergeCell ref="A34:J34"/>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1F76-5D65-4287-B93B-AF306A8EDEDB}">
  <sheetPr>
    <tabColor rgb="FFFFFF00"/>
    <pageSetUpPr fitToPage="1"/>
  </sheetPr>
  <dimension ref="A1:K60"/>
  <sheetViews>
    <sheetView topLeftCell="C37" workbookViewId="0">
      <selection activeCell="I53" sqref="I15:I53"/>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2221</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774</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775</v>
      </c>
      <c r="B14" s="1759"/>
      <c r="C14" s="1759"/>
      <c r="D14" s="1759"/>
      <c r="E14" s="1759"/>
      <c r="F14" s="1759"/>
      <c r="G14" s="1759"/>
      <c r="H14" s="1759"/>
      <c r="I14" s="1759"/>
      <c r="J14" s="1759"/>
      <c r="K14" s="6"/>
    </row>
    <row r="15" spans="1:11" customFormat="1" ht="15" customHeight="1" thickBot="1" x14ac:dyDescent="0.35">
      <c r="A15" s="20">
        <v>1</v>
      </c>
      <c r="B15" s="1830" t="s">
        <v>2222</v>
      </c>
      <c r="C15" s="213" t="s">
        <v>2223</v>
      </c>
      <c r="D15" s="80" t="s">
        <v>2224</v>
      </c>
      <c r="E15" s="213" t="s">
        <v>2225</v>
      </c>
      <c r="F15" s="899"/>
      <c r="G15" s="899"/>
      <c r="H15" s="22">
        <v>1</v>
      </c>
      <c r="I15" s="904"/>
      <c r="J15" s="341">
        <f t="shared" ref="J15:J53" si="0">ROUND(I15,2)*H15</f>
        <v>0</v>
      </c>
      <c r="K15" s="6"/>
    </row>
    <row r="16" spans="1:11" customFormat="1" ht="15" customHeight="1" thickBot="1" x14ac:dyDescent="0.35">
      <c r="A16" s="30">
        <v>2</v>
      </c>
      <c r="B16" s="1830"/>
      <c r="C16" s="281" t="s">
        <v>2226</v>
      </c>
      <c r="D16" s="113" t="s">
        <v>2227</v>
      </c>
      <c r="E16" s="281" t="s">
        <v>2228</v>
      </c>
      <c r="F16" s="901"/>
      <c r="G16" s="901"/>
      <c r="H16" s="39">
        <v>1</v>
      </c>
      <c r="I16" s="905"/>
      <c r="J16" s="342">
        <f t="shared" si="0"/>
        <v>0</v>
      </c>
      <c r="K16" s="6"/>
    </row>
    <row r="17" spans="1:10" customFormat="1" ht="15" customHeight="1" thickBot="1" x14ac:dyDescent="0.35">
      <c r="A17" s="30">
        <v>3</v>
      </c>
      <c r="B17" s="1830"/>
      <c r="C17" s="281" t="s">
        <v>2229</v>
      </c>
      <c r="D17" s="113" t="s">
        <v>2227</v>
      </c>
      <c r="E17" s="281" t="s">
        <v>2230</v>
      </c>
      <c r="F17" s="901"/>
      <c r="G17" s="901"/>
      <c r="H17" s="39">
        <v>1</v>
      </c>
      <c r="I17" s="905"/>
      <c r="J17" s="342">
        <f t="shared" si="0"/>
        <v>0</v>
      </c>
    </row>
    <row r="18" spans="1:10" customFormat="1" ht="15" customHeight="1" thickBot="1" x14ac:dyDescent="0.35">
      <c r="A18" s="30">
        <v>4</v>
      </c>
      <c r="B18" s="1830"/>
      <c r="C18" s="281" t="s">
        <v>2231</v>
      </c>
      <c r="D18" s="113" t="s">
        <v>2232</v>
      </c>
      <c r="E18" s="281" t="s">
        <v>2233</v>
      </c>
      <c r="F18" s="901"/>
      <c r="G18" s="901"/>
      <c r="H18" s="39">
        <v>1</v>
      </c>
      <c r="I18" s="905"/>
      <c r="J18" s="342">
        <f t="shared" si="0"/>
        <v>0</v>
      </c>
    </row>
    <row r="19" spans="1:10" customFormat="1" ht="15" customHeight="1" thickBot="1" x14ac:dyDescent="0.35">
      <c r="A19" s="30">
        <v>5</v>
      </c>
      <c r="B19" s="1830"/>
      <c r="C19" s="281" t="s">
        <v>2234</v>
      </c>
      <c r="D19" s="113" t="s">
        <v>2235</v>
      </c>
      <c r="E19" s="281" t="s">
        <v>2236</v>
      </c>
      <c r="F19" s="901"/>
      <c r="G19" s="901"/>
      <c r="H19" s="39">
        <v>1</v>
      </c>
      <c r="I19" s="905"/>
      <c r="J19" s="342">
        <f t="shared" si="0"/>
        <v>0</v>
      </c>
    </row>
    <row r="20" spans="1:10" customFormat="1" ht="15" customHeight="1" thickBot="1" x14ac:dyDescent="0.35">
      <c r="A20" s="30">
        <v>6</v>
      </c>
      <c r="B20" s="1830"/>
      <c r="C20" s="281" t="s">
        <v>2237</v>
      </c>
      <c r="D20" s="113" t="s">
        <v>2238</v>
      </c>
      <c r="E20" s="281" t="s">
        <v>2239</v>
      </c>
      <c r="F20" s="901"/>
      <c r="G20" s="901"/>
      <c r="H20" s="39">
        <v>1</v>
      </c>
      <c r="I20" s="905"/>
      <c r="J20" s="342">
        <f t="shared" si="0"/>
        <v>0</v>
      </c>
    </row>
    <row r="21" spans="1:10" customFormat="1" ht="15" customHeight="1" thickBot="1" x14ac:dyDescent="0.35">
      <c r="A21" s="30">
        <v>7</v>
      </c>
      <c r="B21" s="1830"/>
      <c r="C21" s="281" t="s">
        <v>2237</v>
      </c>
      <c r="D21" s="113" t="s">
        <v>2238</v>
      </c>
      <c r="E21" s="281" t="s">
        <v>2240</v>
      </c>
      <c r="F21" s="901"/>
      <c r="G21" s="901"/>
      <c r="H21" s="39">
        <v>1</v>
      </c>
      <c r="I21" s="905"/>
      <c r="J21" s="342">
        <f t="shared" si="0"/>
        <v>0</v>
      </c>
    </row>
    <row r="22" spans="1:10" customFormat="1" ht="15" customHeight="1" thickBot="1" x14ac:dyDescent="0.35">
      <c r="A22" s="30">
        <v>8</v>
      </c>
      <c r="B22" s="1830"/>
      <c r="C22" s="281" t="s">
        <v>2241</v>
      </c>
      <c r="D22" s="113" t="s">
        <v>2242</v>
      </c>
      <c r="E22" s="281" t="s">
        <v>2243</v>
      </c>
      <c r="F22" s="901"/>
      <c r="G22" s="901"/>
      <c r="H22" s="39">
        <v>1</v>
      </c>
      <c r="I22" s="905"/>
      <c r="J22" s="342">
        <f t="shared" si="0"/>
        <v>0</v>
      </c>
    </row>
    <row r="23" spans="1:10" customFormat="1" ht="15" thickBot="1" x14ac:dyDescent="0.35">
      <c r="A23" s="30">
        <v>9</v>
      </c>
      <c r="B23" s="1830"/>
      <c r="C23" s="281" t="s">
        <v>2244</v>
      </c>
      <c r="D23" s="113" t="s">
        <v>2242</v>
      </c>
      <c r="E23" s="281" t="s">
        <v>2245</v>
      </c>
      <c r="F23" s="901"/>
      <c r="G23" s="901"/>
      <c r="H23" s="39">
        <v>1</v>
      </c>
      <c r="I23" s="905"/>
      <c r="J23" s="342">
        <f t="shared" si="0"/>
        <v>0</v>
      </c>
    </row>
    <row r="24" spans="1:10" customFormat="1" ht="15" thickBot="1" x14ac:dyDescent="0.35">
      <c r="A24" s="30">
        <v>10</v>
      </c>
      <c r="B24" s="1830"/>
      <c r="C24" s="281" t="s">
        <v>2246</v>
      </c>
      <c r="D24" s="113" t="s">
        <v>2242</v>
      </c>
      <c r="E24" s="281" t="s">
        <v>2247</v>
      </c>
      <c r="F24" s="901"/>
      <c r="G24" s="901"/>
      <c r="H24" s="39">
        <v>1</v>
      </c>
      <c r="I24" s="905"/>
      <c r="J24" s="342">
        <f t="shared" si="0"/>
        <v>0</v>
      </c>
    </row>
    <row r="25" spans="1:10" customFormat="1" ht="15" thickBot="1" x14ac:dyDescent="0.35">
      <c r="A25" s="30">
        <v>11</v>
      </c>
      <c r="B25" s="1830"/>
      <c r="C25" s="281" t="s">
        <v>2248</v>
      </c>
      <c r="D25" s="113" t="s">
        <v>2249</v>
      </c>
      <c r="E25" s="281" t="s">
        <v>2250</v>
      </c>
      <c r="F25" s="901"/>
      <c r="G25" s="901"/>
      <c r="H25" s="39">
        <v>1</v>
      </c>
      <c r="I25" s="905"/>
      <c r="J25" s="342">
        <f t="shared" si="0"/>
        <v>0</v>
      </c>
    </row>
    <row r="26" spans="1:10" customFormat="1" ht="15" thickBot="1" x14ac:dyDescent="0.35">
      <c r="A26" s="30">
        <v>12</v>
      </c>
      <c r="B26" s="1830"/>
      <c r="C26" s="281" t="s">
        <v>2251</v>
      </c>
      <c r="D26" s="113" t="s">
        <v>2249</v>
      </c>
      <c r="E26" s="281" t="s">
        <v>2252</v>
      </c>
      <c r="F26" s="901"/>
      <c r="G26" s="901"/>
      <c r="H26" s="39">
        <v>1</v>
      </c>
      <c r="I26" s="905"/>
      <c r="J26" s="342">
        <f t="shared" si="0"/>
        <v>0</v>
      </c>
    </row>
    <row r="27" spans="1:10" customFormat="1" ht="15" thickBot="1" x14ac:dyDescent="0.35">
      <c r="A27" s="30">
        <v>13</v>
      </c>
      <c r="B27" s="1830"/>
      <c r="C27" s="281" t="s">
        <v>2253</v>
      </c>
      <c r="D27" s="113" t="s">
        <v>2254</v>
      </c>
      <c r="E27" s="281" t="s">
        <v>2255</v>
      </c>
      <c r="F27" s="901"/>
      <c r="G27" s="901"/>
      <c r="H27" s="39">
        <v>1</v>
      </c>
      <c r="I27" s="905"/>
      <c r="J27" s="342">
        <f t="shared" si="0"/>
        <v>0</v>
      </c>
    </row>
    <row r="28" spans="1:10" customFormat="1" ht="15" thickBot="1" x14ac:dyDescent="0.35">
      <c r="A28" s="30">
        <v>14</v>
      </c>
      <c r="B28" s="1830"/>
      <c r="C28" s="281" t="s">
        <v>2256</v>
      </c>
      <c r="D28" s="113" t="s">
        <v>2227</v>
      </c>
      <c r="E28" s="281" t="s">
        <v>2257</v>
      </c>
      <c r="F28" s="901"/>
      <c r="G28" s="901"/>
      <c r="H28" s="39">
        <v>1</v>
      </c>
      <c r="I28" s="905"/>
      <c r="J28" s="342">
        <f t="shared" si="0"/>
        <v>0</v>
      </c>
    </row>
    <row r="29" spans="1:10" customFormat="1" ht="30" customHeight="1" thickBot="1" x14ac:dyDescent="0.35">
      <c r="A29" s="30">
        <v>15</v>
      </c>
      <c r="B29" s="1830"/>
      <c r="C29" s="281" t="s">
        <v>2258</v>
      </c>
      <c r="D29" s="113" t="s">
        <v>2238</v>
      </c>
      <c r="E29" s="281" t="s">
        <v>2259</v>
      </c>
      <c r="F29" s="901"/>
      <c r="G29" s="901"/>
      <c r="H29" s="39">
        <v>1</v>
      </c>
      <c r="I29" s="905"/>
      <c r="J29" s="342">
        <f t="shared" si="0"/>
        <v>0</v>
      </c>
    </row>
    <row r="30" spans="1:10" customFormat="1" ht="15" customHeight="1" thickBot="1" x14ac:dyDescent="0.35">
      <c r="A30" s="30">
        <v>16</v>
      </c>
      <c r="B30" s="1830"/>
      <c r="C30" s="281" t="s">
        <v>2260</v>
      </c>
      <c r="D30" s="113" t="s">
        <v>2101</v>
      </c>
      <c r="E30" s="281" t="s">
        <v>2261</v>
      </c>
      <c r="F30" s="901"/>
      <c r="G30" s="901"/>
      <c r="H30" s="39">
        <v>2</v>
      </c>
      <c r="I30" s="905"/>
      <c r="J30" s="342">
        <f t="shared" si="0"/>
        <v>0</v>
      </c>
    </row>
    <row r="31" spans="1:10" customFormat="1" ht="15" customHeight="1" thickBot="1" x14ac:dyDescent="0.35">
      <c r="A31" s="30">
        <v>17</v>
      </c>
      <c r="B31" s="1830"/>
      <c r="C31" s="281" t="s">
        <v>2262</v>
      </c>
      <c r="D31" s="113" t="s">
        <v>2263</v>
      </c>
      <c r="E31" s="281" t="s">
        <v>2264</v>
      </c>
      <c r="F31" s="901"/>
      <c r="G31" s="901"/>
      <c r="H31" s="39">
        <v>1</v>
      </c>
      <c r="I31" s="905"/>
      <c r="J31" s="342">
        <f t="shared" si="0"/>
        <v>0</v>
      </c>
    </row>
    <row r="32" spans="1:10" customFormat="1" ht="15" customHeight="1" thickBot="1" x14ac:dyDescent="0.35">
      <c r="A32" s="30">
        <v>18</v>
      </c>
      <c r="B32" s="1830"/>
      <c r="C32" s="281" t="s">
        <v>2262</v>
      </c>
      <c r="D32" s="113" t="s">
        <v>2238</v>
      </c>
      <c r="E32" s="281" t="s">
        <v>2265</v>
      </c>
      <c r="F32" s="901"/>
      <c r="G32" s="901"/>
      <c r="H32" s="39">
        <v>1</v>
      </c>
      <c r="I32" s="905"/>
      <c r="J32" s="342">
        <f t="shared" si="0"/>
        <v>0</v>
      </c>
    </row>
    <row r="33" spans="1:11" customFormat="1" ht="15" customHeight="1" thickBot="1" x14ac:dyDescent="0.35">
      <c r="A33" s="30">
        <v>19</v>
      </c>
      <c r="B33" s="1830"/>
      <c r="C33" s="281" t="s">
        <v>2266</v>
      </c>
      <c r="D33" s="113" t="s">
        <v>1905</v>
      </c>
      <c r="E33" s="281" t="s">
        <v>2267</v>
      </c>
      <c r="F33" s="901"/>
      <c r="G33" s="901"/>
      <c r="H33" s="39">
        <v>1</v>
      </c>
      <c r="I33" s="905"/>
      <c r="J33" s="342">
        <f t="shared" si="0"/>
        <v>0</v>
      </c>
      <c r="K33" s="6"/>
    </row>
    <row r="34" spans="1:11" customFormat="1" ht="15" customHeight="1" thickBot="1" x14ac:dyDescent="0.35">
      <c r="A34" s="30">
        <v>20</v>
      </c>
      <c r="B34" s="1830"/>
      <c r="C34" s="281" t="s">
        <v>2268</v>
      </c>
      <c r="D34" s="113" t="s">
        <v>2173</v>
      </c>
      <c r="E34" s="281" t="s">
        <v>2174</v>
      </c>
      <c r="F34" s="901"/>
      <c r="G34" s="901"/>
      <c r="H34" s="39">
        <v>1</v>
      </c>
      <c r="I34" s="905"/>
      <c r="J34" s="342">
        <f t="shared" si="0"/>
        <v>0</v>
      </c>
      <c r="K34" s="6"/>
    </row>
    <row r="35" spans="1:11" customFormat="1" ht="15" customHeight="1" thickBot="1" x14ac:dyDescent="0.35">
      <c r="A35" s="30">
        <v>21</v>
      </c>
      <c r="B35" s="1830"/>
      <c r="C35" s="281" t="s">
        <v>2269</v>
      </c>
      <c r="D35" s="113" t="s">
        <v>1905</v>
      </c>
      <c r="E35" s="281" t="s">
        <v>2270</v>
      </c>
      <c r="F35" s="901"/>
      <c r="G35" s="901"/>
      <c r="H35" s="39">
        <v>1</v>
      </c>
      <c r="I35" s="905"/>
      <c r="J35" s="342">
        <f t="shared" si="0"/>
        <v>0</v>
      </c>
      <c r="K35" s="6"/>
    </row>
    <row r="36" spans="1:11" customFormat="1" ht="28.2" thickBot="1" x14ac:dyDescent="0.35">
      <c r="A36" s="30">
        <v>22</v>
      </c>
      <c r="B36" s="1830"/>
      <c r="C36" s="281" t="s">
        <v>2271</v>
      </c>
      <c r="D36" s="113" t="s">
        <v>2272</v>
      </c>
      <c r="E36" s="281" t="s">
        <v>2273</v>
      </c>
      <c r="F36" s="901"/>
      <c r="G36" s="901"/>
      <c r="H36" s="39">
        <v>5</v>
      </c>
      <c r="I36" s="905"/>
      <c r="J36" s="342">
        <f t="shared" si="0"/>
        <v>0</v>
      </c>
      <c r="K36" s="6"/>
    </row>
    <row r="37" spans="1:11" customFormat="1" ht="15" customHeight="1" thickBot="1" x14ac:dyDescent="0.35">
      <c r="A37" s="30">
        <v>23</v>
      </c>
      <c r="B37" s="1830"/>
      <c r="C37" s="281" t="s">
        <v>1737</v>
      </c>
      <c r="D37" s="200" t="s">
        <v>2274</v>
      </c>
      <c r="E37" s="281" t="s">
        <v>2275</v>
      </c>
      <c r="F37" s="901"/>
      <c r="G37" s="901"/>
      <c r="H37" s="39">
        <v>1</v>
      </c>
      <c r="I37" s="905"/>
      <c r="J37" s="342">
        <f t="shared" si="0"/>
        <v>0</v>
      </c>
      <c r="K37" s="6"/>
    </row>
    <row r="38" spans="1:11" customFormat="1" ht="15" customHeight="1" thickBot="1" x14ac:dyDescent="0.35">
      <c r="A38" s="30">
        <v>24</v>
      </c>
      <c r="B38" s="1830"/>
      <c r="C38" s="281" t="s">
        <v>2276</v>
      </c>
      <c r="D38" s="200" t="s">
        <v>2277</v>
      </c>
      <c r="E38" s="281" t="s">
        <v>2278</v>
      </c>
      <c r="F38" s="901"/>
      <c r="G38" s="901"/>
      <c r="H38" s="39">
        <v>1</v>
      </c>
      <c r="I38" s="905"/>
      <c r="J38" s="342">
        <f t="shared" si="0"/>
        <v>0</v>
      </c>
      <c r="K38" s="6"/>
    </row>
    <row r="39" spans="1:11" customFormat="1" ht="15" customHeight="1" thickBot="1" x14ac:dyDescent="0.35">
      <c r="A39" s="30">
        <v>25</v>
      </c>
      <c r="B39" s="1830"/>
      <c r="C39" s="281" t="s">
        <v>2279</v>
      </c>
      <c r="D39" s="200" t="s">
        <v>2280</v>
      </c>
      <c r="E39" s="281" t="s">
        <v>2281</v>
      </c>
      <c r="F39" s="901"/>
      <c r="G39" s="901"/>
      <c r="H39" s="39">
        <v>1</v>
      </c>
      <c r="I39" s="905"/>
      <c r="J39" s="342">
        <f t="shared" si="0"/>
        <v>0</v>
      </c>
      <c r="K39" s="6"/>
    </row>
    <row r="40" spans="1:11" customFormat="1" ht="15" customHeight="1" thickBot="1" x14ac:dyDescent="0.35">
      <c r="A40" s="30">
        <v>26</v>
      </c>
      <c r="B40" s="1830"/>
      <c r="C40" s="281" t="s">
        <v>2282</v>
      </c>
      <c r="D40" s="200" t="s">
        <v>2283</v>
      </c>
      <c r="E40" s="281" t="s">
        <v>2284</v>
      </c>
      <c r="F40" s="901"/>
      <c r="G40" s="901"/>
      <c r="H40" s="39">
        <v>5</v>
      </c>
      <c r="I40" s="905"/>
      <c r="J40" s="342">
        <f t="shared" si="0"/>
        <v>0</v>
      </c>
      <c r="K40" s="6"/>
    </row>
    <row r="41" spans="1:11" customFormat="1" ht="15" thickBot="1" x14ac:dyDescent="0.35">
      <c r="A41" s="30">
        <v>27</v>
      </c>
      <c r="B41" s="1830"/>
      <c r="C41" s="281" t="s">
        <v>2285</v>
      </c>
      <c r="D41" s="200" t="s">
        <v>2232</v>
      </c>
      <c r="E41" s="200" t="s">
        <v>2286</v>
      </c>
      <c r="F41" s="901"/>
      <c r="G41" s="901"/>
      <c r="H41" s="39">
        <v>2</v>
      </c>
      <c r="I41" s="905"/>
      <c r="J41" s="342">
        <f t="shared" si="0"/>
        <v>0</v>
      </c>
      <c r="K41" s="6"/>
    </row>
    <row r="42" spans="1:11" customFormat="1" ht="15" thickBot="1" x14ac:dyDescent="0.35">
      <c r="A42" s="30">
        <v>28</v>
      </c>
      <c r="B42" s="1830"/>
      <c r="C42" s="281" t="s">
        <v>2287</v>
      </c>
      <c r="D42" s="200" t="s">
        <v>2232</v>
      </c>
      <c r="E42" s="200" t="s">
        <v>2288</v>
      </c>
      <c r="F42" s="901"/>
      <c r="G42" s="901"/>
      <c r="H42" s="39">
        <v>2</v>
      </c>
      <c r="I42" s="905"/>
      <c r="J42" s="342">
        <f t="shared" si="0"/>
        <v>0</v>
      </c>
      <c r="K42" s="6"/>
    </row>
    <row r="43" spans="1:11" customFormat="1" ht="15" thickBot="1" x14ac:dyDescent="0.35">
      <c r="A43" s="30">
        <v>29</v>
      </c>
      <c r="B43" s="1830"/>
      <c r="C43" s="281" t="s">
        <v>2289</v>
      </c>
      <c r="D43" s="200" t="s">
        <v>2232</v>
      </c>
      <c r="E43" s="200" t="s">
        <v>2290</v>
      </c>
      <c r="F43" s="901"/>
      <c r="G43" s="901"/>
      <c r="H43" s="543">
        <v>2</v>
      </c>
      <c r="I43" s="905"/>
      <c r="J43" s="342">
        <f t="shared" si="0"/>
        <v>0</v>
      </c>
      <c r="K43" s="6"/>
    </row>
    <row r="44" spans="1:11" customFormat="1" ht="15" thickBot="1" x14ac:dyDescent="0.35">
      <c r="A44" s="30">
        <v>30</v>
      </c>
      <c r="B44" s="1830"/>
      <c r="C44" s="281" t="s">
        <v>2291</v>
      </c>
      <c r="D44" s="200" t="s">
        <v>2232</v>
      </c>
      <c r="E44" s="200" t="s">
        <v>2292</v>
      </c>
      <c r="F44" s="901"/>
      <c r="G44" s="901"/>
      <c r="H44" s="543">
        <v>1</v>
      </c>
      <c r="I44" s="905"/>
      <c r="J44" s="342">
        <f t="shared" si="0"/>
        <v>0</v>
      </c>
      <c r="K44" s="6"/>
    </row>
    <row r="45" spans="1:11" customFormat="1" ht="15" thickBot="1" x14ac:dyDescent="0.35">
      <c r="A45" s="30">
        <v>31</v>
      </c>
      <c r="B45" s="1830"/>
      <c r="C45" s="281" t="s">
        <v>2293</v>
      </c>
      <c r="D45" s="200" t="s">
        <v>2232</v>
      </c>
      <c r="E45" s="200" t="s">
        <v>2294</v>
      </c>
      <c r="F45" s="901"/>
      <c r="G45" s="901"/>
      <c r="H45" s="543">
        <v>1</v>
      </c>
      <c r="I45" s="905"/>
      <c r="J45" s="342">
        <f t="shared" si="0"/>
        <v>0</v>
      </c>
      <c r="K45" s="6"/>
    </row>
    <row r="46" spans="1:11" customFormat="1" ht="15" customHeight="1" thickBot="1" x14ac:dyDescent="0.35">
      <c r="A46" s="30">
        <v>32</v>
      </c>
      <c r="B46" s="1830"/>
      <c r="C46" s="281" t="s">
        <v>2295</v>
      </c>
      <c r="D46" s="200" t="s">
        <v>2232</v>
      </c>
      <c r="E46" s="200" t="s">
        <v>2296</v>
      </c>
      <c r="F46" s="901"/>
      <c r="G46" s="901"/>
      <c r="H46" s="543">
        <v>1</v>
      </c>
      <c r="I46" s="905"/>
      <c r="J46" s="342">
        <f t="shared" si="0"/>
        <v>0</v>
      </c>
      <c r="K46" s="6"/>
    </row>
    <row r="47" spans="1:11" customFormat="1" ht="15" customHeight="1" thickBot="1" x14ac:dyDescent="0.35">
      <c r="A47" s="30">
        <v>33</v>
      </c>
      <c r="B47" s="1830"/>
      <c r="C47" s="281" t="s">
        <v>2297</v>
      </c>
      <c r="D47" s="200" t="s">
        <v>2232</v>
      </c>
      <c r="E47" s="200" t="s">
        <v>2298</v>
      </c>
      <c r="F47" s="901"/>
      <c r="G47" s="901"/>
      <c r="H47" s="543">
        <v>1</v>
      </c>
      <c r="I47" s="905"/>
      <c r="J47" s="342">
        <f t="shared" si="0"/>
        <v>0</v>
      </c>
      <c r="K47" s="6"/>
    </row>
    <row r="48" spans="1:11" customFormat="1" ht="15" customHeight="1" thickBot="1" x14ac:dyDescent="0.35">
      <c r="A48" s="30">
        <v>34</v>
      </c>
      <c r="B48" s="1830"/>
      <c r="C48" s="281" t="s">
        <v>2299</v>
      </c>
      <c r="D48" s="200" t="s">
        <v>2232</v>
      </c>
      <c r="E48" s="200" t="s">
        <v>2300</v>
      </c>
      <c r="F48" s="901"/>
      <c r="G48" s="901"/>
      <c r="H48" s="543">
        <v>1</v>
      </c>
      <c r="I48" s="905"/>
      <c r="J48" s="342">
        <f t="shared" si="0"/>
        <v>0</v>
      </c>
      <c r="K48" s="6"/>
    </row>
    <row r="49" spans="1:11" customFormat="1" ht="15" customHeight="1" thickBot="1" x14ac:dyDescent="0.35">
      <c r="A49" s="30">
        <v>35</v>
      </c>
      <c r="B49" s="1830"/>
      <c r="C49" s="281" t="s">
        <v>2301</v>
      </c>
      <c r="D49" s="200" t="s">
        <v>2232</v>
      </c>
      <c r="E49" s="200" t="s">
        <v>2302</v>
      </c>
      <c r="F49" s="901"/>
      <c r="G49" s="901"/>
      <c r="H49" s="543">
        <v>1</v>
      </c>
      <c r="I49" s="905"/>
      <c r="J49" s="342">
        <f t="shared" si="0"/>
        <v>0</v>
      </c>
      <c r="K49" s="6"/>
    </row>
    <row r="50" spans="1:11" customFormat="1" ht="15" customHeight="1" thickBot="1" x14ac:dyDescent="0.35">
      <c r="A50" s="30">
        <v>36</v>
      </c>
      <c r="B50" s="1830"/>
      <c r="C50" s="281" t="s">
        <v>2303</v>
      </c>
      <c r="D50" s="200" t="s">
        <v>2232</v>
      </c>
      <c r="E50" s="281"/>
      <c r="F50" s="901"/>
      <c r="G50" s="901"/>
      <c r="H50" s="543">
        <v>1</v>
      </c>
      <c r="I50" s="905"/>
      <c r="J50" s="342">
        <f t="shared" si="0"/>
        <v>0</v>
      </c>
      <c r="K50" s="6"/>
    </row>
    <row r="51" spans="1:11" customFormat="1" ht="15" customHeight="1" thickBot="1" x14ac:dyDescent="0.35">
      <c r="A51" s="30">
        <v>37</v>
      </c>
      <c r="B51" s="1830"/>
      <c r="C51" s="281" t="s">
        <v>2304</v>
      </c>
      <c r="D51" s="200" t="s">
        <v>2305</v>
      </c>
      <c r="E51" s="281"/>
      <c r="F51" s="901"/>
      <c r="G51" s="901"/>
      <c r="H51" s="543">
        <v>1</v>
      </c>
      <c r="I51" s="905"/>
      <c r="J51" s="342">
        <f t="shared" si="0"/>
        <v>0</v>
      </c>
      <c r="K51" s="6"/>
    </row>
    <row r="52" spans="1:11" customFormat="1" ht="15" customHeight="1" thickBot="1" x14ac:dyDescent="0.35">
      <c r="A52" s="30">
        <v>38</v>
      </c>
      <c r="B52" s="1830"/>
      <c r="C52" s="281" t="s">
        <v>2306</v>
      </c>
      <c r="D52" s="200" t="s">
        <v>2274</v>
      </c>
      <c r="E52" s="281" t="s">
        <v>2307</v>
      </c>
      <c r="F52" s="901"/>
      <c r="G52" s="901"/>
      <c r="H52" s="543">
        <v>1</v>
      </c>
      <c r="I52" s="905"/>
      <c r="J52" s="342">
        <f t="shared" si="0"/>
        <v>0</v>
      </c>
      <c r="K52" s="6"/>
    </row>
    <row r="53" spans="1:11" customFormat="1" ht="15" customHeight="1" thickBot="1" x14ac:dyDescent="0.35">
      <c r="A53" s="30">
        <v>39</v>
      </c>
      <c r="B53" s="1830"/>
      <c r="C53" s="150" t="s">
        <v>2308</v>
      </c>
      <c r="D53" s="282" t="s">
        <v>2309</v>
      </c>
      <c r="E53" s="150"/>
      <c r="F53" s="903"/>
      <c r="G53" s="903"/>
      <c r="H53" s="544">
        <v>1</v>
      </c>
      <c r="I53" s="906"/>
      <c r="J53" s="346">
        <f t="shared" si="0"/>
        <v>0</v>
      </c>
      <c r="K53" s="6"/>
    </row>
    <row r="54" spans="1:11" customFormat="1" ht="15" thickBot="1" x14ac:dyDescent="0.35">
      <c r="A54" s="1747" t="s">
        <v>1571</v>
      </c>
      <c r="B54" s="1747"/>
      <c r="C54" s="1747"/>
      <c r="D54" s="1747"/>
      <c r="E54" s="1747"/>
      <c r="F54" s="1747"/>
      <c r="G54" s="1747"/>
      <c r="H54" s="1747"/>
      <c r="I54" s="1747"/>
      <c r="J54" s="495">
        <f>SUM(J15:J53)</f>
        <v>0</v>
      </c>
      <c r="K54" s="6"/>
    </row>
    <row r="55" spans="1:11" customFormat="1" x14ac:dyDescent="0.3">
      <c r="A55" s="142"/>
      <c r="B55" s="142"/>
      <c r="C55" s="142"/>
      <c r="D55" s="142"/>
      <c r="E55" s="142"/>
      <c r="F55" s="142"/>
      <c r="G55" s="142"/>
      <c r="H55" s="143"/>
      <c r="I55" s="142"/>
      <c r="J55" s="142"/>
      <c r="K55" s="6"/>
    </row>
    <row r="56" spans="1:11" customFormat="1" ht="90" customHeight="1" x14ac:dyDescent="0.3">
      <c r="A56" s="1884" t="s">
        <v>1572</v>
      </c>
      <c r="B56" s="1884"/>
      <c r="C56" s="1884"/>
      <c r="D56" s="1884"/>
      <c r="E56" s="1884"/>
      <c r="F56" s="1884"/>
      <c r="G56" s="1884"/>
      <c r="H56" s="1884"/>
      <c r="I56" s="1884"/>
      <c r="J56" s="1884"/>
      <c r="K56" s="6"/>
    </row>
    <row r="57" spans="1:11" customFormat="1" x14ac:dyDescent="0.3">
      <c r="A57" s="496"/>
      <c r="B57" s="496"/>
      <c r="C57" s="496"/>
      <c r="D57" s="496"/>
      <c r="E57" s="496"/>
      <c r="F57" s="496"/>
      <c r="G57" s="496"/>
      <c r="H57" s="497"/>
      <c r="I57" s="496"/>
      <c r="J57" s="496"/>
      <c r="K57" s="6"/>
    </row>
    <row r="58" spans="1:11" customFormat="1" x14ac:dyDescent="0.3">
      <c r="A58" s="496"/>
      <c r="B58" s="496"/>
      <c r="C58" s="496"/>
      <c r="D58" s="496"/>
      <c r="E58" s="496"/>
      <c r="F58" s="496"/>
      <c r="G58" s="496"/>
      <c r="H58" s="497"/>
      <c r="I58" s="496"/>
      <c r="J58" s="496"/>
      <c r="K58" s="6"/>
    </row>
    <row r="59" spans="1:11" customFormat="1" x14ac:dyDescent="0.3">
      <c r="A59" s="496"/>
      <c r="B59" s="496"/>
      <c r="C59" s="496"/>
      <c r="D59" s="496"/>
      <c r="E59" s="496"/>
      <c r="F59" s="496"/>
      <c r="G59" s="496"/>
      <c r="H59" s="497"/>
      <c r="I59" s="496"/>
      <c r="J59" s="496"/>
      <c r="K59" s="6"/>
    </row>
    <row r="60" spans="1:11" customFormat="1" x14ac:dyDescent="0.3">
      <c r="A60" s="496"/>
      <c r="B60" s="496"/>
      <c r="C60" s="496"/>
      <c r="D60" s="496"/>
      <c r="E60" s="496"/>
      <c r="F60" s="496"/>
      <c r="G60" s="496"/>
      <c r="H60" s="497"/>
      <c r="I60" s="496"/>
      <c r="J60" s="496"/>
      <c r="K60" s="6"/>
    </row>
  </sheetData>
  <sheetProtection algorithmName="SHA-512" hashValue="Ms8eVVXp0Gd/bL4nVxUU+DFA4SU6vUwFsmDD5+zo15lO4MZyYNTSj+2zFZ0S+WGMEeq1ZG7S0ZwWHnKyJJRtww==" saltValue="+yos0BoA7YUr1hcDvkMUzQ=="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53"/>
    <mergeCell ref="A54:I54"/>
    <mergeCell ref="A56:J56"/>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550C-7903-4A23-861B-15661D112B3A}">
  <sheetPr>
    <tabColor rgb="FFFFFF00"/>
    <pageSetUpPr fitToPage="1"/>
  </sheetPr>
  <dimension ref="A1:K35"/>
  <sheetViews>
    <sheetView topLeftCell="C1" workbookViewId="0">
      <selection activeCell="I15" sqref="I15:I28"/>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2310</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851</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852</v>
      </c>
      <c r="B14" s="1759"/>
      <c r="C14" s="1759"/>
      <c r="D14" s="1759"/>
      <c r="E14" s="1759"/>
      <c r="F14" s="1759"/>
      <c r="G14" s="1759"/>
      <c r="H14" s="1759"/>
      <c r="I14" s="1759"/>
      <c r="J14" s="1759"/>
      <c r="K14" s="6"/>
    </row>
    <row r="15" spans="1:11" customFormat="1" ht="15" customHeight="1" thickBot="1" x14ac:dyDescent="0.35">
      <c r="A15" s="20">
        <v>1</v>
      </c>
      <c r="B15" s="1830" t="s">
        <v>2311</v>
      </c>
      <c r="C15" s="213" t="s">
        <v>2312</v>
      </c>
      <c r="D15" s="213" t="s">
        <v>2313</v>
      </c>
      <c r="E15" s="213" t="s">
        <v>2314</v>
      </c>
      <c r="F15" s="899"/>
      <c r="G15" s="899"/>
      <c r="H15" s="22">
        <v>1</v>
      </c>
      <c r="I15" s="904"/>
      <c r="J15" s="209">
        <f t="shared" ref="J15:J28" si="0">ROUND(I15,2)*H15</f>
        <v>0</v>
      </c>
      <c r="K15" s="6"/>
    </row>
    <row r="16" spans="1:11" customFormat="1" ht="30" customHeight="1" thickBot="1" x14ac:dyDescent="0.35">
      <c r="A16" s="30">
        <v>2</v>
      </c>
      <c r="B16" s="1830"/>
      <c r="C16" s="545" t="s">
        <v>2315</v>
      </c>
      <c r="D16" s="545" t="s">
        <v>2313</v>
      </c>
      <c r="E16" s="545" t="s">
        <v>2314</v>
      </c>
      <c r="F16" s="901"/>
      <c r="G16" s="901"/>
      <c r="H16" s="546">
        <v>1</v>
      </c>
      <c r="I16" s="905"/>
      <c r="J16" s="210">
        <f t="shared" si="0"/>
        <v>0</v>
      </c>
      <c r="K16" s="6"/>
    </row>
    <row r="17" spans="1:11" customFormat="1" ht="15" customHeight="1" thickBot="1" x14ac:dyDescent="0.35">
      <c r="A17" s="30">
        <v>3</v>
      </c>
      <c r="B17" s="1830"/>
      <c r="C17" s="545" t="s">
        <v>2316</v>
      </c>
      <c r="D17" s="545" t="s">
        <v>2313</v>
      </c>
      <c r="E17" s="545" t="s">
        <v>2314</v>
      </c>
      <c r="F17" s="901"/>
      <c r="G17" s="901"/>
      <c r="H17" s="546">
        <v>1</v>
      </c>
      <c r="I17" s="905"/>
      <c r="J17" s="210">
        <f t="shared" si="0"/>
        <v>0</v>
      </c>
      <c r="K17" s="6"/>
    </row>
    <row r="18" spans="1:11" customFormat="1" ht="15" customHeight="1" thickBot="1" x14ac:dyDescent="0.35">
      <c r="A18" s="30">
        <v>4</v>
      </c>
      <c r="B18" s="1830"/>
      <c r="C18" s="545" t="s">
        <v>2317</v>
      </c>
      <c r="D18" s="545" t="s">
        <v>2313</v>
      </c>
      <c r="E18" s="545" t="s">
        <v>2314</v>
      </c>
      <c r="F18" s="901"/>
      <c r="G18" s="901"/>
      <c r="H18" s="546">
        <v>1</v>
      </c>
      <c r="I18" s="905"/>
      <c r="J18" s="210">
        <f t="shared" si="0"/>
        <v>0</v>
      </c>
      <c r="K18" s="6"/>
    </row>
    <row r="19" spans="1:11" customFormat="1" ht="15" customHeight="1" thickBot="1" x14ac:dyDescent="0.35">
      <c r="A19" s="30">
        <v>5</v>
      </c>
      <c r="B19" s="1830"/>
      <c r="C19" s="545" t="s">
        <v>2318</v>
      </c>
      <c r="D19" s="545" t="s">
        <v>2313</v>
      </c>
      <c r="E19" s="545" t="s">
        <v>2314</v>
      </c>
      <c r="F19" s="901"/>
      <c r="G19" s="901"/>
      <c r="H19" s="546">
        <v>1</v>
      </c>
      <c r="I19" s="905"/>
      <c r="J19" s="210">
        <f t="shared" si="0"/>
        <v>0</v>
      </c>
      <c r="K19" s="6"/>
    </row>
    <row r="20" spans="1:11" customFormat="1" ht="30" customHeight="1" thickBot="1" x14ac:dyDescent="0.35">
      <c r="A20" s="30">
        <v>6</v>
      </c>
      <c r="B20" s="1830"/>
      <c r="C20" s="545" t="s">
        <v>2319</v>
      </c>
      <c r="D20" s="545" t="s">
        <v>2313</v>
      </c>
      <c r="E20" s="545" t="s">
        <v>2314</v>
      </c>
      <c r="F20" s="901"/>
      <c r="G20" s="901"/>
      <c r="H20" s="546">
        <v>1</v>
      </c>
      <c r="I20" s="905"/>
      <c r="J20" s="210">
        <f t="shared" si="0"/>
        <v>0</v>
      </c>
      <c r="K20" s="6"/>
    </row>
    <row r="21" spans="1:11" customFormat="1" ht="15" customHeight="1" thickBot="1" x14ac:dyDescent="0.35">
      <c r="A21" s="30">
        <v>7</v>
      </c>
      <c r="B21" s="1830"/>
      <c r="C21" s="281" t="s">
        <v>2320</v>
      </c>
      <c r="D21" s="281" t="s">
        <v>2321</v>
      </c>
      <c r="E21" s="281" t="s">
        <v>2322</v>
      </c>
      <c r="F21" s="901"/>
      <c r="G21" s="901"/>
      <c r="H21" s="39">
        <v>1</v>
      </c>
      <c r="I21" s="905"/>
      <c r="J21" s="210">
        <f t="shared" si="0"/>
        <v>0</v>
      </c>
      <c r="K21" s="6"/>
    </row>
    <row r="22" spans="1:11" customFormat="1" ht="15" customHeight="1" thickBot="1" x14ac:dyDescent="0.35">
      <c r="A22" s="30">
        <v>8</v>
      </c>
      <c r="B22" s="1830"/>
      <c r="C22" s="492" t="s">
        <v>2323</v>
      </c>
      <c r="D22" s="492" t="s">
        <v>2321</v>
      </c>
      <c r="E22" s="492" t="s">
        <v>2324</v>
      </c>
      <c r="F22" s="901"/>
      <c r="G22" s="901"/>
      <c r="H22" s="96">
        <v>4</v>
      </c>
      <c r="I22" s="905"/>
      <c r="J22" s="210">
        <f t="shared" si="0"/>
        <v>0</v>
      </c>
      <c r="K22" s="6"/>
    </row>
    <row r="23" spans="1:11" customFormat="1" ht="15" thickBot="1" x14ac:dyDescent="0.35">
      <c r="A23" s="30">
        <v>9</v>
      </c>
      <c r="B23" s="1830"/>
      <c r="C23" s="281" t="s">
        <v>2325</v>
      </c>
      <c r="D23" s="281" t="s">
        <v>2321</v>
      </c>
      <c r="E23" s="281" t="s">
        <v>2326</v>
      </c>
      <c r="F23" s="901"/>
      <c r="G23" s="901"/>
      <c r="H23" s="39">
        <v>1</v>
      </c>
      <c r="I23" s="905"/>
      <c r="J23" s="210">
        <f t="shared" si="0"/>
        <v>0</v>
      </c>
      <c r="K23" s="6"/>
    </row>
    <row r="24" spans="1:11" customFormat="1" ht="15" thickBot="1" x14ac:dyDescent="0.35">
      <c r="A24" s="30">
        <v>10</v>
      </c>
      <c r="B24" s="1830"/>
      <c r="C24" s="281" t="s">
        <v>2327</v>
      </c>
      <c r="D24" s="281" t="s">
        <v>2321</v>
      </c>
      <c r="E24" s="281" t="s">
        <v>2328</v>
      </c>
      <c r="F24" s="901"/>
      <c r="G24" s="901"/>
      <c r="H24" s="39">
        <v>1</v>
      </c>
      <c r="I24" s="905"/>
      <c r="J24" s="210">
        <f t="shared" si="0"/>
        <v>0</v>
      </c>
      <c r="K24" s="6"/>
    </row>
    <row r="25" spans="1:11" customFormat="1" ht="15" thickBot="1" x14ac:dyDescent="0.35">
      <c r="A25" s="30">
        <v>11</v>
      </c>
      <c r="B25" s="1830"/>
      <c r="C25" s="281" t="s">
        <v>2329</v>
      </c>
      <c r="D25" s="281" t="s">
        <v>2321</v>
      </c>
      <c r="E25" s="281" t="s">
        <v>2330</v>
      </c>
      <c r="F25" s="901"/>
      <c r="G25" s="901"/>
      <c r="H25" s="39">
        <v>1</v>
      </c>
      <c r="I25" s="905"/>
      <c r="J25" s="210">
        <f t="shared" si="0"/>
        <v>0</v>
      </c>
      <c r="K25" s="6"/>
    </row>
    <row r="26" spans="1:11" customFormat="1" ht="15" thickBot="1" x14ac:dyDescent="0.35">
      <c r="A26" s="30">
        <v>12</v>
      </c>
      <c r="B26" s="1830"/>
      <c r="C26" s="281" t="s">
        <v>2331</v>
      </c>
      <c r="D26" s="281" t="s">
        <v>2321</v>
      </c>
      <c r="E26" s="281" t="s">
        <v>2332</v>
      </c>
      <c r="F26" s="901"/>
      <c r="G26" s="901"/>
      <c r="H26" s="39">
        <v>1</v>
      </c>
      <c r="I26" s="905"/>
      <c r="J26" s="210">
        <f t="shared" si="0"/>
        <v>0</v>
      </c>
      <c r="K26" s="6"/>
    </row>
    <row r="27" spans="1:11" customFormat="1" ht="15" thickBot="1" x14ac:dyDescent="0.35">
      <c r="A27" s="30">
        <v>13</v>
      </c>
      <c r="B27" s="1830"/>
      <c r="C27" s="281" t="s">
        <v>2333</v>
      </c>
      <c r="D27" s="281" t="s">
        <v>2334</v>
      </c>
      <c r="E27" s="281" t="s">
        <v>2335</v>
      </c>
      <c r="F27" s="901"/>
      <c r="G27" s="901"/>
      <c r="H27" s="39">
        <v>1</v>
      </c>
      <c r="I27" s="905"/>
      <c r="J27" s="210">
        <f t="shared" si="0"/>
        <v>0</v>
      </c>
      <c r="K27" s="6"/>
    </row>
    <row r="28" spans="1:11" customFormat="1" ht="15" thickBot="1" x14ac:dyDescent="0.35">
      <c r="A28" s="30">
        <v>14</v>
      </c>
      <c r="B28" s="1830"/>
      <c r="C28" s="150" t="s">
        <v>2336</v>
      </c>
      <c r="D28" s="150" t="s">
        <v>2337</v>
      </c>
      <c r="E28" s="150" t="s">
        <v>2338</v>
      </c>
      <c r="F28" s="903"/>
      <c r="G28" s="903"/>
      <c r="H28" s="99">
        <v>1</v>
      </c>
      <c r="I28" s="906"/>
      <c r="J28" s="212">
        <f t="shared" si="0"/>
        <v>0</v>
      </c>
      <c r="K28" s="6"/>
    </row>
    <row r="29" spans="1:11" customFormat="1" ht="15" thickBot="1" x14ac:dyDescent="0.35">
      <c r="A29" s="1747" t="s">
        <v>1571</v>
      </c>
      <c r="B29" s="1747"/>
      <c r="C29" s="1747"/>
      <c r="D29" s="1747"/>
      <c r="E29" s="1747"/>
      <c r="F29" s="1747"/>
      <c r="G29" s="1747"/>
      <c r="H29" s="1747"/>
      <c r="I29" s="1747"/>
      <c r="J29" s="495">
        <f>SUM(J15:J28)</f>
        <v>0</v>
      </c>
      <c r="K29" s="6"/>
    </row>
    <row r="30" spans="1:11" customFormat="1" x14ac:dyDescent="0.3">
      <c r="A30" s="142"/>
      <c r="B30" s="142"/>
      <c r="C30" s="142"/>
      <c r="D30" s="142"/>
      <c r="E30" s="142"/>
      <c r="F30" s="142"/>
      <c r="G30" s="142"/>
      <c r="H30" s="143"/>
      <c r="I30" s="142"/>
      <c r="J30" s="142"/>
      <c r="K30" s="6"/>
    </row>
    <row r="31" spans="1:11" customFormat="1" ht="90" customHeight="1" x14ac:dyDescent="0.3">
      <c r="A31" s="1884" t="s">
        <v>1572</v>
      </c>
      <c r="B31" s="1884"/>
      <c r="C31" s="1884"/>
      <c r="D31" s="1884"/>
      <c r="E31" s="1884"/>
      <c r="F31" s="1884"/>
      <c r="G31" s="1884"/>
      <c r="H31" s="1884"/>
      <c r="I31" s="1884"/>
      <c r="J31" s="1884"/>
      <c r="K31" s="6"/>
    </row>
    <row r="32" spans="1:11" customFormat="1" x14ac:dyDescent="0.3">
      <c r="A32" s="496"/>
      <c r="B32" s="496"/>
      <c r="C32" s="496"/>
      <c r="D32" s="496"/>
      <c r="E32" s="496"/>
      <c r="F32" s="496"/>
      <c r="G32" s="496"/>
      <c r="H32" s="497"/>
      <c r="I32" s="496"/>
      <c r="J32" s="496"/>
      <c r="K32" s="6"/>
    </row>
    <row r="33" spans="1:11" customFormat="1" x14ac:dyDescent="0.3">
      <c r="A33" s="496"/>
      <c r="B33" s="496"/>
      <c r="C33" s="496"/>
      <c r="D33" s="496"/>
      <c r="E33" s="496"/>
      <c r="F33" s="496"/>
      <c r="G33" s="496"/>
      <c r="H33" s="497"/>
      <c r="I33" s="496"/>
      <c r="J33" s="496"/>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sheetData>
  <sheetProtection algorithmName="SHA-512" hashValue="AjVKnz5WLSFgBtDy0p0ZKae4ffpBsX06oRoAZNHES2ErLvxbCmqt6nH7VYk9Yc2w3yLm3blFoUSwqciGo+zEhA==" saltValue="M3Hn0/AzN9y4Nr71j9g/H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8"/>
    <mergeCell ref="A29:I29"/>
    <mergeCell ref="A31:J31"/>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42B00-1CD4-41CC-A7E2-D2C61239179C}">
  <sheetPr>
    <tabColor rgb="FFFFFF00"/>
    <pageSetUpPr fitToPage="1"/>
  </sheetPr>
  <dimension ref="A1:K103"/>
  <sheetViews>
    <sheetView topLeftCell="C79" workbookViewId="0">
      <selection activeCell="H100" sqref="H100"/>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7"/>
      <c r="B1" s="7"/>
      <c r="C1" s="7"/>
      <c r="D1" s="8"/>
      <c r="E1" s="8"/>
      <c r="F1" s="1760" t="s">
        <v>2339</v>
      </c>
      <c r="G1" s="1760"/>
      <c r="H1" s="1760"/>
      <c r="I1" s="1760"/>
      <c r="J1" s="1760"/>
      <c r="K1" s="489"/>
    </row>
    <row r="2" spans="1:11" s="9" customFormat="1" x14ac:dyDescent="0.3">
      <c r="A2" s="7"/>
      <c r="B2" s="7"/>
      <c r="C2" s="7"/>
      <c r="D2" s="8"/>
      <c r="E2" s="8"/>
      <c r="F2" s="8"/>
      <c r="G2" s="8"/>
      <c r="H2" s="8"/>
      <c r="I2" s="10"/>
      <c r="J2" s="10"/>
      <c r="K2" s="489"/>
    </row>
    <row r="3" spans="1:11" s="9" customFormat="1" x14ac:dyDescent="0.3">
      <c r="A3" s="7"/>
      <c r="B3" s="7"/>
      <c r="C3" s="7"/>
      <c r="D3" s="8"/>
      <c r="E3" s="8"/>
      <c r="F3" s="8"/>
      <c r="G3" s="8"/>
      <c r="H3" s="8"/>
      <c r="I3" s="11"/>
      <c r="J3" s="11"/>
    </row>
    <row r="4" spans="1:11" s="9" customFormat="1" x14ac:dyDescent="0.3">
      <c r="A4" s="7"/>
      <c r="B4" s="7"/>
      <c r="C4" s="7"/>
      <c r="D4" s="8"/>
      <c r="E4" s="8"/>
      <c r="F4" s="8"/>
      <c r="G4" s="8"/>
      <c r="H4" s="8"/>
      <c r="I4" s="11"/>
      <c r="J4" s="11"/>
    </row>
    <row r="5" spans="1:11" s="9" customFormat="1" x14ac:dyDescent="0.3">
      <c r="A5" s="7"/>
      <c r="B5" s="7"/>
      <c r="C5" s="7"/>
      <c r="D5" s="8"/>
      <c r="E5" s="8"/>
      <c r="F5" s="8"/>
      <c r="G5" s="8"/>
      <c r="H5" s="8"/>
      <c r="I5" s="11"/>
      <c r="J5" s="11"/>
    </row>
    <row r="6" spans="1:11" s="9" customFormat="1" x14ac:dyDescent="0.3">
      <c r="A6" s="7"/>
      <c r="B6" s="7"/>
      <c r="C6" s="7"/>
      <c r="D6" s="8"/>
      <c r="E6" s="8"/>
      <c r="F6" s="8"/>
      <c r="G6" s="8"/>
      <c r="H6" s="8"/>
      <c r="I6" s="11"/>
      <c r="J6" s="11"/>
    </row>
    <row r="7" spans="1:11" s="9" customFormat="1" x14ac:dyDescent="0.3">
      <c r="A7" s="7"/>
      <c r="B7" s="7"/>
      <c r="C7" s="7"/>
      <c r="D7" s="8"/>
      <c r="E7" s="8"/>
      <c r="F7" s="8"/>
      <c r="G7" s="8"/>
      <c r="H7" s="8"/>
      <c r="I7" s="11"/>
      <c r="J7" s="11"/>
    </row>
    <row r="8" spans="1:11" s="9" customFormat="1" x14ac:dyDescent="0.3">
      <c r="A8" s="1761" t="s">
        <v>1504</v>
      </c>
      <c r="B8" s="1761"/>
      <c r="C8" s="1761"/>
      <c r="D8" s="13"/>
      <c r="E8" s="13"/>
      <c r="F8" s="13"/>
      <c r="G8" s="13"/>
      <c r="H8" s="8"/>
      <c r="I8" s="11"/>
      <c r="J8" s="11"/>
    </row>
    <row r="9" spans="1:11" s="9" customFormat="1" x14ac:dyDescent="0.3">
      <c r="A9" s="1761" t="s">
        <v>882</v>
      </c>
      <c r="B9" s="1761"/>
      <c r="C9" s="1761"/>
      <c r="D9" s="1761"/>
      <c r="E9" s="1761"/>
      <c r="F9" s="1761"/>
      <c r="G9" s="1761"/>
      <c r="H9" s="1761"/>
      <c r="I9" s="11"/>
      <c r="J9" s="11"/>
    </row>
    <row r="10" spans="1:11" s="9" customFormat="1" ht="15" thickBot="1" x14ac:dyDescent="0.35">
      <c r="A10" s="1762"/>
      <c r="B10" s="1762"/>
      <c r="C10" s="1762"/>
      <c r="D10" s="1762"/>
      <c r="E10" s="1762"/>
      <c r="F10" s="1762"/>
      <c r="G10" s="1762"/>
      <c r="H10" s="1762"/>
      <c r="I10" s="11"/>
      <c r="J10" s="11"/>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883</v>
      </c>
      <c r="B14" s="1759"/>
      <c r="C14" s="1759"/>
      <c r="D14" s="1759"/>
      <c r="E14" s="1759"/>
      <c r="F14" s="1759"/>
      <c r="G14" s="1759"/>
      <c r="H14" s="1759"/>
      <c r="I14" s="1759"/>
      <c r="J14" s="1759"/>
      <c r="K14" s="6"/>
    </row>
    <row r="15" spans="1:11" customFormat="1" ht="15" customHeight="1" thickBot="1" x14ac:dyDescent="0.35">
      <c r="A15" s="20">
        <v>1</v>
      </c>
      <c r="B15" s="1830" t="s">
        <v>2340</v>
      </c>
      <c r="C15" s="80" t="s">
        <v>2341</v>
      </c>
      <c r="D15" s="213" t="s">
        <v>2111</v>
      </c>
      <c r="E15" s="213" t="s">
        <v>2342</v>
      </c>
      <c r="F15" s="899"/>
      <c r="G15" s="899"/>
      <c r="H15" s="22">
        <v>1</v>
      </c>
      <c r="I15" s="923"/>
      <c r="J15" s="209">
        <f t="shared" ref="J15:J46" si="0">ROUND(I15,2)*H15</f>
        <v>0</v>
      </c>
      <c r="K15" s="6"/>
    </row>
    <row r="16" spans="1:11" customFormat="1" ht="15" customHeight="1" thickBot="1" x14ac:dyDescent="0.35">
      <c r="A16" s="30">
        <v>2</v>
      </c>
      <c r="B16" s="1830"/>
      <c r="C16" s="113" t="s">
        <v>2343</v>
      </c>
      <c r="D16" s="281" t="s">
        <v>2111</v>
      </c>
      <c r="E16" s="281" t="s">
        <v>2344</v>
      </c>
      <c r="F16" s="901"/>
      <c r="G16" s="901"/>
      <c r="H16" s="39">
        <v>1</v>
      </c>
      <c r="I16" s="924"/>
      <c r="J16" s="210">
        <f t="shared" si="0"/>
        <v>0</v>
      </c>
      <c r="K16" s="6"/>
    </row>
    <row r="17" spans="1:11" customFormat="1" ht="15" customHeight="1" thickBot="1" x14ac:dyDescent="0.35">
      <c r="A17" s="30">
        <v>3</v>
      </c>
      <c r="B17" s="1830"/>
      <c r="C17" s="113" t="s">
        <v>2345</v>
      </c>
      <c r="D17" s="281" t="s">
        <v>2111</v>
      </c>
      <c r="E17" s="281" t="s">
        <v>2346</v>
      </c>
      <c r="F17" s="901"/>
      <c r="G17" s="901"/>
      <c r="H17" s="39">
        <v>1</v>
      </c>
      <c r="I17" s="924"/>
      <c r="J17" s="210">
        <f t="shared" si="0"/>
        <v>0</v>
      </c>
      <c r="K17" s="6"/>
    </row>
    <row r="18" spans="1:11" customFormat="1" ht="15" customHeight="1" thickBot="1" x14ac:dyDescent="0.35">
      <c r="A18" s="30">
        <v>4</v>
      </c>
      <c r="B18" s="1830"/>
      <c r="C18" s="113" t="s">
        <v>2347</v>
      </c>
      <c r="D18" s="281" t="s">
        <v>2111</v>
      </c>
      <c r="E18" s="281" t="s">
        <v>2348</v>
      </c>
      <c r="F18" s="901"/>
      <c r="G18" s="901"/>
      <c r="H18" s="39">
        <v>1</v>
      </c>
      <c r="I18" s="924"/>
      <c r="J18" s="210">
        <f t="shared" si="0"/>
        <v>0</v>
      </c>
      <c r="K18" s="6"/>
    </row>
    <row r="19" spans="1:11" customFormat="1" ht="15" customHeight="1" thickBot="1" x14ac:dyDescent="0.35">
      <c r="A19" s="30">
        <v>5</v>
      </c>
      <c r="B19" s="1830"/>
      <c r="C19" s="113" t="s">
        <v>2349</v>
      </c>
      <c r="D19" s="281" t="s">
        <v>2111</v>
      </c>
      <c r="E19" s="281" t="s">
        <v>2350</v>
      </c>
      <c r="F19" s="901"/>
      <c r="G19" s="901"/>
      <c r="H19" s="39">
        <v>1</v>
      </c>
      <c r="I19" s="924"/>
      <c r="J19" s="210">
        <f t="shared" si="0"/>
        <v>0</v>
      </c>
      <c r="K19" s="6"/>
    </row>
    <row r="20" spans="1:11" customFormat="1" ht="15" customHeight="1" thickBot="1" x14ac:dyDescent="0.35">
      <c r="A20" s="30">
        <v>6</v>
      </c>
      <c r="B20" s="1830"/>
      <c r="C20" s="113" t="s">
        <v>2351</v>
      </c>
      <c r="D20" s="281" t="s">
        <v>2111</v>
      </c>
      <c r="E20" s="281" t="s">
        <v>2352</v>
      </c>
      <c r="F20" s="901"/>
      <c r="G20" s="901"/>
      <c r="H20" s="39">
        <v>1</v>
      </c>
      <c r="I20" s="924"/>
      <c r="J20" s="210">
        <f t="shared" si="0"/>
        <v>0</v>
      </c>
      <c r="K20" s="6"/>
    </row>
    <row r="21" spans="1:11" customFormat="1" ht="15" customHeight="1" thickBot="1" x14ac:dyDescent="0.35">
      <c r="A21" s="30">
        <v>7</v>
      </c>
      <c r="B21" s="1830"/>
      <c r="C21" s="113" t="s">
        <v>2353</v>
      </c>
      <c r="D21" s="281" t="s">
        <v>2111</v>
      </c>
      <c r="E21" s="281" t="s">
        <v>2354</v>
      </c>
      <c r="F21" s="901"/>
      <c r="G21" s="901"/>
      <c r="H21" s="39">
        <v>1</v>
      </c>
      <c r="I21" s="924"/>
      <c r="J21" s="210">
        <f t="shared" si="0"/>
        <v>0</v>
      </c>
      <c r="K21" s="6"/>
    </row>
    <row r="22" spans="1:11" customFormat="1" ht="15" customHeight="1" thickBot="1" x14ac:dyDescent="0.35">
      <c r="A22" s="30">
        <v>8</v>
      </c>
      <c r="B22" s="1830"/>
      <c r="C22" s="113" t="s">
        <v>2355</v>
      </c>
      <c r="D22" s="281" t="s">
        <v>2111</v>
      </c>
      <c r="E22" s="281" t="s">
        <v>2356</v>
      </c>
      <c r="F22" s="901"/>
      <c r="G22" s="901"/>
      <c r="H22" s="39">
        <v>1</v>
      </c>
      <c r="I22" s="924"/>
      <c r="J22" s="210">
        <f t="shared" si="0"/>
        <v>0</v>
      </c>
      <c r="K22" s="6"/>
    </row>
    <row r="23" spans="1:11" customFormat="1" ht="15" thickBot="1" x14ac:dyDescent="0.35">
      <c r="A23" s="30">
        <v>9</v>
      </c>
      <c r="B23" s="1830"/>
      <c r="C23" s="113" t="s">
        <v>2357</v>
      </c>
      <c r="D23" s="281" t="s">
        <v>2111</v>
      </c>
      <c r="E23" s="281" t="s">
        <v>2358</v>
      </c>
      <c r="F23" s="901"/>
      <c r="G23" s="901"/>
      <c r="H23" s="39">
        <v>1</v>
      </c>
      <c r="I23" s="924"/>
      <c r="J23" s="210">
        <f t="shared" si="0"/>
        <v>0</v>
      </c>
      <c r="K23" s="6"/>
    </row>
    <row r="24" spans="1:11" customFormat="1" ht="15" thickBot="1" x14ac:dyDescent="0.35">
      <c r="A24" s="30">
        <v>10</v>
      </c>
      <c r="B24" s="1830"/>
      <c r="C24" s="113" t="s">
        <v>2359</v>
      </c>
      <c r="D24" s="281" t="s">
        <v>2111</v>
      </c>
      <c r="E24" s="281" t="s">
        <v>2360</v>
      </c>
      <c r="F24" s="901"/>
      <c r="G24" s="901"/>
      <c r="H24" s="39">
        <v>1</v>
      </c>
      <c r="I24" s="924"/>
      <c r="J24" s="210">
        <f t="shared" si="0"/>
        <v>0</v>
      </c>
      <c r="K24" s="6"/>
    </row>
    <row r="25" spans="1:11" customFormat="1" ht="15" thickBot="1" x14ac:dyDescent="0.35">
      <c r="A25" s="30">
        <v>11</v>
      </c>
      <c r="B25" s="1830"/>
      <c r="C25" s="113" t="s">
        <v>2361</v>
      </c>
      <c r="D25" s="281" t="s">
        <v>2111</v>
      </c>
      <c r="E25" s="281" t="s">
        <v>2362</v>
      </c>
      <c r="F25" s="901"/>
      <c r="G25" s="901"/>
      <c r="H25" s="39">
        <v>1</v>
      </c>
      <c r="I25" s="924"/>
      <c r="J25" s="210">
        <f t="shared" si="0"/>
        <v>0</v>
      </c>
      <c r="K25" s="6"/>
    </row>
    <row r="26" spans="1:11" customFormat="1" ht="15" thickBot="1" x14ac:dyDescent="0.35">
      <c r="A26" s="30">
        <v>12</v>
      </c>
      <c r="B26" s="1830"/>
      <c r="C26" s="113" t="s">
        <v>2363</v>
      </c>
      <c r="D26" s="281" t="s">
        <v>2111</v>
      </c>
      <c r="E26" s="281" t="s">
        <v>2364</v>
      </c>
      <c r="F26" s="901"/>
      <c r="G26" s="901"/>
      <c r="H26" s="39">
        <v>1</v>
      </c>
      <c r="I26" s="924"/>
      <c r="J26" s="210">
        <f t="shared" si="0"/>
        <v>0</v>
      </c>
      <c r="K26" s="6"/>
    </row>
    <row r="27" spans="1:11" customFormat="1" ht="15" thickBot="1" x14ac:dyDescent="0.35">
      <c r="A27" s="30">
        <v>13</v>
      </c>
      <c r="B27" s="1830"/>
      <c r="C27" s="113" t="s">
        <v>2365</v>
      </c>
      <c r="D27" s="281" t="s">
        <v>2111</v>
      </c>
      <c r="E27" s="281" t="s">
        <v>2365</v>
      </c>
      <c r="F27" s="901"/>
      <c r="G27" s="901"/>
      <c r="H27" s="39">
        <v>1</v>
      </c>
      <c r="I27" s="924"/>
      <c r="J27" s="210">
        <f t="shared" si="0"/>
        <v>0</v>
      </c>
      <c r="K27" s="6"/>
    </row>
    <row r="28" spans="1:11" customFormat="1" ht="15" thickBot="1" x14ac:dyDescent="0.35">
      <c r="A28" s="30">
        <v>14</v>
      </c>
      <c r="B28" s="1830"/>
      <c r="C28" s="113" t="s">
        <v>2366</v>
      </c>
      <c r="D28" s="281" t="s">
        <v>2367</v>
      </c>
      <c r="E28" s="281" t="s">
        <v>2368</v>
      </c>
      <c r="F28" s="901"/>
      <c r="G28" s="901"/>
      <c r="H28" s="39">
        <v>1</v>
      </c>
      <c r="I28" s="924"/>
      <c r="J28" s="210">
        <f t="shared" si="0"/>
        <v>0</v>
      </c>
      <c r="K28" s="6"/>
    </row>
    <row r="29" spans="1:11" customFormat="1" ht="15" customHeight="1" thickBot="1" x14ac:dyDescent="0.35">
      <c r="A29" s="30">
        <v>15</v>
      </c>
      <c r="B29" s="1830"/>
      <c r="C29" s="113" t="s">
        <v>2282</v>
      </c>
      <c r="D29" s="281" t="s">
        <v>2369</v>
      </c>
      <c r="E29" s="281" t="s">
        <v>2284</v>
      </c>
      <c r="F29" s="901"/>
      <c r="G29" s="901"/>
      <c r="H29" s="39">
        <v>1</v>
      </c>
      <c r="I29" s="924"/>
      <c r="J29" s="210">
        <f t="shared" si="0"/>
        <v>0</v>
      </c>
      <c r="K29" s="6"/>
    </row>
    <row r="30" spans="1:11" customFormat="1" ht="15" customHeight="1" thickBot="1" x14ac:dyDescent="0.35">
      <c r="A30" s="30">
        <v>16</v>
      </c>
      <c r="B30" s="1830"/>
      <c r="C30" s="113" t="s">
        <v>2285</v>
      </c>
      <c r="D30" s="281" t="s">
        <v>2232</v>
      </c>
      <c r="E30" s="281" t="s">
        <v>2286</v>
      </c>
      <c r="F30" s="901"/>
      <c r="G30" s="901"/>
      <c r="H30" s="39">
        <v>1</v>
      </c>
      <c r="I30" s="924"/>
      <c r="J30" s="210">
        <f t="shared" si="0"/>
        <v>0</v>
      </c>
      <c r="K30" s="6"/>
    </row>
    <row r="31" spans="1:11" customFormat="1" ht="15" customHeight="1" thickBot="1" x14ac:dyDescent="0.35">
      <c r="A31" s="30">
        <v>17</v>
      </c>
      <c r="B31" s="1830"/>
      <c r="C31" s="113" t="s">
        <v>2287</v>
      </c>
      <c r="D31" s="281" t="s">
        <v>2232</v>
      </c>
      <c r="E31" s="281" t="s">
        <v>2288</v>
      </c>
      <c r="F31" s="901"/>
      <c r="G31" s="901"/>
      <c r="H31" s="39">
        <v>1</v>
      </c>
      <c r="I31" s="924"/>
      <c r="J31" s="210">
        <f t="shared" si="0"/>
        <v>0</v>
      </c>
      <c r="K31" s="6"/>
    </row>
    <row r="32" spans="1:11" customFormat="1" ht="15" thickBot="1" x14ac:dyDescent="0.35">
      <c r="A32" s="30">
        <v>18</v>
      </c>
      <c r="B32" s="1830"/>
      <c r="C32" s="113" t="s">
        <v>2289</v>
      </c>
      <c r="D32" s="281" t="s">
        <v>2232</v>
      </c>
      <c r="E32" s="281" t="s">
        <v>2290</v>
      </c>
      <c r="F32" s="901"/>
      <c r="G32" s="901"/>
      <c r="H32" s="39">
        <v>1</v>
      </c>
      <c r="I32" s="924"/>
      <c r="J32" s="210">
        <f t="shared" si="0"/>
        <v>0</v>
      </c>
      <c r="K32" s="6"/>
    </row>
    <row r="33" spans="1:11" customFormat="1" ht="15" thickBot="1" x14ac:dyDescent="0.35">
      <c r="A33" s="30">
        <v>19</v>
      </c>
      <c r="B33" s="1830"/>
      <c r="C33" s="113" t="s">
        <v>2370</v>
      </c>
      <c r="D33" s="281" t="s">
        <v>2232</v>
      </c>
      <c r="E33" s="281" t="s">
        <v>2371</v>
      </c>
      <c r="F33" s="901"/>
      <c r="G33" s="901"/>
      <c r="H33" s="39">
        <v>1</v>
      </c>
      <c r="I33" s="924"/>
      <c r="J33" s="210">
        <f t="shared" si="0"/>
        <v>0</v>
      </c>
      <c r="K33" s="6"/>
    </row>
    <row r="34" spans="1:11" customFormat="1" ht="15" thickBot="1" x14ac:dyDescent="0.35">
      <c r="A34" s="30">
        <v>20</v>
      </c>
      <c r="B34" s="1830"/>
      <c r="C34" s="113" t="s">
        <v>2260</v>
      </c>
      <c r="D34" s="281" t="s">
        <v>2101</v>
      </c>
      <c r="E34" s="281" t="s">
        <v>2261</v>
      </c>
      <c r="F34" s="901"/>
      <c r="G34" s="901"/>
      <c r="H34" s="39">
        <v>1</v>
      </c>
      <c r="I34" s="924"/>
      <c r="J34" s="210">
        <f t="shared" si="0"/>
        <v>0</v>
      </c>
      <c r="K34" s="6"/>
    </row>
    <row r="35" spans="1:11" customFormat="1" ht="15" customHeight="1" thickBot="1" x14ac:dyDescent="0.35">
      <c r="A35" s="30">
        <v>21</v>
      </c>
      <c r="B35" s="1830"/>
      <c r="C35" s="113" t="s">
        <v>2166</v>
      </c>
      <c r="D35" s="281" t="s">
        <v>1905</v>
      </c>
      <c r="E35" s="281" t="s">
        <v>2167</v>
      </c>
      <c r="F35" s="901"/>
      <c r="G35" s="901"/>
      <c r="H35" s="39">
        <v>1</v>
      </c>
      <c r="I35" s="924"/>
      <c r="J35" s="210">
        <f t="shared" si="0"/>
        <v>0</v>
      </c>
      <c r="K35" s="6"/>
    </row>
    <row r="36" spans="1:11" customFormat="1" ht="15" customHeight="1" thickBot="1" x14ac:dyDescent="0.35">
      <c r="A36" s="30">
        <v>22</v>
      </c>
      <c r="B36" s="1830"/>
      <c r="C36" s="113" t="s">
        <v>2168</v>
      </c>
      <c r="D36" s="281" t="s">
        <v>1905</v>
      </c>
      <c r="E36" s="281" t="s">
        <v>2169</v>
      </c>
      <c r="F36" s="901"/>
      <c r="G36" s="901"/>
      <c r="H36" s="39">
        <v>2</v>
      </c>
      <c r="I36" s="924"/>
      <c r="J36" s="210">
        <f t="shared" si="0"/>
        <v>0</v>
      </c>
      <c r="K36" s="6"/>
    </row>
    <row r="37" spans="1:11" customFormat="1" ht="15" customHeight="1" thickBot="1" x14ac:dyDescent="0.35">
      <c r="A37" s="30">
        <v>23</v>
      </c>
      <c r="B37" s="1830"/>
      <c r="C37" s="113" t="s">
        <v>2170</v>
      </c>
      <c r="D37" s="281" t="s">
        <v>1905</v>
      </c>
      <c r="E37" s="281" t="s">
        <v>2171</v>
      </c>
      <c r="F37" s="901"/>
      <c r="G37" s="901"/>
      <c r="H37" s="39">
        <v>2</v>
      </c>
      <c r="I37" s="924"/>
      <c r="J37" s="210">
        <f t="shared" si="0"/>
        <v>0</v>
      </c>
      <c r="K37" s="6"/>
    </row>
    <row r="38" spans="1:11" customFormat="1" ht="15" customHeight="1" thickBot="1" x14ac:dyDescent="0.35">
      <c r="A38" s="30">
        <v>24</v>
      </c>
      <c r="B38" s="1830"/>
      <c r="C38" s="113" t="s">
        <v>2372</v>
      </c>
      <c r="D38" s="281" t="s">
        <v>1905</v>
      </c>
      <c r="E38" s="281" t="s">
        <v>2373</v>
      </c>
      <c r="F38" s="901"/>
      <c r="G38" s="901"/>
      <c r="H38" s="39">
        <v>1</v>
      </c>
      <c r="I38" s="924"/>
      <c r="J38" s="210">
        <f t="shared" si="0"/>
        <v>0</v>
      </c>
      <c r="K38" s="6"/>
    </row>
    <row r="39" spans="1:11" customFormat="1" ht="15" customHeight="1" thickBot="1" x14ac:dyDescent="0.35">
      <c r="A39" s="30">
        <v>25</v>
      </c>
      <c r="B39" s="1830"/>
      <c r="C39" s="113" t="s">
        <v>2374</v>
      </c>
      <c r="D39" s="281" t="s">
        <v>2375</v>
      </c>
      <c r="E39" s="281" t="s">
        <v>2376</v>
      </c>
      <c r="F39" s="901"/>
      <c r="G39" s="901"/>
      <c r="H39" s="39">
        <v>1</v>
      </c>
      <c r="I39" s="924"/>
      <c r="J39" s="210">
        <f t="shared" si="0"/>
        <v>0</v>
      </c>
      <c r="K39" s="6"/>
    </row>
    <row r="40" spans="1:11" customFormat="1" ht="15" customHeight="1" thickBot="1" x14ac:dyDescent="0.35">
      <c r="A40" s="30">
        <v>26</v>
      </c>
      <c r="B40" s="1830"/>
      <c r="C40" s="113" t="s">
        <v>1844</v>
      </c>
      <c r="D40" s="281" t="s">
        <v>2375</v>
      </c>
      <c r="E40" s="281" t="s">
        <v>1845</v>
      </c>
      <c r="F40" s="901"/>
      <c r="G40" s="901"/>
      <c r="H40" s="39">
        <v>1</v>
      </c>
      <c r="I40" s="924"/>
      <c r="J40" s="210">
        <f t="shared" si="0"/>
        <v>0</v>
      </c>
      <c r="K40" s="6"/>
    </row>
    <row r="41" spans="1:11" customFormat="1" ht="15" customHeight="1" thickBot="1" x14ac:dyDescent="0.35">
      <c r="A41" s="30">
        <v>27</v>
      </c>
      <c r="B41" s="1830"/>
      <c r="C41" s="113" t="s">
        <v>1846</v>
      </c>
      <c r="D41" s="281" t="s">
        <v>2375</v>
      </c>
      <c r="E41" s="281" t="s">
        <v>1847</v>
      </c>
      <c r="F41" s="901"/>
      <c r="G41" s="901"/>
      <c r="H41" s="39">
        <v>1</v>
      </c>
      <c r="I41" s="924"/>
      <c r="J41" s="210">
        <f t="shared" si="0"/>
        <v>0</v>
      </c>
      <c r="K41" s="6"/>
    </row>
    <row r="42" spans="1:11" customFormat="1" ht="15" customHeight="1" thickBot="1" x14ac:dyDescent="0.35">
      <c r="A42" s="30">
        <v>28</v>
      </c>
      <c r="B42" s="1830"/>
      <c r="C42" s="113" t="s">
        <v>1848</v>
      </c>
      <c r="D42" s="281" t="s">
        <v>2375</v>
      </c>
      <c r="E42" s="281" t="s">
        <v>1849</v>
      </c>
      <c r="F42" s="901"/>
      <c r="G42" s="901"/>
      <c r="H42" s="39">
        <v>1</v>
      </c>
      <c r="I42" s="924"/>
      <c r="J42" s="210">
        <f t="shared" si="0"/>
        <v>0</v>
      </c>
      <c r="K42" s="6"/>
    </row>
    <row r="43" spans="1:11" customFormat="1" ht="15" customHeight="1" thickBot="1" x14ac:dyDescent="0.35">
      <c r="A43" s="30">
        <v>29</v>
      </c>
      <c r="B43" s="1830"/>
      <c r="C43" s="113" t="s">
        <v>2377</v>
      </c>
      <c r="D43" s="281" t="s">
        <v>2375</v>
      </c>
      <c r="E43" s="281" t="s">
        <v>2378</v>
      </c>
      <c r="F43" s="901"/>
      <c r="G43" s="901"/>
      <c r="H43" s="39">
        <v>1</v>
      </c>
      <c r="I43" s="924"/>
      <c r="J43" s="210">
        <f t="shared" si="0"/>
        <v>0</v>
      </c>
      <c r="K43" s="6"/>
    </row>
    <row r="44" spans="1:11" customFormat="1" ht="30" customHeight="1" thickBot="1" x14ac:dyDescent="0.35">
      <c r="A44" s="30">
        <v>30</v>
      </c>
      <c r="B44" s="1830"/>
      <c r="C44" s="113" t="s">
        <v>1862</v>
      </c>
      <c r="D44" s="281" t="s">
        <v>2375</v>
      </c>
      <c r="E44" s="281" t="s">
        <v>1863</v>
      </c>
      <c r="F44" s="901"/>
      <c r="G44" s="901"/>
      <c r="H44" s="39">
        <v>1</v>
      </c>
      <c r="I44" s="924"/>
      <c r="J44" s="210">
        <f t="shared" si="0"/>
        <v>0</v>
      </c>
      <c r="K44" s="6"/>
    </row>
    <row r="45" spans="1:11" customFormat="1" ht="30" customHeight="1" thickBot="1" x14ac:dyDescent="0.35">
      <c r="A45" s="30">
        <v>31</v>
      </c>
      <c r="B45" s="1830"/>
      <c r="C45" s="113" t="s">
        <v>1864</v>
      </c>
      <c r="D45" s="281" t="s">
        <v>2375</v>
      </c>
      <c r="E45" s="281" t="s">
        <v>1865</v>
      </c>
      <c r="F45" s="901"/>
      <c r="G45" s="901"/>
      <c r="H45" s="39">
        <v>1</v>
      </c>
      <c r="I45" s="924"/>
      <c r="J45" s="210">
        <f t="shared" si="0"/>
        <v>0</v>
      </c>
      <c r="K45" s="6"/>
    </row>
    <row r="46" spans="1:11" customFormat="1" ht="28.2" thickBot="1" x14ac:dyDescent="0.35">
      <c r="A46" s="30">
        <v>32</v>
      </c>
      <c r="B46" s="1830"/>
      <c r="C46" s="113" t="s">
        <v>2379</v>
      </c>
      <c r="D46" s="281" t="s">
        <v>2375</v>
      </c>
      <c r="E46" s="281" t="s">
        <v>2380</v>
      </c>
      <c r="F46" s="901"/>
      <c r="G46" s="901"/>
      <c r="H46" s="39">
        <v>1</v>
      </c>
      <c r="I46" s="924"/>
      <c r="J46" s="210">
        <f t="shared" si="0"/>
        <v>0</v>
      </c>
      <c r="K46" s="6"/>
    </row>
    <row r="47" spans="1:11" customFormat="1" ht="15" customHeight="1" thickBot="1" x14ac:dyDescent="0.35">
      <c r="A47" s="30">
        <v>33</v>
      </c>
      <c r="B47" s="1830"/>
      <c r="C47" s="113" t="s">
        <v>2381</v>
      </c>
      <c r="D47" s="281" t="s">
        <v>2382</v>
      </c>
      <c r="E47" s="281" t="s">
        <v>2383</v>
      </c>
      <c r="F47" s="901"/>
      <c r="G47" s="901"/>
      <c r="H47" s="39">
        <v>1</v>
      </c>
      <c r="I47" s="924"/>
      <c r="J47" s="210">
        <f t="shared" ref="J47:J78" si="1">ROUND(I47,2)*H47</f>
        <v>0</v>
      </c>
      <c r="K47" s="6"/>
    </row>
    <row r="48" spans="1:11" customFormat="1" ht="15" customHeight="1" thickBot="1" x14ac:dyDescent="0.35">
      <c r="A48" s="30">
        <v>34</v>
      </c>
      <c r="B48" s="1830"/>
      <c r="C48" s="113" t="s">
        <v>2384</v>
      </c>
      <c r="D48" s="281" t="s">
        <v>2382</v>
      </c>
      <c r="E48" s="281" t="s">
        <v>1973</v>
      </c>
      <c r="F48" s="901"/>
      <c r="G48" s="901"/>
      <c r="H48" s="39">
        <v>1</v>
      </c>
      <c r="I48" s="924"/>
      <c r="J48" s="210">
        <f t="shared" si="1"/>
        <v>0</v>
      </c>
      <c r="K48" s="6"/>
    </row>
    <row r="49" spans="1:11" customFormat="1" ht="15" customHeight="1" thickBot="1" x14ac:dyDescent="0.35">
      <c r="A49" s="30">
        <v>35</v>
      </c>
      <c r="B49" s="1830"/>
      <c r="C49" s="113" t="s">
        <v>2385</v>
      </c>
      <c r="D49" s="281" t="s">
        <v>2382</v>
      </c>
      <c r="E49" s="281" t="s">
        <v>2386</v>
      </c>
      <c r="F49" s="901"/>
      <c r="G49" s="901"/>
      <c r="H49" s="39">
        <v>1</v>
      </c>
      <c r="I49" s="924"/>
      <c r="J49" s="210">
        <f t="shared" si="1"/>
        <v>0</v>
      </c>
      <c r="K49" s="6"/>
    </row>
    <row r="50" spans="1:11" customFormat="1" ht="15" customHeight="1" thickBot="1" x14ac:dyDescent="0.35">
      <c r="A50" s="30">
        <v>36</v>
      </c>
      <c r="B50" s="1830"/>
      <c r="C50" s="113" t="s">
        <v>2387</v>
      </c>
      <c r="D50" s="281" t="s">
        <v>2388</v>
      </c>
      <c r="E50" s="281" t="s">
        <v>2389</v>
      </c>
      <c r="F50" s="901"/>
      <c r="G50" s="901"/>
      <c r="H50" s="39">
        <v>1</v>
      </c>
      <c r="I50" s="924"/>
      <c r="J50" s="210">
        <f t="shared" si="1"/>
        <v>0</v>
      </c>
      <c r="K50" s="6"/>
    </row>
    <row r="51" spans="1:11" customFormat="1" ht="15" customHeight="1" thickBot="1" x14ac:dyDescent="0.35">
      <c r="A51" s="30">
        <v>37</v>
      </c>
      <c r="B51" s="1830"/>
      <c r="C51" s="113" t="s">
        <v>2390</v>
      </c>
      <c r="D51" s="281" t="s">
        <v>1933</v>
      </c>
      <c r="E51" s="281" t="s">
        <v>2391</v>
      </c>
      <c r="F51" s="901"/>
      <c r="G51" s="901"/>
      <c r="H51" s="39">
        <v>1</v>
      </c>
      <c r="I51" s="924"/>
      <c r="J51" s="210">
        <f t="shared" si="1"/>
        <v>0</v>
      </c>
      <c r="K51" s="6"/>
    </row>
    <row r="52" spans="1:11" customFormat="1" ht="15" thickBot="1" x14ac:dyDescent="0.35">
      <c r="A52" s="30">
        <v>38</v>
      </c>
      <c r="B52" s="1830"/>
      <c r="C52" s="113" t="s">
        <v>2392</v>
      </c>
      <c r="D52" s="281" t="s">
        <v>1933</v>
      </c>
      <c r="E52" s="281" t="s">
        <v>2393</v>
      </c>
      <c r="F52" s="901"/>
      <c r="G52" s="901"/>
      <c r="H52" s="39">
        <v>1</v>
      </c>
      <c r="I52" s="924"/>
      <c r="J52" s="210">
        <f t="shared" si="1"/>
        <v>0</v>
      </c>
      <c r="K52" s="6"/>
    </row>
    <row r="53" spans="1:11" customFormat="1" ht="15" thickBot="1" x14ac:dyDescent="0.35">
      <c r="A53" s="30">
        <v>39</v>
      </c>
      <c r="B53" s="1830"/>
      <c r="C53" s="113" t="s">
        <v>2394</v>
      </c>
      <c r="D53" s="281" t="s">
        <v>1933</v>
      </c>
      <c r="E53" s="281" t="s">
        <v>2395</v>
      </c>
      <c r="F53" s="901"/>
      <c r="G53" s="901"/>
      <c r="H53" s="39">
        <v>1</v>
      </c>
      <c r="I53" s="924"/>
      <c r="J53" s="210">
        <f t="shared" si="1"/>
        <v>0</v>
      </c>
      <c r="K53" s="6"/>
    </row>
    <row r="54" spans="1:11" customFormat="1" ht="15" customHeight="1" thickBot="1" x14ac:dyDescent="0.35">
      <c r="A54" s="30">
        <v>40</v>
      </c>
      <c r="B54" s="1830"/>
      <c r="C54" s="113" t="s">
        <v>2396</v>
      </c>
      <c r="D54" s="281" t="s">
        <v>1940</v>
      </c>
      <c r="E54" s="281" t="s">
        <v>2397</v>
      </c>
      <c r="F54" s="901"/>
      <c r="G54" s="901"/>
      <c r="H54" s="39">
        <v>1</v>
      </c>
      <c r="I54" s="924"/>
      <c r="J54" s="210">
        <f t="shared" si="1"/>
        <v>0</v>
      </c>
      <c r="K54" s="6"/>
    </row>
    <row r="55" spans="1:11" customFormat="1" ht="15" customHeight="1" thickBot="1" x14ac:dyDescent="0.35">
      <c r="A55" s="30">
        <v>41</v>
      </c>
      <c r="B55" s="1830"/>
      <c r="C55" s="113" t="s">
        <v>2398</v>
      </c>
      <c r="D55" s="281" t="s">
        <v>1886</v>
      </c>
      <c r="E55" s="281" t="s">
        <v>2399</v>
      </c>
      <c r="F55" s="901"/>
      <c r="G55" s="901"/>
      <c r="H55" s="39">
        <v>1</v>
      </c>
      <c r="I55" s="924"/>
      <c r="J55" s="210">
        <f t="shared" si="1"/>
        <v>0</v>
      </c>
      <c r="K55" s="6"/>
    </row>
    <row r="56" spans="1:11" customFormat="1" ht="15" customHeight="1" thickBot="1" x14ac:dyDescent="0.35">
      <c r="A56" s="30">
        <v>42</v>
      </c>
      <c r="B56" s="1830"/>
      <c r="C56" s="113" t="s">
        <v>2400</v>
      </c>
      <c r="D56" s="281" t="s">
        <v>2401</v>
      </c>
      <c r="E56" s="281" t="s">
        <v>1921</v>
      </c>
      <c r="F56" s="901"/>
      <c r="G56" s="901"/>
      <c r="H56" s="39">
        <v>1</v>
      </c>
      <c r="I56" s="924"/>
      <c r="J56" s="210">
        <f t="shared" si="1"/>
        <v>0</v>
      </c>
      <c r="K56" s="6"/>
    </row>
    <row r="57" spans="1:11" customFormat="1" ht="15" customHeight="1" thickBot="1" x14ac:dyDescent="0.35">
      <c r="A57" s="30">
        <v>43</v>
      </c>
      <c r="B57" s="1830"/>
      <c r="C57" s="113" t="s">
        <v>2402</v>
      </c>
      <c r="D57" s="281" t="s">
        <v>2401</v>
      </c>
      <c r="E57" s="281" t="s">
        <v>2403</v>
      </c>
      <c r="F57" s="901"/>
      <c r="G57" s="901"/>
      <c r="H57" s="39">
        <v>1</v>
      </c>
      <c r="I57" s="924"/>
      <c r="J57" s="210">
        <f t="shared" si="1"/>
        <v>0</v>
      </c>
      <c r="K57" s="6"/>
    </row>
    <row r="58" spans="1:11" customFormat="1" ht="15" customHeight="1" thickBot="1" x14ac:dyDescent="0.35">
      <c r="A58" s="30">
        <v>44</v>
      </c>
      <c r="B58" s="1830"/>
      <c r="C58" s="113" t="s">
        <v>2404</v>
      </c>
      <c r="D58" s="281" t="s">
        <v>2401</v>
      </c>
      <c r="E58" s="281" t="s">
        <v>1919</v>
      </c>
      <c r="F58" s="901"/>
      <c r="G58" s="901"/>
      <c r="H58" s="39">
        <v>1</v>
      </c>
      <c r="I58" s="924"/>
      <c r="J58" s="210">
        <f t="shared" si="1"/>
        <v>0</v>
      </c>
      <c r="K58" s="6"/>
    </row>
    <row r="59" spans="1:11" customFormat="1" ht="15" customHeight="1" thickBot="1" x14ac:dyDescent="0.35">
      <c r="A59" s="30">
        <v>45</v>
      </c>
      <c r="B59" s="1830"/>
      <c r="C59" s="113" t="s">
        <v>2405</v>
      </c>
      <c r="D59" s="281" t="s">
        <v>2401</v>
      </c>
      <c r="E59" s="281" t="s">
        <v>2406</v>
      </c>
      <c r="F59" s="901"/>
      <c r="G59" s="901"/>
      <c r="H59" s="39">
        <v>1</v>
      </c>
      <c r="I59" s="924"/>
      <c r="J59" s="210">
        <f t="shared" si="1"/>
        <v>0</v>
      </c>
      <c r="K59" s="6"/>
    </row>
    <row r="60" spans="1:11" customFormat="1" ht="15" customHeight="1" thickBot="1" x14ac:dyDescent="0.35">
      <c r="A60" s="30">
        <v>46</v>
      </c>
      <c r="B60" s="1830"/>
      <c r="C60" s="113" t="s">
        <v>2407</v>
      </c>
      <c r="D60" s="281" t="s">
        <v>2401</v>
      </c>
      <c r="E60" s="281" t="s">
        <v>2408</v>
      </c>
      <c r="F60" s="901"/>
      <c r="G60" s="901"/>
      <c r="H60" s="39">
        <v>1</v>
      </c>
      <c r="I60" s="924"/>
      <c r="J60" s="210">
        <f t="shared" si="1"/>
        <v>0</v>
      </c>
      <c r="K60" s="6"/>
    </row>
    <row r="61" spans="1:11" customFormat="1" ht="15" customHeight="1" thickBot="1" x14ac:dyDescent="0.35">
      <c r="A61" s="30">
        <v>47</v>
      </c>
      <c r="B61" s="1830"/>
      <c r="C61" s="113" t="s">
        <v>2100</v>
      </c>
      <c r="D61" s="281" t="s">
        <v>2101</v>
      </c>
      <c r="E61" s="281" t="s">
        <v>2102</v>
      </c>
      <c r="F61" s="901"/>
      <c r="G61" s="901"/>
      <c r="H61" s="39">
        <v>2</v>
      </c>
      <c r="I61" s="924"/>
      <c r="J61" s="210">
        <f t="shared" si="1"/>
        <v>0</v>
      </c>
      <c r="K61" s="6"/>
    </row>
    <row r="62" spans="1:11" customFormat="1" ht="30" customHeight="1" thickBot="1" x14ac:dyDescent="0.35">
      <c r="A62" s="30">
        <v>48</v>
      </c>
      <c r="B62" s="1830"/>
      <c r="C62" s="113" t="s">
        <v>2103</v>
      </c>
      <c r="D62" s="281" t="s">
        <v>2101</v>
      </c>
      <c r="E62" s="281" t="s">
        <v>2104</v>
      </c>
      <c r="F62" s="901"/>
      <c r="G62" s="901"/>
      <c r="H62" s="39">
        <v>2</v>
      </c>
      <c r="I62" s="924"/>
      <c r="J62" s="210">
        <f t="shared" si="1"/>
        <v>0</v>
      </c>
      <c r="K62" s="6"/>
    </row>
    <row r="63" spans="1:11" customFormat="1" ht="15" customHeight="1" thickBot="1" x14ac:dyDescent="0.35">
      <c r="A63" s="30">
        <v>49</v>
      </c>
      <c r="B63" s="1830"/>
      <c r="C63" s="113" t="s">
        <v>2105</v>
      </c>
      <c r="D63" s="281" t="s">
        <v>2101</v>
      </c>
      <c r="E63" s="281" t="s">
        <v>2106</v>
      </c>
      <c r="F63" s="901"/>
      <c r="G63" s="901"/>
      <c r="H63" s="39">
        <v>4</v>
      </c>
      <c r="I63" s="924"/>
      <c r="J63" s="210">
        <f t="shared" si="1"/>
        <v>0</v>
      </c>
      <c r="K63" s="6"/>
    </row>
    <row r="64" spans="1:11" customFormat="1" ht="15" customHeight="1" thickBot="1" x14ac:dyDescent="0.35">
      <c r="A64" s="30">
        <v>50</v>
      </c>
      <c r="B64" s="1830"/>
      <c r="C64" s="113" t="s">
        <v>2110</v>
      </c>
      <c r="D64" s="281" t="s">
        <v>2111</v>
      </c>
      <c r="E64" s="281" t="s">
        <v>2112</v>
      </c>
      <c r="F64" s="901"/>
      <c r="G64" s="901"/>
      <c r="H64" s="39">
        <v>2</v>
      </c>
      <c r="I64" s="924"/>
      <c r="J64" s="210">
        <f t="shared" si="1"/>
        <v>0</v>
      </c>
      <c r="K64" s="6"/>
    </row>
    <row r="65" spans="1:11" customFormat="1" ht="15" customHeight="1" thickBot="1" x14ac:dyDescent="0.35">
      <c r="A65" s="30">
        <v>51</v>
      </c>
      <c r="B65" s="1830"/>
      <c r="C65" s="113" t="s">
        <v>2113</v>
      </c>
      <c r="D65" s="281" t="s">
        <v>2111</v>
      </c>
      <c r="E65" s="281" t="s">
        <v>2114</v>
      </c>
      <c r="F65" s="901"/>
      <c r="G65" s="901"/>
      <c r="H65" s="39">
        <v>1</v>
      </c>
      <c r="I65" s="924"/>
      <c r="J65" s="210">
        <f t="shared" si="1"/>
        <v>0</v>
      </c>
      <c r="K65" s="6"/>
    </row>
    <row r="66" spans="1:11" customFormat="1" ht="28.2" thickBot="1" x14ac:dyDescent="0.35">
      <c r="A66" s="30">
        <v>52</v>
      </c>
      <c r="B66" s="1830"/>
      <c r="C66" s="113" t="s">
        <v>2117</v>
      </c>
      <c r="D66" s="281" t="s">
        <v>2111</v>
      </c>
      <c r="E66" s="281" t="s">
        <v>2118</v>
      </c>
      <c r="F66" s="901"/>
      <c r="G66" s="901"/>
      <c r="H66" s="39">
        <v>1</v>
      </c>
      <c r="I66" s="924"/>
      <c r="J66" s="210">
        <f t="shared" si="1"/>
        <v>0</v>
      </c>
      <c r="K66" s="6"/>
    </row>
    <row r="67" spans="1:11" customFormat="1" ht="15" thickBot="1" x14ac:dyDescent="0.35">
      <c r="A67" s="30">
        <v>53</v>
      </c>
      <c r="B67" s="1830"/>
      <c r="C67" s="113" t="s">
        <v>2119</v>
      </c>
      <c r="D67" s="281" t="s">
        <v>2111</v>
      </c>
      <c r="E67" s="281" t="s">
        <v>2120</v>
      </c>
      <c r="F67" s="901"/>
      <c r="G67" s="901"/>
      <c r="H67" s="39">
        <v>2</v>
      </c>
      <c r="I67" s="924"/>
      <c r="J67" s="210">
        <f t="shared" si="1"/>
        <v>0</v>
      </c>
      <c r="K67" s="6"/>
    </row>
    <row r="68" spans="1:11" customFormat="1" ht="15" thickBot="1" x14ac:dyDescent="0.35">
      <c r="A68" s="30">
        <v>54</v>
      </c>
      <c r="B68" s="1830"/>
      <c r="C68" s="113" t="s">
        <v>2409</v>
      </c>
      <c r="D68" s="281" t="s">
        <v>2111</v>
      </c>
      <c r="E68" s="281" t="s">
        <v>2410</v>
      </c>
      <c r="F68" s="901"/>
      <c r="G68" s="901"/>
      <c r="H68" s="39">
        <v>2</v>
      </c>
      <c r="I68" s="924"/>
      <c r="J68" s="210">
        <f t="shared" si="1"/>
        <v>0</v>
      </c>
      <c r="K68" s="6"/>
    </row>
    <row r="69" spans="1:11" customFormat="1" ht="15" thickBot="1" x14ac:dyDescent="0.35">
      <c r="A69" s="30">
        <v>55</v>
      </c>
      <c r="B69" s="1830"/>
      <c r="C69" s="113" t="s">
        <v>2123</v>
      </c>
      <c r="D69" s="281" t="s">
        <v>2111</v>
      </c>
      <c r="E69" s="281" t="s">
        <v>2124</v>
      </c>
      <c r="F69" s="901"/>
      <c r="G69" s="901"/>
      <c r="H69" s="39">
        <v>2</v>
      </c>
      <c r="I69" s="924"/>
      <c r="J69" s="210">
        <f t="shared" si="1"/>
        <v>0</v>
      </c>
      <c r="K69" s="6"/>
    </row>
    <row r="70" spans="1:11" customFormat="1" ht="28.2" thickBot="1" x14ac:dyDescent="0.35">
      <c r="A70" s="30">
        <v>56</v>
      </c>
      <c r="B70" s="1830"/>
      <c r="C70" s="113" t="s">
        <v>2125</v>
      </c>
      <c r="D70" s="281" t="s">
        <v>2111</v>
      </c>
      <c r="E70" s="281" t="s">
        <v>2126</v>
      </c>
      <c r="F70" s="901"/>
      <c r="G70" s="901"/>
      <c r="H70" s="39">
        <v>2</v>
      </c>
      <c r="I70" s="924"/>
      <c r="J70" s="210">
        <f t="shared" si="1"/>
        <v>0</v>
      </c>
      <c r="K70" s="6"/>
    </row>
    <row r="71" spans="1:11" customFormat="1" ht="15" thickBot="1" x14ac:dyDescent="0.35">
      <c r="A71" s="30">
        <v>57</v>
      </c>
      <c r="B71" s="1830"/>
      <c r="C71" s="113" t="s">
        <v>2127</v>
      </c>
      <c r="D71" s="281" t="s">
        <v>2111</v>
      </c>
      <c r="E71" s="281" t="s">
        <v>2128</v>
      </c>
      <c r="F71" s="901"/>
      <c r="G71" s="901"/>
      <c r="H71" s="39">
        <v>2</v>
      </c>
      <c r="I71" s="924"/>
      <c r="J71" s="210">
        <f t="shared" si="1"/>
        <v>0</v>
      </c>
      <c r="K71" s="6"/>
    </row>
    <row r="72" spans="1:11" customFormat="1" ht="30" customHeight="1" thickBot="1" x14ac:dyDescent="0.35">
      <c r="A72" s="30">
        <v>58</v>
      </c>
      <c r="B72" s="1830"/>
      <c r="C72" s="113" t="s">
        <v>2411</v>
      </c>
      <c r="D72" s="281" t="s">
        <v>2111</v>
      </c>
      <c r="E72" s="281" t="s">
        <v>2130</v>
      </c>
      <c r="F72" s="901"/>
      <c r="G72" s="901"/>
      <c r="H72" s="39">
        <v>2</v>
      </c>
      <c r="I72" s="924"/>
      <c r="J72" s="210">
        <f t="shared" si="1"/>
        <v>0</v>
      </c>
      <c r="K72" s="6"/>
    </row>
    <row r="73" spans="1:11" customFormat="1" ht="15" customHeight="1" thickBot="1" x14ac:dyDescent="0.35">
      <c r="A73" s="30">
        <v>59</v>
      </c>
      <c r="B73" s="1830"/>
      <c r="C73" s="113" t="s">
        <v>2131</v>
      </c>
      <c r="D73" s="281" t="s">
        <v>2111</v>
      </c>
      <c r="E73" s="281" t="s">
        <v>2132</v>
      </c>
      <c r="F73" s="901"/>
      <c r="G73" s="901"/>
      <c r="H73" s="39">
        <v>2</v>
      </c>
      <c r="I73" s="924"/>
      <c r="J73" s="210">
        <f t="shared" si="1"/>
        <v>0</v>
      </c>
      <c r="K73" s="6"/>
    </row>
    <row r="74" spans="1:11" customFormat="1" ht="15" customHeight="1" thickBot="1" x14ac:dyDescent="0.35">
      <c r="A74" s="30">
        <v>60</v>
      </c>
      <c r="B74" s="1830"/>
      <c r="C74" s="113" t="s">
        <v>2133</v>
      </c>
      <c r="D74" s="281" t="s">
        <v>2111</v>
      </c>
      <c r="E74" s="281" t="s">
        <v>2134</v>
      </c>
      <c r="F74" s="901"/>
      <c r="G74" s="901"/>
      <c r="H74" s="39">
        <v>2</v>
      </c>
      <c r="I74" s="924"/>
      <c r="J74" s="210">
        <f t="shared" si="1"/>
        <v>0</v>
      </c>
      <c r="K74" s="6"/>
    </row>
    <row r="75" spans="1:11" customFormat="1" ht="28.2" thickBot="1" x14ac:dyDescent="0.35">
      <c r="A75" s="30">
        <v>61</v>
      </c>
      <c r="B75" s="1830"/>
      <c r="C75" s="113" t="s">
        <v>2135</v>
      </c>
      <c r="D75" s="281" t="s">
        <v>2111</v>
      </c>
      <c r="E75" s="281" t="s">
        <v>2136</v>
      </c>
      <c r="F75" s="901"/>
      <c r="G75" s="901"/>
      <c r="H75" s="39">
        <v>1</v>
      </c>
      <c r="I75" s="924"/>
      <c r="J75" s="210">
        <f t="shared" si="1"/>
        <v>0</v>
      </c>
      <c r="K75" s="6"/>
    </row>
    <row r="76" spans="1:11" customFormat="1" ht="28.2" thickBot="1" x14ac:dyDescent="0.35">
      <c r="A76" s="30">
        <v>62</v>
      </c>
      <c r="B76" s="1830"/>
      <c r="C76" s="113" t="s">
        <v>2143</v>
      </c>
      <c r="D76" s="281" t="s">
        <v>2111</v>
      </c>
      <c r="E76" s="281" t="s">
        <v>2144</v>
      </c>
      <c r="F76" s="901"/>
      <c r="G76" s="901"/>
      <c r="H76" s="39">
        <v>2</v>
      </c>
      <c r="I76" s="924"/>
      <c r="J76" s="210">
        <f t="shared" si="1"/>
        <v>0</v>
      </c>
      <c r="K76" s="6"/>
    </row>
    <row r="77" spans="1:11" customFormat="1" ht="15" thickBot="1" x14ac:dyDescent="0.35">
      <c r="A77" s="30">
        <v>63</v>
      </c>
      <c r="B77" s="1830"/>
      <c r="C77" s="113" t="s">
        <v>1888</v>
      </c>
      <c r="D77" s="281" t="s">
        <v>1577</v>
      </c>
      <c r="E77" s="281" t="s">
        <v>2220</v>
      </c>
      <c r="F77" s="901"/>
      <c r="G77" s="901"/>
      <c r="H77" s="39">
        <v>4</v>
      </c>
      <c r="I77" s="924"/>
      <c r="J77" s="210">
        <f t="shared" si="1"/>
        <v>0</v>
      </c>
      <c r="K77" s="6"/>
    </row>
    <row r="78" spans="1:11" customFormat="1" ht="15" customHeight="1" thickBot="1" x14ac:dyDescent="0.35">
      <c r="A78" s="30">
        <v>64</v>
      </c>
      <c r="B78" s="1830"/>
      <c r="C78" s="113" t="s">
        <v>1888</v>
      </c>
      <c r="D78" s="281" t="s">
        <v>1577</v>
      </c>
      <c r="E78" s="281" t="s">
        <v>2412</v>
      </c>
      <c r="F78" s="901"/>
      <c r="G78" s="901"/>
      <c r="H78" s="39">
        <v>1</v>
      </c>
      <c r="I78" s="924"/>
      <c r="J78" s="210">
        <f t="shared" si="1"/>
        <v>0</v>
      </c>
      <c r="K78" s="6"/>
    </row>
    <row r="79" spans="1:11" customFormat="1" ht="15" customHeight="1" thickBot="1" x14ac:dyDescent="0.35">
      <c r="A79" s="30">
        <v>65</v>
      </c>
      <c r="B79" s="1830"/>
      <c r="C79" s="113" t="s">
        <v>1683</v>
      </c>
      <c r="D79" s="281" t="s">
        <v>1577</v>
      </c>
      <c r="E79" s="281" t="s">
        <v>2413</v>
      </c>
      <c r="F79" s="901"/>
      <c r="G79" s="901"/>
      <c r="H79" s="39">
        <v>1</v>
      </c>
      <c r="I79" s="924"/>
      <c r="J79" s="210">
        <f t="shared" ref="J79:J96" si="2">ROUND(I79,2)*H79</f>
        <v>0</v>
      </c>
      <c r="K79" s="6"/>
    </row>
    <row r="80" spans="1:11" customFormat="1" ht="15" customHeight="1" thickBot="1" x14ac:dyDescent="0.35">
      <c r="A80" s="30">
        <v>66</v>
      </c>
      <c r="B80" s="1830"/>
      <c r="C80" s="113" t="s">
        <v>1894</v>
      </c>
      <c r="D80" s="281" t="s">
        <v>1895</v>
      </c>
      <c r="E80" s="281" t="s">
        <v>2414</v>
      </c>
      <c r="F80" s="901"/>
      <c r="G80" s="901"/>
      <c r="H80" s="39">
        <v>1</v>
      </c>
      <c r="I80" s="924"/>
      <c r="J80" s="210">
        <f t="shared" si="2"/>
        <v>0</v>
      </c>
      <c r="K80" s="6"/>
    </row>
    <row r="81" spans="1:11" customFormat="1" ht="15" customHeight="1" thickBot="1" x14ac:dyDescent="0.35">
      <c r="A81" s="30">
        <v>67</v>
      </c>
      <c r="B81" s="1830"/>
      <c r="C81" s="113" t="s">
        <v>1907</v>
      </c>
      <c r="D81" s="281" t="s">
        <v>1908</v>
      </c>
      <c r="E81" s="281" t="s">
        <v>2415</v>
      </c>
      <c r="F81" s="901"/>
      <c r="G81" s="901"/>
      <c r="H81" s="39">
        <v>2</v>
      </c>
      <c r="I81" s="924"/>
      <c r="J81" s="210">
        <f t="shared" si="2"/>
        <v>0</v>
      </c>
      <c r="K81" s="6"/>
    </row>
    <row r="82" spans="1:11" customFormat="1" ht="15" customHeight="1" thickBot="1" x14ac:dyDescent="0.35">
      <c r="A82" s="30">
        <v>68</v>
      </c>
      <c r="B82" s="1830"/>
      <c r="C82" s="113" t="s">
        <v>2178</v>
      </c>
      <c r="D82" s="281" t="s">
        <v>1908</v>
      </c>
      <c r="E82" s="281" t="s">
        <v>2416</v>
      </c>
      <c r="F82" s="901"/>
      <c r="G82" s="901"/>
      <c r="H82" s="39">
        <v>2</v>
      </c>
      <c r="I82" s="924"/>
      <c r="J82" s="210">
        <f t="shared" si="2"/>
        <v>0</v>
      </c>
      <c r="K82" s="6"/>
    </row>
    <row r="83" spans="1:11" customFormat="1" ht="15" customHeight="1" thickBot="1" x14ac:dyDescent="0.35">
      <c r="A83" s="30">
        <v>69</v>
      </c>
      <c r="B83" s="1830"/>
      <c r="C83" s="113" t="s">
        <v>1910</v>
      </c>
      <c r="D83" s="281" t="s">
        <v>1908</v>
      </c>
      <c r="E83" s="281" t="s">
        <v>2417</v>
      </c>
      <c r="F83" s="901"/>
      <c r="G83" s="901"/>
      <c r="H83" s="39">
        <v>192</v>
      </c>
      <c r="I83" s="924"/>
      <c r="J83" s="210">
        <f t="shared" si="2"/>
        <v>0</v>
      </c>
      <c r="K83" s="6"/>
    </row>
    <row r="84" spans="1:11" customFormat="1" ht="15" customHeight="1" thickBot="1" x14ac:dyDescent="0.35">
      <c r="A84" s="30">
        <v>70</v>
      </c>
      <c r="B84" s="1830"/>
      <c r="C84" s="113" t="s">
        <v>1907</v>
      </c>
      <c r="D84" s="281" t="s">
        <v>1908</v>
      </c>
      <c r="E84" s="281" t="s">
        <v>2177</v>
      </c>
      <c r="F84" s="901"/>
      <c r="G84" s="901"/>
      <c r="H84" s="39">
        <v>2</v>
      </c>
      <c r="I84" s="924"/>
      <c r="J84" s="210">
        <f t="shared" si="2"/>
        <v>0</v>
      </c>
      <c r="K84" s="6"/>
    </row>
    <row r="85" spans="1:11" customFormat="1" ht="15" customHeight="1" thickBot="1" x14ac:dyDescent="0.35">
      <c r="A85" s="30">
        <v>71</v>
      </c>
      <c r="B85" s="1830"/>
      <c r="C85" s="113" t="s">
        <v>2178</v>
      </c>
      <c r="D85" s="281" t="s">
        <v>1908</v>
      </c>
      <c r="E85" s="281" t="s">
        <v>2179</v>
      </c>
      <c r="F85" s="901"/>
      <c r="G85" s="901"/>
      <c r="H85" s="39">
        <v>2</v>
      </c>
      <c r="I85" s="924"/>
      <c r="J85" s="210">
        <f t="shared" si="2"/>
        <v>0</v>
      </c>
      <c r="K85" s="6"/>
    </row>
    <row r="86" spans="1:11" customFormat="1" ht="15" customHeight="1" thickBot="1" x14ac:dyDescent="0.35">
      <c r="A86" s="30">
        <v>72</v>
      </c>
      <c r="B86" s="1830"/>
      <c r="C86" s="113" t="s">
        <v>1910</v>
      </c>
      <c r="D86" s="281" t="s">
        <v>1908</v>
      </c>
      <c r="E86" s="281" t="s">
        <v>1911</v>
      </c>
      <c r="F86" s="901"/>
      <c r="G86" s="901"/>
      <c r="H86" s="39">
        <v>264</v>
      </c>
      <c r="I86" s="924"/>
      <c r="J86" s="210">
        <f t="shared" si="2"/>
        <v>0</v>
      </c>
      <c r="K86" s="6"/>
    </row>
    <row r="87" spans="1:11" customFormat="1" ht="15" customHeight="1" thickBot="1" x14ac:dyDescent="0.35">
      <c r="A87" s="30">
        <v>73</v>
      </c>
      <c r="B87" s="1830"/>
      <c r="C87" s="113" t="s">
        <v>1907</v>
      </c>
      <c r="D87" s="281" t="s">
        <v>1908</v>
      </c>
      <c r="E87" s="281" t="s">
        <v>2418</v>
      </c>
      <c r="F87" s="901"/>
      <c r="G87" s="901"/>
      <c r="H87" s="39">
        <v>1</v>
      </c>
      <c r="I87" s="924"/>
      <c r="J87" s="210">
        <f t="shared" si="2"/>
        <v>0</v>
      </c>
      <c r="K87" s="6"/>
    </row>
    <row r="88" spans="1:11" customFormat="1" ht="15" customHeight="1" thickBot="1" x14ac:dyDescent="0.35">
      <c r="A88" s="30">
        <v>74</v>
      </c>
      <c r="B88" s="1830"/>
      <c r="C88" s="113" t="s">
        <v>2419</v>
      </c>
      <c r="D88" s="281" t="s">
        <v>1908</v>
      </c>
      <c r="E88" s="281" t="s">
        <v>2420</v>
      </c>
      <c r="F88" s="901"/>
      <c r="G88" s="901"/>
      <c r="H88" s="39">
        <v>80</v>
      </c>
      <c r="I88" s="924"/>
      <c r="J88" s="210">
        <f t="shared" si="2"/>
        <v>0</v>
      </c>
      <c r="K88" s="6"/>
    </row>
    <row r="89" spans="1:11" customFormat="1" ht="15" thickBot="1" x14ac:dyDescent="0.35">
      <c r="A89" s="30">
        <v>75</v>
      </c>
      <c r="B89" s="1830"/>
      <c r="C89" s="113" t="s">
        <v>2421</v>
      </c>
      <c r="D89" s="281" t="s">
        <v>2422</v>
      </c>
      <c r="E89" s="281" t="s">
        <v>2423</v>
      </c>
      <c r="F89" s="901"/>
      <c r="G89" s="901"/>
      <c r="H89" s="39">
        <v>1</v>
      </c>
      <c r="I89" s="924"/>
      <c r="J89" s="210">
        <f t="shared" si="2"/>
        <v>0</v>
      </c>
      <c r="K89" s="6"/>
    </row>
    <row r="90" spans="1:11" customFormat="1" ht="15" customHeight="1" thickBot="1" x14ac:dyDescent="0.35">
      <c r="A90" s="30">
        <v>76</v>
      </c>
      <c r="B90" s="1830"/>
      <c r="C90" s="113" t="s">
        <v>2424</v>
      </c>
      <c r="D90" s="281" t="s">
        <v>2425</v>
      </c>
      <c r="E90" s="281" t="s">
        <v>2426</v>
      </c>
      <c r="F90" s="901"/>
      <c r="G90" s="901"/>
      <c r="H90" s="39">
        <v>1</v>
      </c>
      <c r="I90" s="924"/>
      <c r="J90" s="210">
        <f t="shared" si="2"/>
        <v>0</v>
      </c>
      <c r="K90" s="6"/>
    </row>
    <row r="91" spans="1:11" customFormat="1" ht="15" customHeight="1" thickBot="1" x14ac:dyDescent="0.35">
      <c r="A91" s="30">
        <v>77</v>
      </c>
      <c r="B91" s="1830"/>
      <c r="C91" s="113" t="s">
        <v>2427</v>
      </c>
      <c r="D91" s="281" t="s">
        <v>2428</v>
      </c>
      <c r="E91" s="281" t="s">
        <v>2429</v>
      </c>
      <c r="F91" s="901"/>
      <c r="G91" s="901"/>
      <c r="H91" s="39">
        <v>1</v>
      </c>
      <c r="I91" s="924"/>
      <c r="J91" s="210">
        <f t="shared" si="2"/>
        <v>0</v>
      </c>
      <c r="K91" s="6"/>
    </row>
    <row r="92" spans="1:11" customFormat="1" ht="15" customHeight="1" thickBot="1" x14ac:dyDescent="0.35">
      <c r="A92" s="30">
        <v>78</v>
      </c>
      <c r="B92" s="1830"/>
      <c r="C92" s="113" t="s">
        <v>2430</v>
      </c>
      <c r="D92" s="281" t="s">
        <v>2173</v>
      </c>
      <c r="E92" s="281" t="s">
        <v>915</v>
      </c>
      <c r="F92" s="901"/>
      <c r="G92" s="901"/>
      <c r="H92" s="39">
        <v>1</v>
      </c>
      <c r="I92" s="924"/>
      <c r="J92" s="210">
        <f t="shared" si="2"/>
        <v>0</v>
      </c>
      <c r="K92" s="6"/>
    </row>
    <row r="93" spans="1:11" customFormat="1" ht="15" customHeight="1" thickBot="1" x14ac:dyDescent="0.35">
      <c r="A93" s="30">
        <v>79</v>
      </c>
      <c r="B93" s="1830"/>
      <c r="C93" s="113" t="s">
        <v>2431</v>
      </c>
      <c r="D93" s="281" t="s">
        <v>2232</v>
      </c>
      <c r="E93" s="281" t="s">
        <v>2432</v>
      </c>
      <c r="F93" s="901"/>
      <c r="G93" s="901"/>
      <c r="H93" s="39">
        <v>1</v>
      </c>
      <c r="I93" s="924"/>
      <c r="J93" s="210">
        <f t="shared" si="2"/>
        <v>0</v>
      </c>
      <c r="K93" s="6"/>
    </row>
    <row r="94" spans="1:11" customFormat="1" ht="15" customHeight="1" thickBot="1" x14ac:dyDescent="0.35">
      <c r="A94" s="30">
        <v>80</v>
      </c>
      <c r="B94" s="1830"/>
      <c r="C94" s="113" t="s">
        <v>2433</v>
      </c>
      <c r="D94" s="281" t="s">
        <v>2094</v>
      </c>
      <c r="E94" s="281" t="s">
        <v>2434</v>
      </c>
      <c r="F94" s="901"/>
      <c r="G94" s="901"/>
      <c r="H94" s="39">
        <v>1</v>
      </c>
      <c r="I94" s="924"/>
      <c r="J94" s="210">
        <f t="shared" si="2"/>
        <v>0</v>
      </c>
      <c r="K94" s="6"/>
    </row>
    <row r="95" spans="1:11" customFormat="1" ht="15" thickBot="1" x14ac:dyDescent="0.35">
      <c r="A95" s="30">
        <v>81</v>
      </c>
      <c r="B95" s="1830"/>
      <c r="C95" s="113" t="s">
        <v>2433</v>
      </c>
      <c r="D95" s="281" t="s">
        <v>2094</v>
      </c>
      <c r="E95" s="281" t="s">
        <v>2435</v>
      </c>
      <c r="F95" s="901"/>
      <c r="G95" s="901"/>
      <c r="H95" s="39">
        <v>1</v>
      </c>
      <c r="I95" s="924"/>
      <c r="J95" s="210">
        <f t="shared" si="2"/>
        <v>0</v>
      </c>
      <c r="K95" s="6"/>
    </row>
    <row r="96" spans="1:11" customFormat="1" ht="15" thickBot="1" x14ac:dyDescent="0.35">
      <c r="A96" s="41">
        <v>82</v>
      </c>
      <c r="B96" s="1830"/>
      <c r="C96" s="114" t="s">
        <v>2433</v>
      </c>
      <c r="D96" s="150" t="s">
        <v>2094</v>
      </c>
      <c r="E96" s="150" t="s">
        <v>2436</v>
      </c>
      <c r="F96" s="903"/>
      <c r="G96" s="903"/>
      <c r="H96" s="99">
        <v>1</v>
      </c>
      <c r="I96" s="925"/>
      <c r="J96" s="212">
        <f t="shared" si="2"/>
        <v>0</v>
      </c>
      <c r="K96" s="6"/>
    </row>
    <row r="97" spans="1:11" customFormat="1" ht="15" thickBot="1" x14ac:dyDescent="0.35">
      <c r="A97" s="1747" t="s">
        <v>1571</v>
      </c>
      <c r="B97" s="1747"/>
      <c r="C97" s="1747"/>
      <c r="D97" s="1747"/>
      <c r="E97" s="1747"/>
      <c r="F97" s="1747"/>
      <c r="G97" s="1747"/>
      <c r="H97" s="1747"/>
      <c r="I97" s="1747"/>
      <c r="J97" s="495">
        <f>SUM(J15:J96)</f>
        <v>0</v>
      </c>
      <c r="K97" s="6"/>
    </row>
    <row r="98" spans="1:11" customFormat="1" x14ac:dyDescent="0.3">
      <c r="A98" s="496"/>
      <c r="B98" s="496"/>
      <c r="C98" s="496"/>
      <c r="D98" s="496"/>
      <c r="E98" s="496"/>
      <c r="F98" s="496"/>
      <c r="G98" s="496"/>
      <c r="H98" s="497"/>
      <c r="I98" s="496"/>
      <c r="J98" s="496"/>
      <c r="K98" s="6"/>
    </row>
    <row r="99" spans="1:11" customFormat="1" ht="90" customHeight="1" x14ac:dyDescent="0.3">
      <c r="A99" s="1894" t="s">
        <v>1835</v>
      </c>
      <c r="B99" s="1894"/>
      <c r="C99" s="1894"/>
      <c r="D99" s="1894"/>
      <c r="E99" s="1894"/>
      <c r="F99" s="1894"/>
      <c r="G99" s="1894"/>
      <c r="H99" s="1894"/>
      <c r="I99" s="1894"/>
      <c r="J99" s="1894"/>
      <c r="K99" s="6"/>
    </row>
    <row r="100" spans="1:11" customFormat="1" x14ac:dyDescent="0.3">
      <c r="A100" s="496"/>
      <c r="B100" s="496"/>
      <c r="C100" s="496"/>
      <c r="D100" s="496"/>
      <c r="E100" s="496"/>
      <c r="F100" s="496"/>
      <c r="G100" s="496"/>
      <c r="H100" s="497"/>
      <c r="I100" s="496"/>
      <c r="J100" s="496"/>
      <c r="K100" s="6"/>
    </row>
    <row r="101" spans="1:11" customFormat="1" x14ac:dyDescent="0.3">
      <c r="A101" s="496"/>
      <c r="B101" s="496"/>
      <c r="C101" s="496"/>
      <c r="D101" s="496"/>
      <c r="E101" s="496"/>
      <c r="F101" s="496"/>
      <c r="G101" s="496"/>
      <c r="H101" s="497"/>
      <c r="I101" s="496"/>
      <c r="J101" s="496"/>
      <c r="K101" s="6"/>
    </row>
    <row r="102" spans="1:11" customFormat="1" x14ac:dyDescent="0.3">
      <c r="A102" s="496"/>
      <c r="B102" s="496"/>
      <c r="C102" s="496"/>
      <c r="D102" s="496"/>
      <c r="E102" s="496"/>
      <c r="F102" s="496"/>
      <c r="G102" s="496"/>
      <c r="H102" s="497"/>
      <c r="I102" s="496"/>
      <c r="J102" s="496"/>
      <c r="K102" s="6"/>
    </row>
    <row r="103" spans="1:11" customFormat="1" x14ac:dyDescent="0.3">
      <c r="A103" s="496"/>
      <c r="B103" s="496"/>
      <c r="C103" s="496"/>
      <c r="D103" s="496"/>
      <c r="E103" s="496"/>
      <c r="F103" s="496"/>
      <c r="G103" s="496"/>
      <c r="H103" s="497"/>
      <c r="I103" s="496"/>
      <c r="J103" s="496"/>
      <c r="K103" s="6"/>
    </row>
  </sheetData>
  <sheetProtection algorithmName="SHA-512" hashValue="z32IBCeWC0npMrqLpBF28y3n9STkbnKYhuOlxuvQgNVQ3erVTqWPbq9KF9V8Oz4GeD/SL/kKDLKRIGI2re8e6A==" saltValue="L66VDiH4zFM6EY0dH8U7QQ=="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96"/>
    <mergeCell ref="A97:I97"/>
    <mergeCell ref="A99:J99"/>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DC77-1013-4134-83ED-25BCB1CF45B7}">
  <sheetPr>
    <tabColor rgb="FFFFFF00"/>
    <pageSetUpPr fitToPage="1"/>
  </sheetPr>
  <dimension ref="A1:K29"/>
  <sheetViews>
    <sheetView topLeftCell="C1" workbookViewId="0">
      <selection activeCell="I15" sqref="I15:I22"/>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2437</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2438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30" customHeight="1" thickBot="1" x14ac:dyDescent="0.35">
      <c r="A14" s="1909" t="s">
        <v>2439</v>
      </c>
      <c r="B14" s="1909"/>
      <c r="C14" s="1909"/>
      <c r="D14" s="1909"/>
      <c r="E14" s="1909"/>
      <c r="F14" s="1909"/>
      <c r="G14" s="1909"/>
      <c r="H14" s="1909"/>
      <c r="I14" s="1909"/>
      <c r="J14" s="1909"/>
      <c r="K14" s="6"/>
    </row>
    <row r="15" spans="1:11" customFormat="1" ht="15" customHeight="1" thickBot="1" x14ac:dyDescent="0.35">
      <c r="A15" s="20">
        <v>1</v>
      </c>
      <c r="B15" s="1772" t="s">
        <v>2440</v>
      </c>
      <c r="C15" s="216" t="s">
        <v>2441</v>
      </c>
      <c r="D15" s="280" t="s">
        <v>2442</v>
      </c>
      <c r="E15" s="547" t="s">
        <v>2443</v>
      </c>
      <c r="F15" s="899"/>
      <c r="G15" s="899"/>
      <c r="H15" s="22">
        <v>2</v>
      </c>
      <c r="I15" s="904"/>
      <c r="J15" s="209">
        <f t="shared" ref="J15:J22" si="0">ROUND(I15,2)*H15</f>
        <v>0</v>
      </c>
      <c r="K15" s="6"/>
    </row>
    <row r="16" spans="1:11" customFormat="1" ht="15" customHeight="1" thickBot="1" x14ac:dyDescent="0.35">
      <c r="A16" s="30">
        <v>2</v>
      </c>
      <c r="B16" s="1772"/>
      <c r="C16" s="92" t="s">
        <v>2444</v>
      </c>
      <c r="D16" s="200" t="s">
        <v>2442</v>
      </c>
      <c r="E16" s="548" t="s">
        <v>2443</v>
      </c>
      <c r="F16" s="901"/>
      <c r="G16" s="901"/>
      <c r="H16" s="39">
        <v>2</v>
      </c>
      <c r="I16" s="905"/>
      <c r="J16" s="210">
        <f t="shared" si="0"/>
        <v>0</v>
      </c>
      <c r="K16" s="6"/>
    </row>
    <row r="17" spans="1:11" customFormat="1" ht="30" customHeight="1" thickBot="1" x14ac:dyDescent="0.35">
      <c r="A17" s="30">
        <v>3</v>
      </c>
      <c r="B17" s="1772"/>
      <c r="C17" s="217" t="s">
        <v>2445</v>
      </c>
      <c r="D17" s="200" t="s">
        <v>2442</v>
      </c>
      <c r="E17" s="548" t="s">
        <v>2446</v>
      </c>
      <c r="F17" s="901"/>
      <c r="G17" s="901"/>
      <c r="H17" s="39">
        <v>2</v>
      </c>
      <c r="I17" s="905"/>
      <c r="J17" s="210">
        <f t="shared" si="0"/>
        <v>0</v>
      </c>
      <c r="K17" s="6"/>
    </row>
    <row r="18" spans="1:11" customFormat="1" ht="15" customHeight="1" thickBot="1" x14ac:dyDescent="0.35">
      <c r="A18" s="30">
        <v>4</v>
      </c>
      <c r="B18" s="1772"/>
      <c r="C18" s="113" t="s">
        <v>2447</v>
      </c>
      <c r="D18" s="113" t="s">
        <v>2309</v>
      </c>
      <c r="E18" s="281" t="s">
        <v>2448</v>
      </c>
      <c r="F18" s="901"/>
      <c r="G18" s="901"/>
      <c r="H18" s="39">
        <v>2</v>
      </c>
      <c r="I18" s="905"/>
      <c r="J18" s="210">
        <f t="shared" si="0"/>
        <v>0</v>
      </c>
      <c r="K18" s="6"/>
    </row>
    <row r="19" spans="1:11" customFormat="1" ht="15" customHeight="1" thickBot="1" x14ac:dyDescent="0.35">
      <c r="A19" s="30">
        <v>5</v>
      </c>
      <c r="B19" s="1772"/>
      <c r="C19" s="113" t="s">
        <v>2449</v>
      </c>
      <c r="D19" s="113" t="s">
        <v>2309</v>
      </c>
      <c r="E19" s="281" t="s">
        <v>2448</v>
      </c>
      <c r="F19" s="901"/>
      <c r="G19" s="901"/>
      <c r="H19" s="39">
        <v>2</v>
      </c>
      <c r="I19" s="905"/>
      <c r="J19" s="210">
        <f t="shared" si="0"/>
        <v>0</v>
      </c>
      <c r="K19" s="6"/>
    </row>
    <row r="20" spans="1:11" customFormat="1" ht="15" customHeight="1" thickBot="1" x14ac:dyDescent="0.35">
      <c r="A20" s="30">
        <v>6</v>
      </c>
      <c r="B20" s="1772"/>
      <c r="C20" s="113" t="s">
        <v>2450</v>
      </c>
      <c r="D20" s="113" t="s">
        <v>2309</v>
      </c>
      <c r="E20" s="281" t="s">
        <v>2448</v>
      </c>
      <c r="F20" s="901"/>
      <c r="G20" s="901"/>
      <c r="H20" s="39">
        <v>2</v>
      </c>
      <c r="I20" s="905"/>
      <c r="J20" s="210">
        <f t="shared" si="0"/>
        <v>0</v>
      </c>
      <c r="K20" s="6"/>
    </row>
    <row r="21" spans="1:11" customFormat="1" ht="15" customHeight="1" thickBot="1" x14ac:dyDescent="0.35">
      <c r="A21" s="30">
        <v>7</v>
      </c>
      <c r="B21" s="1772"/>
      <c r="C21" s="113" t="s">
        <v>2451</v>
      </c>
      <c r="D21" s="113" t="s">
        <v>2309</v>
      </c>
      <c r="E21" s="281" t="s">
        <v>2448</v>
      </c>
      <c r="F21" s="901"/>
      <c r="G21" s="901"/>
      <c r="H21" s="39">
        <v>2</v>
      </c>
      <c r="I21" s="905"/>
      <c r="J21" s="210">
        <f t="shared" si="0"/>
        <v>0</v>
      </c>
      <c r="K21" s="6"/>
    </row>
    <row r="22" spans="1:11" customFormat="1" ht="15" customHeight="1" thickBot="1" x14ac:dyDescent="0.35">
      <c r="A22" s="41">
        <v>8</v>
      </c>
      <c r="B22" s="1772"/>
      <c r="C22" s="114" t="s">
        <v>2452</v>
      </c>
      <c r="D22" s="114" t="s">
        <v>2309</v>
      </c>
      <c r="E22" s="114" t="s">
        <v>2448</v>
      </c>
      <c r="F22" s="903"/>
      <c r="G22" s="903"/>
      <c r="H22" s="99">
        <v>2</v>
      </c>
      <c r="I22" s="906"/>
      <c r="J22" s="212">
        <f t="shared" si="0"/>
        <v>0</v>
      </c>
      <c r="K22" s="6"/>
    </row>
    <row r="23" spans="1:11" customFormat="1" ht="15" thickBot="1" x14ac:dyDescent="0.35">
      <c r="A23" s="1747" t="s">
        <v>1571</v>
      </c>
      <c r="B23" s="1747"/>
      <c r="C23" s="1747"/>
      <c r="D23" s="1747"/>
      <c r="E23" s="1747"/>
      <c r="F23" s="1747"/>
      <c r="G23" s="1747"/>
      <c r="H23" s="1747"/>
      <c r="I23" s="1747"/>
      <c r="J23" s="495">
        <f>SUM(J15:J22)</f>
        <v>0</v>
      </c>
      <c r="K23" s="6"/>
    </row>
    <row r="24" spans="1:11" customFormat="1" x14ac:dyDescent="0.3">
      <c r="A24" s="142"/>
      <c r="B24" s="142"/>
      <c r="C24" s="142"/>
      <c r="D24" s="142"/>
      <c r="E24" s="142"/>
      <c r="F24" s="142"/>
      <c r="G24" s="142"/>
      <c r="H24" s="143"/>
      <c r="I24" s="142"/>
      <c r="J24" s="142"/>
      <c r="K24" s="6"/>
    </row>
    <row r="25" spans="1:11" customFormat="1" ht="90" customHeight="1" x14ac:dyDescent="0.3">
      <c r="A25" s="1884" t="s">
        <v>1572</v>
      </c>
      <c r="B25" s="1884"/>
      <c r="C25" s="1884"/>
      <c r="D25" s="1884"/>
      <c r="E25" s="1884"/>
      <c r="F25" s="1884"/>
      <c r="G25" s="1884"/>
      <c r="H25" s="1884"/>
      <c r="I25" s="1884"/>
      <c r="J25" s="1884"/>
      <c r="K25" s="6"/>
    </row>
    <row r="26" spans="1:11" customFormat="1" x14ac:dyDescent="0.3">
      <c r="A26" s="496"/>
      <c r="B26" s="496"/>
      <c r="C26" s="496"/>
      <c r="D26" s="496"/>
      <c r="E26" s="496"/>
      <c r="F26" s="496"/>
      <c r="G26" s="496"/>
      <c r="H26" s="497"/>
      <c r="I26" s="496"/>
      <c r="J26" s="496"/>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sheetData>
  <sheetProtection algorithmName="SHA-512" hashValue="1/jixSdiJCmkPe59mAz7suzG54GVr24ks4SOewIzyTIukl2YXuO+9RGM9QO1/8xSD6RMyafjJsJStmsqU75EyQ==" saltValue="QCh22PX2xsa4Gh0C8IgCBw=="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2"/>
    <mergeCell ref="A23:I23"/>
    <mergeCell ref="A25:J25"/>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19BA3-F231-41C8-ABE1-114D68238ACE}">
  <sheetPr>
    <tabColor rgb="FFCAEDFB"/>
    <pageSetUpPr fitToPage="1"/>
  </sheetPr>
  <dimension ref="A1:P82"/>
  <sheetViews>
    <sheetView topLeftCell="C7" workbookViewId="0">
      <selection activeCell="O15" sqref="O15:O79"/>
    </sheetView>
  </sheetViews>
  <sheetFormatPr defaultColWidth="8.88671875" defaultRowHeight="13.8" x14ac:dyDescent="0.3"/>
  <cols>
    <col min="1" max="1" width="8.88671875" style="142" bestFit="1" customWidth="1"/>
    <col min="2" max="2" width="22.6640625" style="142" customWidth="1"/>
    <col min="3" max="3" width="29.88671875" style="142" customWidth="1"/>
    <col min="4" max="4" width="54.88671875" style="142" customWidth="1"/>
    <col min="5" max="5" width="8.109375" style="142" customWidth="1"/>
    <col min="6" max="6" width="8.88671875" style="142" bestFit="1" customWidth="1"/>
    <col min="7" max="8" width="3.109375" style="143" customWidth="1"/>
    <col min="9" max="9" width="5.3320312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298</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299</v>
      </c>
      <c r="B9" s="1771"/>
      <c r="C9" s="1771"/>
      <c r="D9" s="69"/>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79.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300</v>
      </c>
      <c r="B14" s="1759"/>
      <c r="C14" s="1759"/>
      <c r="D14" s="1759"/>
      <c r="E14" s="1759"/>
      <c r="F14" s="1759"/>
      <c r="G14" s="1759"/>
      <c r="H14" s="1759"/>
      <c r="I14" s="1759"/>
      <c r="J14" s="1759"/>
      <c r="K14" s="1759"/>
      <c r="L14" s="1759"/>
      <c r="M14" s="1759"/>
      <c r="N14" s="1759"/>
      <c r="O14" s="1759"/>
      <c r="P14" s="1759"/>
    </row>
    <row r="15" spans="1:16" s="71" customFormat="1" ht="14.4" thickBot="1" x14ac:dyDescent="0.35">
      <c r="A15" s="20">
        <v>1</v>
      </c>
      <c r="B15" s="1750" t="s">
        <v>301</v>
      </c>
      <c r="C15" s="1750" t="s">
        <v>302</v>
      </c>
      <c r="D15" s="144" t="s">
        <v>303</v>
      </c>
      <c r="E15" s="22">
        <v>2</v>
      </c>
      <c r="F15" s="81">
        <v>28</v>
      </c>
      <c r="G15" s="82" t="s">
        <v>225</v>
      </c>
      <c r="H15" s="83"/>
      <c r="I15" s="84"/>
      <c r="J15" s="145"/>
      <c r="K15" s="27"/>
      <c r="L15" s="27"/>
      <c r="M15" s="83" t="s">
        <v>225</v>
      </c>
      <c r="N15" s="84" t="s">
        <v>225</v>
      </c>
      <c r="O15" s="820"/>
      <c r="P15" s="29">
        <f t="shared" ref="P15:P46" si="0">ROUND(O15,2)*E15*F15</f>
        <v>0</v>
      </c>
    </row>
    <row r="16" spans="1:16" s="71" customFormat="1" ht="14.4" thickBot="1" x14ac:dyDescent="0.35">
      <c r="A16" s="30">
        <v>2</v>
      </c>
      <c r="B16" s="1750"/>
      <c r="C16" s="1750"/>
      <c r="D16" s="86" t="s">
        <v>304</v>
      </c>
      <c r="E16" s="39">
        <v>2</v>
      </c>
      <c r="F16" s="87">
        <v>28</v>
      </c>
      <c r="G16" s="93"/>
      <c r="H16" s="94"/>
      <c r="I16" s="95" t="s">
        <v>225</v>
      </c>
      <c r="J16" s="146"/>
      <c r="K16" s="36"/>
      <c r="L16" s="36"/>
      <c r="M16" s="39" t="s">
        <v>225</v>
      </c>
      <c r="N16" s="90" t="s">
        <v>225</v>
      </c>
      <c r="O16" s="818"/>
      <c r="P16" s="91">
        <f t="shared" si="0"/>
        <v>0</v>
      </c>
    </row>
    <row r="17" spans="1:16" s="71" customFormat="1" ht="14.4" thickBot="1" x14ac:dyDescent="0.35">
      <c r="A17" s="30">
        <v>3</v>
      </c>
      <c r="B17" s="1750"/>
      <c r="C17" s="1750"/>
      <c r="D17" s="86" t="s">
        <v>305</v>
      </c>
      <c r="E17" s="39">
        <v>2</v>
      </c>
      <c r="F17" s="87">
        <v>28</v>
      </c>
      <c r="G17" s="93"/>
      <c r="H17" s="94"/>
      <c r="I17" s="95" t="s">
        <v>225</v>
      </c>
      <c r="J17" s="146"/>
      <c r="K17" s="36"/>
      <c r="L17" s="36"/>
      <c r="M17" s="39" t="s">
        <v>225</v>
      </c>
      <c r="N17" s="90" t="s">
        <v>225</v>
      </c>
      <c r="O17" s="818"/>
      <c r="P17" s="91">
        <f t="shared" si="0"/>
        <v>0</v>
      </c>
    </row>
    <row r="18" spans="1:16" s="71" customFormat="1" ht="14.4" thickBot="1" x14ac:dyDescent="0.35">
      <c r="A18" s="30">
        <v>4</v>
      </c>
      <c r="B18" s="1750"/>
      <c r="C18" s="1750"/>
      <c r="D18" s="86" t="s">
        <v>306</v>
      </c>
      <c r="E18" s="39">
        <v>2</v>
      </c>
      <c r="F18" s="87">
        <v>28</v>
      </c>
      <c r="G18" s="88"/>
      <c r="H18" s="39"/>
      <c r="I18" s="90" t="s">
        <v>225</v>
      </c>
      <c r="J18" s="146"/>
      <c r="K18" s="36"/>
      <c r="L18" s="36"/>
      <c r="M18" s="39" t="s">
        <v>225</v>
      </c>
      <c r="N18" s="90" t="s">
        <v>225</v>
      </c>
      <c r="O18" s="818"/>
      <c r="P18" s="91">
        <f t="shared" si="0"/>
        <v>0</v>
      </c>
    </row>
    <row r="19" spans="1:16" s="71" customFormat="1" ht="14.4" thickBot="1" x14ac:dyDescent="0.35">
      <c r="A19" s="30">
        <v>5</v>
      </c>
      <c r="B19" s="1750"/>
      <c r="C19" s="1750"/>
      <c r="D19" s="92" t="s">
        <v>307</v>
      </c>
      <c r="E19" s="39">
        <v>2</v>
      </c>
      <c r="F19" s="87">
        <v>28</v>
      </c>
      <c r="G19" s="93"/>
      <c r="H19" s="94"/>
      <c r="I19" s="90" t="s">
        <v>225</v>
      </c>
      <c r="J19" s="146"/>
      <c r="K19" s="36"/>
      <c r="L19" s="36"/>
      <c r="M19" s="94" t="s">
        <v>225</v>
      </c>
      <c r="N19" s="95" t="s">
        <v>225</v>
      </c>
      <c r="O19" s="818"/>
      <c r="P19" s="91">
        <f t="shared" si="0"/>
        <v>0</v>
      </c>
    </row>
    <row r="20" spans="1:16" s="71" customFormat="1" ht="14.4" thickBot="1" x14ac:dyDescent="0.35">
      <c r="A20" s="30">
        <v>6</v>
      </c>
      <c r="B20" s="1750"/>
      <c r="C20" s="1750"/>
      <c r="D20" s="92" t="s">
        <v>308</v>
      </c>
      <c r="E20" s="39">
        <v>2</v>
      </c>
      <c r="F20" s="87">
        <v>28</v>
      </c>
      <c r="G20" s="93"/>
      <c r="H20" s="94"/>
      <c r="I20" s="95"/>
      <c r="J20" s="146"/>
      <c r="K20" s="36"/>
      <c r="L20" s="36"/>
      <c r="M20" s="94" t="s">
        <v>225</v>
      </c>
      <c r="N20" s="95" t="s">
        <v>225</v>
      </c>
      <c r="O20" s="818"/>
      <c r="P20" s="91">
        <f t="shared" si="0"/>
        <v>0</v>
      </c>
    </row>
    <row r="21" spans="1:16" s="71" customFormat="1" ht="14.4" thickBot="1" x14ac:dyDescent="0.35">
      <c r="A21" s="30">
        <v>7</v>
      </c>
      <c r="B21" s="1750"/>
      <c r="C21" s="1750"/>
      <c r="D21" s="92" t="s">
        <v>309</v>
      </c>
      <c r="E21" s="39">
        <v>2</v>
      </c>
      <c r="F21" s="87">
        <v>28</v>
      </c>
      <c r="G21" s="93"/>
      <c r="H21" s="94"/>
      <c r="I21" s="95"/>
      <c r="J21" s="146"/>
      <c r="K21" s="36"/>
      <c r="L21" s="36"/>
      <c r="M21" s="94" t="s">
        <v>225</v>
      </c>
      <c r="N21" s="95" t="s">
        <v>225</v>
      </c>
      <c r="O21" s="818"/>
      <c r="P21" s="91">
        <f t="shared" si="0"/>
        <v>0</v>
      </c>
    </row>
    <row r="22" spans="1:16" s="71" customFormat="1" ht="14.4" thickBot="1" x14ac:dyDescent="0.35">
      <c r="A22" s="30">
        <v>8</v>
      </c>
      <c r="B22" s="1750"/>
      <c r="C22" s="1750"/>
      <c r="D22" s="92" t="s">
        <v>310</v>
      </c>
      <c r="E22" s="39">
        <v>2</v>
      </c>
      <c r="F22" s="87">
        <v>28</v>
      </c>
      <c r="G22" s="93"/>
      <c r="H22" s="94"/>
      <c r="I22" s="108"/>
      <c r="J22" s="146"/>
      <c r="K22" s="36"/>
      <c r="L22" s="36"/>
      <c r="M22" s="94" t="s">
        <v>225</v>
      </c>
      <c r="N22" s="95" t="s">
        <v>225</v>
      </c>
      <c r="O22" s="818"/>
      <c r="P22" s="91">
        <f t="shared" si="0"/>
        <v>0</v>
      </c>
    </row>
    <row r="23" spans="1:16" s="71" customFormat="1" ht="14.4" thickBot="1" x14ac:dyDescent="0.35">
      <c r="A23" s="30">
        <v>9</v>
      </c>
      <c r="B23" s="1750"/>
      <c r="C23" s="1750"/>
      <c r="D23" s="92" t="s">
        <v>311</v>
      </c>
      <c r="E23" s="39">
        <v>2</v>
      </c>
      <c r="F23" s="87">
        <v>28</v>
      </c>
      <c r="G23" s="93"/>
      <c r="H23" s="107"/>
      <c r="I23" s="108"/>
      <c r="J23" s="146"/>
      <c r="K23" s="36"/>
      <c r="L23" s="36"/>
      <c r="M23" s="94" t="s">
        <v>225</v>
      </c>
      <c r="N23" s="95" t="s">
        <v>225</v>
      </c>
      <c r="O23" s="818"/>
      <c r="P23" s="91">
        <f t="shared" si="0"/>
        <v>0</v>
      </c>
    </row>
    <row r="24" spans="1:16" s="71" customFormat="1" ht="14.4" thickBot="1" x14ac:dyDescent="0.35">
      <c r="A24" s="30">
        <v>10</v>
      </c>
      <c r="B24" s="1750"/>
      <c r="C24" s="1750"/>
      <c r="D24" s="92" t="s">
        <v>312</v>
      </c>
      <c r="E24" s="39">
        <v>2</v>
      </c>
      <c r="F24" s="87">
        <v>28</v>
      </c>
      <c r="G24" s="93"/>
      <c r="H24" s="107"/>
      <c r="I24" s="108"/>
      <c r="J24" s="146"/>
      <c r="K24" s="36"/>
      <c r="L24" s="36"/>
      <c r="M24" s="94" t="s">
        <v>225</v>
      </c>
      <c r="N24" s="95" t="s">
        <v>225</v>
      </c>
      <c r="O24" s="818"/>
      <c r="P24" s="91">
        <f t="shared" si="0"/>
        <v>0</v>
      </c>
    </row>
    <row r="25" spans="1:16" s="71" customFormat="1" ht="14.4" thickBot="1" x14ac:dyDescent="0.35">
      <c r="A25" s="30">
        <v>11</v>
      </c>
      <c r="B25" s="1750"/>
      <c r="C25" s="1750"/>
      <c r="D25" s="92" t="s">
        <v>313</v>
      </c>
      <c r="E25" s="39">
        <v>2</v>
      </c>
      <c r="F25" s="87">
        <v>28</v>
      </c>
      <c r="G25" s="93"/>
      <c r="H25" s="107"/>
      <c r="I25" s="108"/>
      <c r="J25" s="146"/>
      <c r="K25" s="36"/>
      <c r="L25" s="36"/>
      <c r="M25" s="94" t="s">
        <v>225</v>
      </c>
      <c r="N25" s="95" t="s">
        <v>225</v>
      </c>
      <c r="O25" s="818"/>
      <c r="P25" s="91">
        <f t="shared" si="0"/>
        <v>0</v>
      </c>
    </row>
    <row r="26" spans="1:16" s="71" customFormat="1" ht="15" customHeight="1" thickBot="1" x14ac:dyDescent="0.35">
      <c r="A26" s="30">
        <v>12</v>
      </c>
      <c r="B26" s="1750"/>
      <c r="C26" s="1750"/>
      <c r="D26" s="92" t="s">
        <v>314</v>
      </c>
      <c r="E26" s="39">
        <v>2</v>
      </c>
      <c r="F26" s="87">
        <v>28</v>
      </c>
      <c r="G26" s="93"/>
      <c r="H26" s="107"/>
      <c r="I26" s="108"/>
      <c r="J26" s="146"/>
      <c r="K26" s="36"/>
      <c r="L26" s="36"/>
      <c r="M26" s="94" t="s">
        <v>225</v>
      </c>
      <c r="N26" s="95" t="s">
        <v>225</v>
      </c>
      <c r="O26" s="818"/>
      <c r="P26" s="91">
        <f t="shared" si="0"/>
        <v>0</v>
      </c>
    </row>
    <row r="27" spans="1:16" s="71" customFormat="1" ht="28.2" thickBot="1" x14ac:dyDescent="0.35">
      <c r="A27" s="30">
        <v>13</v>
      </c>
      <c r="B27" s="1750"/>
      <c r="C27" s="1750"/>
      <c r="D27" s="147" t="s">
        <v>315</v>
      </c>
      <c r="E27" s="99">
        <v>2</v>
      </c>
      <c r="F27" s="100">
        <v>28</v>
      </c>
      <c r="G27" s="101"/>
      <c r="H27" s="111"/>
      <c r="I27" s="109"/>
      <c r="J27" s="148"/>
      <c r="K27" s="46"/>
      <c r="L27" s="46"/>
      <c r="M27" s="102" t="s">
        <v>225</v>
      </c>
      <c r="N27" s="103" t="s">
        <v>225</v>
      </c>
      <c r="O27" s="819"/>
      <c r="P27" s="105">
        <f t="shared" si="0"/>
        <v>0</v>
      </c>
    </row>
    <row r="28" spans="1:16" s="71" customFormat="1" ht="14.4" thickBot="1" x14ac:dyDescent="0.35">
      <c r="A28" s="20">
        <v>14</v>
      </c>
      <c r="B28" s="1750" t="s">
        <v>316</v>
      </c>
      <c r="C28" s="1750" t="s">
        <v>317</v>
      </c>
      <c r="D28" s="106" t="s">
        <v>318</v>
      </c>
      <c r="E28" s="22">
        <v>2</v>
      </c>
      <c r="F28" s="25">
        <v>6</v>
      </c>
      <c r="G28" s="82"/>
      <c r="H28" s="83" t="s">
        <v>225</v>
      </c>
      <c r="I28" s="110"/>
      <c r="J28" s="145"/>
      <c r="K28" s="27"/>
      <c r="L28" s="27"/>
      <c r="M28" s="83" t="s">
        <v>225</v>
      </c>
      <c r="N28" s="84" t="s">
        <v>225</v>
      </c>
      <c r="O28" s="820"/>
      <c r="P28" s="29">
        <f t="shared" si="0"/>
        <v>0</v>
      </c>
    </row>
    <row r="29" spans="1:16" s="71" customFormat="1" ht="14.4" thickBot="1" x14ac:dyDescent="0.35">
      <c r="A29" s="30">
        <v>15</v>
      </c>
      <c r="B29" s="1750"/>
      <c r="C29" s="1750"/>
      <c r="D29" s="149" t="s">
        <v>319</v>
      </c>
      <c r="E29" s="39">
        <v>2</v>
      </c>
      <c r="F29" s="34">
        <v>6</v>
      </c>
      <c r="G29" s="93"/>
      <c r="H29" s="94"/>
      <c r="I29" s="108"/>
      <c r="J29" s="146"/>
      <c r="K29" s="36"/>
      <c r="L29" s="36"/>
      <c r="M29" s="94" t="s">
        <v>225</v>
      </c>
      <c r="N29" s="95" t="s">
        <v>225</v>
      </c>
      <c r="O29" s="818"/>
      <c r="P29" s="91">
        <f t="shared" si="0"/>
        <v>0</v>
      </c>
    </row>
    <row r="30" spans="1:16" s="71" customFormat="1" ht="28.2" thickBot="1" x14ac:dyDescent="0.35">
      <c r="A30" s="30">
        <v>16</v>
      </c>
      <c r="B30" s="1750"/>
      <c r="C30" s="1750"/>
      <c r="D30" s="119" t="s">
        <v>320</v>
      </c>
      <c r="E30" s="39">
        <v>2</v>
      </c>
      <c r="F30" s="34">
        <v>6</v>
      </c>
      <c r="G30" s="93"/>
      <c r="H30" s="94"/>
      <c r="I30" s="95" t="s">
        <v>225</v>
      </c>
      <c r="J30" s="146"/>
      <c r="K30" s="36"/>
      <c r="L30" s="36"/>
      <c r="M30" s="94" t="s">
        <v>225</v>
      </c>
      <c r="N30" s="95" t="s">
        <v>225</v>
      </c>
      <c r="O30" s="818"/>
      <c r="P30" s="91">
        <f t="shared" si="0"/>
        <v>0</v>
      </c>
    </row>
    <row r="31" spans="1:16" s="71" customFormat="1" ht="28.2" thickBot="1" x14ac:dyDescent="0.35">
      <c r="A31" s="30">
        <v>17</v>
      </c>
      <c r="B31" s="1750"/>
      <c r="C31" s="1750"/>
      <c r="D31" s="119" t="s">
        <v>321</v>
      </c>
      <c r="E31" s="39">
        <v>2</v>
      </c>
      <c r="F31" s="34">
        <v>6</v>
      </c>
      <c r="G31" s="93"/>
      <c r="H31" s="94"/>
      <c r="I31" s="95" t="s">
        <v>225</v>
      </c>
      <c r="J31" s="146"/>
      <c r="K31" s="36"/>
      <c r="L31" s="36"/>
      <c r="M31" s="94" t="s">
        <v>225</v>
      </c>
      <c r="N31" s="95" t="s">
        <v>225</v>
      </c>
      <c r="O31" s="818"/>
      <c r="P31" s="91">
        <f t="shared" si="0"/>
        <v>0</v>
      </c>
    </row>
    <row r="32" spans="1:16" s="71" customFormat="1" ht="28.2" thickBot="1" x14ac:dyDescent="0.35">
      <c r="A32" s="30">
        <v>18</v>
      </c>
      <c r="B32" s="1750"/>
      <c r="C32" s="1750"/>
      <c r="D32" s="113" t="s">
        <v>322</v>
      </c>
      <c r="E32" s="39">
        <v>2</v>
      </c>
      <c r="F32" s="34">
        <v>6</v>
      </c>
      <c r="G32" s="93"/>
      <c r="H32" s="94"/>
      <c r="I32" s="108"/>
      <c r="J32" s="146"/>
      <c r="K32" s="36"/>
      <c r="L32" s="36"/>
      <c r="M32" s="94" t="s">
        <v>225</v>
      </c>
      <c r="N32" s="95" t="s">
        <v>225</v>
      </c>
      <c r="O32" s="818"/>
      <c r="P32" s="91">
        <f t="shared" si="0"/>
        <v>0</v>
      </c>
    </row>
    <row r="33" spans="1:16" s="71" customFormat="1" ht="28.2" thickBot="1" x14ac:dyDescent="0.35">
      <c r="A33" s="30">
        <v>19</v>
      </c>
      <c r="B33" s="1750"/>
      <c r="C33" s="1750"/>
      <c r="D33" s="150" t="s">
        <v>323</v>
      </c>
      <c r="E33" s="99">
        <v>2</v>
      </c>
      <c r="F33" s="45">
        <v>6</v>
      </c>
      <c r="G33" s="101"/>
      <c r="H33" s="102"/>
      <c r="I33" s="109"/>
      <c r="J33" s="148"/>
      <c r="K33" s="46"/>
      <c r="L33" s="46"/>
      <c r="M33" s="102" t="s">
        <v>225</v>
      </c>
      <c r="N33" s="103" t="s">
        <v>225</v>
      </c>
      <c r="O33" s="819"/>
      <c r="P33" s="105">
        <f t="shared" si="0"/>
        <v>0</v>
      </c>
    </row>
    <row r="34" spans="1:16" s="71" customFormat="1" ht="14.4" thickBot="1" x14ac:dyDescent="0.35">
      <c r="A34" s="20">
        <v>20</v>
      </c>
      <c r="B34" s="1750" t="s">
        <v>316</v>
      </c>
      <c r="C34" s="1750" t="s">
        <v>324</v>
      </c>
      <c r="D34" s="106" t="s">
        <v>318</v>
      </c>
      <c r="E34" s="22">
        <v>2</v>
      </c>
      <c r="F34" s="25">
        <v>6</v>
      </c>
      <c r="G34" s="82"/>
      <c r="H34" s="83" t="s">
        <v>225</v>
      </c>
      <c r="I34" s="110"/>
      <c r="J34" s="145"/>
      <c r="K34" s="27"/>
      <c r="L34" s="27"/>
      <c r="M34" s="83" t="s">
        <v>225</v>
      </c>
      <c r="N34" s="84" t="s">
        <v>225</v>
      </c>
      <c r="O34" s="820"/>
      <c r="P34" s="29">
        <f t="shared" si="0"/>
        <v>0</v>
      </c>
    </row>
    <row r="35" spans="1:16" s="71" customFormat="1" ht="14.4" thickBot="1" x14ac:dyDescent="0.35">
      <c r="A35" s="30">
        <v>21</v>
      </c>
      <c r="B35" s="1750"/>
      <c r="C35" s="1750"/>
      <c r="D35" s="149" t="s">
        <v>319</v>
      </c>
      <c r="E35" s="39">
        <v>2</v>
      </c>
      <c r="F35" s="34">
        <v>6</v>
      </c>
      <c r="G35" s="93"/>
      <c r="H35" s="94"/>
      <c r="I35" s="108"/>
      <c r="J35" s="146"/>
      <c r="K35" s="36"/>
      <c r="L35" s="36"/>
      <c r="M35" s="94" t="s">
        <v>225</v>
      </c>
      <c r="N35" s="95" t="s">
        <v>225</v>
      </c>
      <c r="O35" s="818"/>
      <c r="P35" s="91">
        <f t="shared" si="0"/>
        <v>0</v>
      </c>
    </row>
    <row r="36" spans="1:16" s="71" customFormat="1" ht="28.2" thickBot="1" x14ac:dyDescent="0.35">
      <c r="A36" s="30">
        <v>22</v>
      </c>
      <c r="B36" s="1750"/>
      <c r="C36" s="1750"/>
      <c r="D36" s="119" t="s">
        <v>325</v>
      </c>
      <c r="E36" s="39">
        <v>2</v>
      </c>
      <c r="F36" s="34">
        <v>6</v>
      </c>
      <c r="G36" s="93"/>
      <c r="H36" s="94"/>
      <c r="I36" s="95" t="s">
        <v>225</v>
      </c>
      <c r="J36" s="146"/>
      <c r="K36" s="36"/>
      <c r="L36" s="36"/>
      <c r="M36" s="94" t="s">
        <v>225</v>
      </c>
      <c r="N36" s="95" t="s">
        <v>225</v>
      </c>
      <c r="O36" s="818"/>
      <c r="P36" s="91">
        <f t="shared" si="0"/>
        <v>0</v>
      </c>
    </row>
    <row r="37" spans="1:16" s="71" customFormat="1" ht="28.2" thickBot="1" x14ac:dyDescent="0.35">
      <c r="A37" s="30">
        <v>23</v>
      </c>
      <c r="B37" s="1750"/>
      <c r="C37" s="1750"/>
      <c r="D37" s="119" t="s">
        <v>326</v>
      </c>
      <c r="E37" s="39">
        <v>2</v>
      </c>
      <c r="F37" s="34">
        <v>6</v>
      </c>
      <c r="G37" s="93"/>
      <c r="H37" s="94"/>
      <c r="I37" s="95" t="s">
        <v>225</v>
      </c>
      <c r="J37" s="146"/>
      <c r="K37" s="36"/>
      <c r="L37" s="36"/>
      <c r="M37" s="94" t="s">
        <v>225</v>
      </c>
      <c r="N37" s="95" t="s">
        <v>225</v>
      </c>
      <c r="O37" s="818"/>
      <c r="P37" s="91">
        <f t="shared" si="0"/>
        <v>0</v>
      </c>
    </row>
    <row r="38" spans="1:16" s="71" customFormat="1" ht="28.2" thickBot="1" x14ac:dyDescent="0.35">
      <c r="A38" s="30">
        <v>24</v>
      </c>
      <c r="B38" s="1750"/>
      <c r="C38" s="1750"/>
      <c r="D38" s="119" t="s">
        <v>322</v>
      </c>
      <c r="E38" s="39">
        <v>2</v>
      </c>
      <c r="F38" s="34">
        <v>6</v>
      </c>
      <c r="G38" s="93"/>
      <c r="H38" s="94"/>
      <c r="I38" s="108"/>
      <c r="J38" s="146"/>
      <c r="K38" s="36"/>
      <c r="L38" s="36"/>
      <c r="M38" s="94" t="s">
        <v>225</v>
      </c>
      <c r="N38" s="95" t="s">
        <v>225</v>
      </c>
      <c r="O38" s="818"/>
      <c r="P38" s="91">
        <f t="shared" si="0"/>
        <v>0</v>
      </c>
    </row>
    <row r="39" spans="1:16" s="71" customFormat="1" ht="28.2" thickBot="1" x14ac:dyDescent="0.35">
      <c r="A39" s="30">
        <v>25</v>
      </c>
      <c r="B39" s="1750"/>
      <c r="C39" s="1750"/>
      <c r="D39" s="151" t="s">
        <v>323</v>
      </c>
      <c r="E39" s="99">
        <v>2</v>
      </c>
      <c r="F39" s="45">
        <v>6</v>
      </c>
      <c r="G39" s="101"/>
      <c r="H39" s="102"/>
      <c r="I39" s="109"/>
      <c r="J39" s="148"/>
      <c r="K39" s="46"/>
      <c r="L39" s="46"/>
      <c r="M39" s="102" t="s">
        <v>225</v>
      </c>
      <c r="N39" s="103" t="s">
        <v>225</v>
      </c>
      <c r="O39" s="819"/>
      <c r="P39" s="105">
        <f t="shared" si="0"/>
        <v>0</v>
      </c>
    </row>
    <row r="40" spans="1:16" s="71" customFormat="1" ht="14.4" thickBot="1" x14ac:dyDescent="0.35">
      <c r="A40" s="20">
        <v>26</v>
      </c>
      <c r="B40" s="1750" t="s">
        <v>316</v>
      </c>
      <c r="C40" s="1750" t="s">
        <v>327</v>
      </c>
      <c r="D40" s="106" t="s">
        <v>318</v>
      </c>
      <c r="E40" s="22">
        <v>2</v>
      </c>
      <c r="F40" s="25">
        <v>6</v>
      </c>
      <c r="G40" s="82"/>
      <c r="H40" s="83" t="s">
        <v>225</v>
      </c>
      <c r="I40" s="110"/>
      <c r="J40" s="145"/>
      <c r="K40" s="27"/>
      <c r="L40" s="27"/>
      <c r="M40" s="83" t="s">
        <v>225</v>
      </c>
      <c r="N40" s="84" t="s">
        <v>225</v>
      </c>
      <c r="O40" s="820"/>
      <c r="P40" s="29">
        <f t="shared" si="0"/>
        <v>0</v>
      </c>
    </row>
    <row r="41" spans="1:16" s="71" customFormat="1" ht="14.4" thickBot="1" x14ac:dyDescent="0.35">
      <c r="A41" s="30">
        <v>27</v>
      </c>
      <c r="B41" s="1750"/>
      <c r="C41" s="1750"/>
      <c r="D41" s="149" t="s">
        <v>319</v>
      </c>
      <c r="E41" s="39">
        <v>2</v>
      </c>
      <c r="F41" s="34">
        <v>6</v>
      </c>
      <c r="G41" s="93"/>
      <c r="H41" s="94"/>
      <c r="I41" s="108"/>
      <c r="J41" s="146"/>
      <c r="K41" s="36"/>
      <c r="L41" s="36"/>
      <c r="M41" s="94" t="s">
        <v>225</v>
      </c>
      <c r="N41" s="95" t="s">
        <v>225</v>
      </c>
      <c r="O41" s="818"/>
      <c r="P41" s="91">
        <f t="shared" si="0"/>
        <v>0</v>
      </c>
    </row>
    <row r="42" spans="1:16" s="71" customFormat="1" ht="28.2" thickBot="1" x14ac:dyDescent="0.35">
      <c r="A42" s="30">
        <v>28</v>
      </c>
      <c r="B42" s="1750"/>
      <c r="C42" s="1750"/>
      <c r="D42" s="119" t="s">
        <v>325</v>
      </c>
      <c r="E42" s="39">
        <v>2</v>
      </c>
      <c r="F42" s="34">
        <v>6</v>
      </c>
      <c r="G42" s="93"/>
      <c r="H42" s="94"/>
      <c r="I42" s="95" t="s">
        <v>225</v>
      </c>
      <c r="J42" s="146"/>
      <c r="K42" s="36"/>
      <c r="L42" s="36"/>
      <c r="M42" s="94" t="s">
        <v>225</v>
      </c>
      <c r="N42" s="95" t="s">
        <v>225</v>
      </c>
      <c r="O42" s="818"/>
      <c r="P42" s="91">
        <f t="shared" si="0"/>
        <v>0</v>
      </c>
    </row>
    <row r="43" spans="1:16" s="71" customFormat="1" ht="28.2" thickBot="1" x14ac:dyDescent="0.35">
      <c r="A43" s="30">
        <v>29</v>
      </c>
      <c r="B43" s="1750"/>
      <c r="C43" s="1750"/>
      <c r="D43" s="119" t="s">
        <v>326</v>
      </c>
      <c r="E43" s="39">
        <v>2</v>
      </c>
      <c r="F43" s="34">
        <v>6</v>
      </c>
      <c r="G43" s="93"/>
      <c r="H43" s="94"/>
      <c r="I43" s="95" t="s">
        <v>225</v>
      </c>
      <c r="J43" s="146"/>
      <c r="K43" s="36"/>
      <c r="L43" s="36"/>
      <c r="M43" s="94" t="s">
        <v>225</v>
      </c>
      <c r="N43" s="95" t="s">
        <v>225</v>
      </c>
      <c r="O43" s="818"/>
      <c r="P43" s="91">
        <f t="shared" si="0"/>
        <v>0</v>
      </c>
    </row>
    <row r="44" spans="1:16" s="71" customFormat="1" ht="24" customHeight="1" thickBot="1" x14ac:dyDescent="0.35">
      <c r="A44" s="30">
        <v>30</v>
      </c>
      <c r="B44" s="1750"/>
      <c r="C44" s="1750"/>
      <c r="D44" s="119" t="s">
        <v>322</v>
      </c>
      <c r="E44" s="39">
        <v>2</v>
      </c>
      <c r="F44" s="34">
        <v>6</v>
      </c>
      <c r="G44" s="93"/>
      <c r="H44" s="107"/>
      <c r="I44" s="108"/>
      <c r="J44" s="146"/>
      <c r="K44" s="36"/>
      <c r="L44" s="36"/>
      <c r="M44" s="94" t="s">
        <v>225</v>
      </c>
      <c r="N44" s="95" t="s">
        <v>225</v>
      </c>
      <c r="O44" s="818"/>
      <c r="P44" s="91">
        <f t="shared" si="0"/>
        <v>0</v>
      </c>
    </row>
    <row r="45" spans="1:16" s="71" customFormat="1" ht="28.2" thickBot="1" x14ac:dyDescent="0.35">
      <c r="A45" s="41">
        <v>31</v>
      </c>
      <c r="B45" s="1750"/>
      <c r="C45" s="1750"/>
      <c r="D45" s="151" t="s">
        <v>323</v>
      </c>
      <c r="E45" s="99">
        <v>2</v>
      </c>
      <c r="F45" s="45">
        <v>6</v>
      </c>
      <c r="G45" s="101"/>
      <c r="H45" s="111"/>
      <c r="I45" s="109"/>
      <c r="J45" s="148"/>
      <c r="K45" s="46"/>
      <c r="L45" s="46"/>
      <c r="M45" s="102" t="s">
        <v>225</v>
      </c>
      <c r="N45" s="103" t="s">
        <v>225</v>
      </c>
      <c r="O45" s="819"/>
      <c r="P45" s="105">
        <f t="shared" si="0"/>
        <v>0</v>
      </c>
    </row>
    <row r="46" spans="1:16" s="71" customFormat="1" ht="14.4" thickBot="1" x14ac:dyDescent="0.35">
      <c r="A46" s="20">
        <v>32</v>
      </c>
      <c r="B46" s="1750" t="s">
        <v>316</v>
      </c>
      <c r="C46" s="1750" t="s">
        <v>328</v>
      </c>
      <c r="D46" s="106" t="s">
        <v>318</v>
      </c>
      <c r="E46" s="22">
        <v>2</v>
      </c>
      <c r="F46" s="25">
        <v>6</v>
      </c>
      <c r="G46" s="82"/>
      <c r="H46" s="83" t="s">
        <v>225</v>
      </c>
      <c r="I46" s="110"/>
      <c r="J46" s="145"/>
      <c r="K46" s="27"/>
      <c r="L46" s="27"/>
      <c r="M46" s="83" t="s">
        <v>225</v>
      </c>
      <c r="N46" s="84" t="s">
        <v>225</v>
      </c>
      <c r="O46" s="820"/>
      <c r="P46" s="29">
        <f t="shared" si="0"/>
        <v>0</v>
      </c>
    </row>
    <row r="47" spans="1:16" s="71" customFormat="1" ht="14.4" thickBot="1" x14ac:dyDescent="0.35">
      <c r="A47" s="30">
        <v>33</v>
      </c>
      <c r="B47" s="1750"/>
      <c r="C47" s="1750"/>
      <c r="D47" s="149" t="s">
        <v>319</v>
      </c>
      <c r="E47" s="39">
        <v>2</v>
      </c>
      <c r="F47" s="34">
        <v>6</v>
      </c>
      <c r="G47" s="93"/>
      <c r="H47" s="94"/>
      <c r="I47" s="108"/>
      <c r="J47" s="146"/>
      <c r="K47" s="36"/>
      <c r="L47" s="36"/>
      <c r="M47" s="94" t="s">
        <v>225</v>
      </c>
      <c r="N47" s="95" t="s">
        <v>225</v>
      </c>
      <c r="O47" s="818"/>
      <c r="P47" s="91">
        <f t="shared" ref="P47:P78" si="1">ROUND(O47,2)*E47*F47</f>
        <v>0</v>
      </c>
    </row>
    <row r="48" spans="1:16" s="71" customFormat="1" ht="28.2" thickBot="1" x14ac:dyDescent="0.35">
      <c r="A48" s="30">
        <v>34</v>
      </c>
      <c r="B48" s="1750"/>
      <c r="C48" s="1750"/>
      <c r="D48" s="119" t="s">
        <v>325</v>
      </c>
      <c r="E48" s="39">
        <v>2</v>
      </c>
      <c r="F48" s="34">
        <v>6</v>
      </c>
      <c r="G48" s="93"/>
      <c r="H48" s="94"/>
      <c r="I48" s="95" t="s">
        <v>225</v>
      </c>
      <c r="J48" s="146"/>
      <c r="K48" s="36"/>
      <c r="L48" s="36"/>
      <c r="M48" s="94" t="s">
        <v>225</v>
      </c>
      <c r="N48" s="95" t="s">
        <v>225</v>
      </c>
      <c r="O48" s="818"/>
      <c r="P48" s="91">
        <f t="shared" si="1"/>
        <v>0</v>
      </c>
    </row>
    <row r="49" spans="1:16" s="71" customFormat="1" ht="28.2" thickBot="1" x14ac:dyDescent="0.35">
      <c r="A49" s="30">
        <v>35</v>
      </c>
      <c r="B49" s="1750"/>
      <c r="C49" s="1750"/>
      <c r="D49" s="119" t="s">
        <v>326</v>
      </c>
      <c r="E49" s="39">
        <v>2</v>
      </c>
      <c r="F49" s="34">
        <v>6</v>
      </c>
      <c r="G49" s="93"/>
      <c r="H49" s="94"/>
      <c r="I49" s="95" t="s">
        <v>225</v>
      </c>
      <c r="J49" s="146"/>
      <c r="K49" s="36"/>
      <c r="L49" s="36"/>
      <c r="M49" s="94" t="s">
        <v>225</v>
      </c>
      <c r="N49" s="95" t="s">
        <v>225</v>
      </c>
      <c r="O49" s="818"/>
      <c r="P49" s="91">
        <f t="shared" si="1"/>
        <v>0</v>
      </c>
    </row>
    <row r="50" spans="1:16" s="71" customFormat="1" ht="28.2" thickBot="1" x14ac:dyDescent="0.35">
      <c r="A50" s="30">
        <v>36</v>
      </c>
      <c r="B50" s="1750"/>
      <c r="C50" s="1750"/>
      <c r="D50" s="119" t="s">
        <v>322</v>
      </c>
      <c r="E50" s="39">
        <v>2</v>
      </c>
      <c r="F50" s="34">
        <v>6</v>
      </c>
      <c r="G50" s="93"/>
      <c r="H50" s="107"/>
      <c r="I50" s="108"/>
      <c r="J50" s="146"/>
      <c r="K50" s="36"/>
      <c r="L50" s="36"/>
      <c r="M50" s="94" t="s">
        <v>225</v>
      </c>
      <c r="N50" s="95" t="s">
        <v>225</v>
      </c>
      <c r="O50" s="818"/>
      <c r="P50" s="91">
        <f t="shared" si="1"/>
        <v>0</v>
      </c>
    </row>
    <row r="51" spans="1:16" s="71" customFormat="1" ht="28.2" thickBot="1" x14ac:dyDescent="0.35">
      <c r="A51" s="41">
        <v>37</v>
      </c>
      <c r="B51" s="1750"/>
      <c r="C51" s="1750"/>
      <c r="D51" s="151" t="s">
        <v>323</v>
      </c>
      <c r="E51" s="99">
        <v>2</v>
      </c>
      <c r="F51" s="45">
        <v>6</v>
      </c>
      <c r="G51" s="101"/>
      <c r="H51" s="111"/>
      <c r="I51" s="109"/>
      <c r="J51" s="148"/>
      <c r="K51" s="46"/>
      <c r="L51" s="46"/>
      <c r="M51" s="102" t="s">
        <v>225</v>
      </c>
      <c r="N51" s="103" t="s">
        <v>225</v>
      </c>
      <c r="O51" s="819"/>
      <c r="P51" s="105">
        <f t="shared" si="1"/>
        <v>0</v>
      </c>
    </row>
    <row r="52" spans="1:16" s="71" customFormat="1" ht="14.4" thickBot="1" x14ac:dyDescent="0.35">
      <c r="A52" s="20">
        <v>38</v>
      </c>
      <c r="B52" s="1750" t="s">
        <v>316</v>
      </c>
      <c r="C52" s="1750" t="s">
        <v>329</v>
      </c>
      <c r="D52" s="106" t="s">
        <v>318</v>
      </c>
      <c r="E52" s="22">
        <v>2</v>
      </c>
      <c r="F52" s="25">
        <v>6</v>
      </c>
      <c r="G52" s="82"/>
      <c r="H52" s="83" t="s">
        <v>225</v>
      </c>
      <c r="I52" s="110"/>
      <c r="J52" s="145"/>
      <c r="K52" s="27"/>
      <c r="L52" s="27"/>
      <c r="M52" s="83" t="s">
        <v>225</v>
      </c>
      <c r="N52" s="84" t="s">
        <v>225</v>
      </c>
      <c r="O52" s="820"/>
      <c r="P52" s="29">
        <f t="shared" si="1"/>
        <v>0</v>
      </c>
    </row>
    <row r="53" spans="1:16" s="71" customFormat="1" ht="14.4" thickBot="1" x14ac:dyDescent="0.35">
      <c r="A53" s="30">
        <v>39</v>
      </c>
      <c r="B53" s="1750"/>
      <c r="C53" s="1750"/>
      <c r="D53" s="149" t="s">
        <v>319</v>
      </c>
      <c r="E53" s="39">
        <v>2</v>
      </c>
      <c r="F53" s="34">
        <v>6</v>
      </c>
      <c r="G53" s="93"/>
      <c r="H53" s="94"/>
      <c r="I53" s="108"/>
      <c r="J53" s="146"/>
      <c r="K53" s="36"/>
      <c r="L53" s="36"/>
      <c r="M53" s="94" t="s">
        <v>225</v>
      </c>
      <c r="N53" s="95" t="s">
        <v>225</v>
      </c>
      <c r="O53" s="818"/>
      <c r="P53" s="91">
        <f t="shared" si="1"/>
        <v>0</v>
      </c>
    </row>
    <row r="54" spans="1:16" s="71" customFormat="1" ht="28.2" thickBot="1" x14ac:dyDescent="0.35">
      <c r="A54" s="30">
        <v>40</v>
      </c>
      <c r="B54" s="1750"/>
      <c r="C54" s="1750"/>
      <c r="D54" s="119" t="s">
        <v>325</v>
      </c>
      <c r="E54" s="39">
        <v>2</v>
      </c>
      <c r="F54" s="34">
        <v>6</v>
      </c>
      <c r="G54" s="93"/>
      <c r="H54" s="94"/>
      <c r="I54" s="95" t="s">
        <v>225</v>
      </c>
      <c r="J54" s="146"/>
      <c r="K54" s="36"/>
      <c r="L54" s="36"/>
      <c r="M54" s="94" t="s">
        <v>225</v>
      </c>
      <c r="N54" s="95" t="s">
        <v>225</v>
      </c>
      <c r="O54" s="818"/>
      <c r="P54" s="91">
        <f t="shared" si="1"/>
        <v>0</v>
      </c>
    </row>
    <row r="55" spans="1:16" s="71" customFormat="1" ht="28.2" thickBot="1" x14ac:dyDescent="0.35">
      <c r="A55" s="30">
        <v>41</v>
      </c>
      <c r="B55" s="1750"/>
      <c r="C55" s="1750"/>
      <c r="D55" s="119" t="s">
        <v>326</v>
      </c>
      <c r="E55" s="39">
        <v>2</v>
      </c>
      <c r="F55" s="34">
        <v>6</v>
      </c>
      <c r="G55" s="93"/>
      <c r="H55" s="94"/>
      <c r="I55" s="95" t="s">
        <v>225</v>
      </c>
      <c r="J55" s="146"/>
      <c r="K55" s="36"/>
      <c r="L55" s="36"/>
      <c r="M55" s="94" t="s">
        <v>225</v>
      </c>
      <c r="N55" s="95" t="s">
        <v>225</v>
      </c>
      <c r="O55" s="818"/>
      <c r="P55" s="91">
        <f t="shared" si="1"/>
        <v>0</v>
      </c>
    </row>
    <row r="56" spans="1:16" s="71" customFormat="1" ht="28.2" thickBot="1" x14ac:dyDescent="0.35">
      <c r="A56" s="30">
        <v>42</v>
      </c>
      <c r="B56" s="1750"/>
      <c r="C56" s="1750"/>
      <c r="D56" s="119" t="s">
        <v>322</v>
      </c>
      <c r="E56" s="39">
        <v>2</v>
      </c>
      <c r="F56" s="34">
        <v>6</v>
      </c>
      <c r="G56" s="93"/>
      <c r="H56" s="107"/>
      <c r="I56" s="108"/>
      <c r="J56" s="146"/>
      <c r="K56" s="36"/>
      <c r="L56" s="36"/>
      <c r="M56" s="94" t="s">
        <v>225</v>
      </c>
      <c r="N56" s="95" t="s">
        <v>225</v>
      </c>
      <c r="O56" s="818"/>
      <c r="P56" s="91">
        <f t="shared" si="1"/>
        <v>0</v>
      </c>
    </row>
    <row r="57" spans="1:16" s="71" customFormat="1" ht="28.2" thickBot="1" x14ac:dyDescent="0.35">
      <c r="A57" s="41">
        <v>43</v>
      </c>
      <c r="B57" s="1750"/>
      <c r="C57" s="1750"/>
      <c r="D57" s="150" t="s">
        <v>323</v>
      </c>
      <c r="E57" s="99">
        <v>2</v>
      </c>
      <c r="F57" s="45">
        <v>6</v>
      </c>
      <c r="G57" s="101"/>
      <c r="H57" s="111"/>
      <c r="I57" s="109"/>
      <c r="J57" s="148"/>
      <c r="K57" s="46"/>
      <c r="L57" s="46"/>
      <c r="M57" s="102" t="s">
        <v>225</v>
      </c>
      <c r="N57" s="103" t="s">
        <v>225</v>
      </c>
      <c r="O57" s="819"/>
      <c r="P57" s="105">
        <f t="shared" si="1"/>
        <v>0</v>
      </c>
    </row>
    <row r="58" spans="1:16" s="71" customFormat="1" ht="14.4" thickBot="1" x14ac:dyDescent="0.35">
      <c r="A58" s="20">
        <v>44</v>
      </c>
      <c r="B58" s="1750" t="s">
        <v>316</v>
      </c>
      <c r="C58" s="1750" t="s">
        <v>330</v>
      </c>
      <c r="D58" s="106" t="s">
        <v>318</v>
      </c>
      <c r="E58" s="22">
        <v>2</v>
      </c>
      <c r="F58" s="25">
        <v>6</v>
      </c>
      <c r="G58" s="82"/>
      <c r="H58" s="83" t="s">
        <v>225</v>
      </c>
      <c r="I58" s="110"/>
      <c r="J58" s="145"/>
      <c r="K58" s="27"/>
      <c r="L58" s="27"/>
      <c r="M58" s="83" t="s">
        <v>225</v>
      </c>
      <c r="N58" s="84" t="s">
        <v>225</v>
      </c>
      <c r="O58" s="820"/>
      <c r="P58" s="29">
        <f t="shared" si="1"/>
        <v>0</v>
      </c>
    </row>
    <row r="59" spans="1:16" s="71" customFormat="1" ht="14.4" thickBot="1" x14ac:dyDescent="0.35">
      <c r="A59" s="30">
        <v>45</v>
      </c>
      <c r="B59" s="1750"/>
      <c r="C59" s="1750"/>
      <c r="D59" s="149" t="s">
        <v>319</v>
      </c>
      <c r="E59" s="39">
        <v>2</v>
      </c>
      <c r="F59" s="34">
        <v>6</v>
      </c>
      <c r="G59" s="93"/>
      <c r="H59" s="94"/>
      <c r="I59" s="108"/>
      <c r="J59" s="146"/>
      <c r="K59" s="36"/>
      <c r="L59" s="36"/>
      <c r="M59" s="94" t="s">
        <v>225</v>
      </c>
      <c r="N59" s="95" t="s">
        <v>225</v>
      </c>
      <c r="O59" s="818"/>
      <c r="P59" s="91">
        <f t="shared" si="1"/>
        <v>0</v>
      </c>
    </row>
    <row r="60" spans="1:16" s="71" customFormat="1" ht="28.2" thickBot="1" x14ac:dyDescent="0.35">
      <c r="A60" s="30">
        <v>46</v>
      </c>
      <c r="B60" s="1750"/>
      <c r="C60" s="1750"/>
      <c r="D60" s="119" t="s">
        <v>325</v>
      </c>
      <c r="E60" s="39">
        <v>2</v>
      </c>
      <c r="F60" s="34">
        <v>6</v>
      </c>
      <c r="G60" s="93"/>
      <c r="H60" s="94"/>
      <c r="I60" s="95" t="s">
        <v>225</v>
      </c>
      <c r="J60" s="146"/>
      <c r="K60" s="36"/>
      <c r="L60" s="36"/>
      <c r="M60" s="94" t="s">
        <v>225</v>
      </c>
      <c r="N60" s="95" t="s">
        <v>225</v>
      </c>
      <c r="O60" s="818"/>
      <c r="P60" s="91">
        <f t="shared" si="1"/>
        <v>0</v>
      </c>
    </row>
    <row r="61" spans="1:16" s="71" customFormat="1" ht="28.2" thickBot="1" x14ac:dyDescent="0.35">
      <c r="A61" s="30">
        <v>47</v>
      </c>
      <c r="B61" s="1750"/>
      <c r="C61" s="1750"/>
      <c r="D61" s="119" t="s">
        <v>326</v>
      </c>
      <c r="E61" s="39">
        <v>2</v>
      </c>
      <c r="F61" s="34">
        <v>6</v>
      </c>
      <c r="G61" s="93"/>
      <c r="H61" s="94"/>
      <c r="I61" s="95" t="s">
        <v>225</v>
      </c>
      <c r="J61" s="146"/>
      <c r="K61" s="36"/>
      <c r="L61" s="36"/>
      <c r="M61" s="94" t="s">
        <v>225</v>
      </c>
      <c r="N61" s="95" t="s">
        <v>225</v>
      </c>
      <c r="O61" s="818"/>
      <c r="P61" s="91">
        <f t="shared" si="1"/>
        <v>0</v>
      </c>
    </row>
    <row r="62" spans="1:16" s="71" customFormat="1" ht="28.2" thickBot="1" x14ac:dyDescent="0.35">
      <c r="A62" s="30">
        <v>48</v>
      </c>
      <c r="B62" s="1750"/>
      <c r="C62" s="1750"/>
      <c r="D62" s="119" t="s">
        <v>322</v>
      </c>
      <c r="E62" s="39">
        <v>2</v>
      </c>
      <c r="F62" s="34">
        <v>6</v>
      </c>
      <c r="G62" s="93"/>
      <c r="H62" s="107"/>
      <c r="I62" s="108"/>
      <c r="J62" s="146"/>
      <c r="K62" s="36"/>
      <c r="L62" s="36"/>
      <c r="M62" s="94" t="s">
        <v>225</v>
      </c>
      <c r="N62" s="95" t="s">
        <v>225</v>
      </c>
      <c r="O62" s="818"/>
      <c r="P62" s="91">
        <f t="shared" si="1"/>
        <v>0</v>
      </c>
    </row>
    <row r="63" spans="1:16" s="71" customFormat="1" ht="28.2" thickBot="1" x14ac:dyDescent="0.35">
      <c r="A63" s="41">
        <v>49</v>
      </c>
      <c r="B63" s="1750"/>
      <c r="C63" s="1750"/>
      <c r="D63" s="151" t="s">
        <v>323</v>
      </c>
      <c r="E63" s="99">
        <v>2</v>
      </c>
      <c r="F63" s="45">
        <v>6</v>
      </c>
      <c r="G63" s="101"/>
      <c r="H63" s="111"/>
      <c r="I63" s="109"/>
      <c r="J63" s="148"/>
      <c r="K63" s="46"/>
      <c r="L63" s="46"/>
      <c r="M63" s="102" t="s">
        <v>225</v>
      </c>
      <c r="N63" s="103" t="s">
        <v>225</v>
      </c>
      <c r="O63" s="819"/>
      <c r="P63" s="105">
        <f t="shared" si="1"/>
        <v>0</v>
      </c>
    </row>
    <row r="64" spans="1:16" s="71" customFormat="1" ht="14.4" thickBot="1" x14ac:dyDescent="0.35">
      <c r="A64" s="20">
        <v>50</v>
      </c>
      <c r="B64" s="1750" t="s">
        <v>316</v>
      </c>
      <c r="C64" s="1750" t="s">
        <v>331</v>
      </c>
      <c r="D64" s="106" t="s">
        <v>318</v>
      </c>
      <c r="E64" s="22">
        <v>2</v>
      </c>
      <c r="F64" s="25">
        <v>6</v>
      </c>
      <c r="G64" s="82"/>
      <c r="H64" s="83" t="s">
        <v>225</v>
      </c>
      <c r="I64" s="110"/>
      <c r="J64" s="145"/>
      <c r="K64" s="27"/>
      <c r="L64" s="27"/>
      <c r="M64" s="83" t="s">
        <v>225</v>
      </c>
      <c r="N64" s="84" t="s">
        <v>225</v>
      </c>
      <c r="O64" s="820"/>
      <c r="P64" s="29">
        <f t="shared" si="1"/>
        <v>0</v>
      </c>
    </row>
    <row r="65" spans="1:16" s="71" customFormat="1" ht="14.4" thickBot="1" x14ac:dyDescent="0.35">
      <c r="A65" s="30">
        <v>51</v>
      </c>
      <c r="B65" s="1750"/>
      <c r="C65" s="1750"/>
      <c r="D65" s="149" t="s">
        <v>319</v>
      </c>
      <c r="E65" s="39">
        <v>2</v>
      </c>
      <c r="F65" s="34">
        <v>6</v>
      </c>
      <c r="G65" s="93"/>
      <c r="H65" s="94"/>
      <c r="I65" s="108"/>
      <c r="J65" s="146"/>
      <c r="K65" s="36"/>
      <c r="L65" s="36"/>
      <c r="M65" s="94" t="s">
        <v>225</v>
      </c>
      <c r="N65" s="95" t="s">
        <v>225</v>
      </c>
      <c r="O65" s="818"/>
      <c r="P65" s="91">
        <f t="shared" si="1"/>
        <v>0</v>
      </c>
    </row>
    <row r="66" spans="1:16" s="71" customFormat="1" ht="29.25" customHeight="1" thickBot="1" x14ac:dyDescent="0.35">
      <c r="A66" s="30">
        <v>52</v>
      </c>
      <c r="B66" s="1750"/>
      <c r="C66" s="1750"/>
      <c r="D66" s="119" t="s">
        <v>325</v>
      </c>
      <c r="E66" s="39">
        <v>2</v>
      </c>
      <c r="F66" s="34">
        <v>6</v>
      </c>
      <c r="G66" s="93"/>
      <c r="H66" s="94"/>
      <c r="I66" s="95" t="s">
        <v>225</v>
      </c>
      <c r="J66" s="146"/>
      <c r="K66" s="36"/>
      <c r="L66" s="36"/>
      <c r="M66" s="94" t="s">
        <v>225</v>
      </c>
      <c r="N66" s="95" t="s">
        <v>225</v>
      </c>
      <c r="O66" s="818"/>
      <c r="P66" s="91">
        <f t="shared" si="1"/>
        <v>0</v>
      </c>
    </row>
    <row r="67" spans="1:16" s="71" customFormat="1" ht="28.2" thickBot="1" x14ac:dyDescent="0.35">
      <c r="A67" s="30">
        <v>53</v>
      </c>
      <c r="B67" s="1750"/>
      <c r="C67" s="1750"/>
      <c r="D67" s="119" t="s">
        <v>326</v>
      </c>
      <c r="E67" s="39">
        <v>2</v>
      </c>
      <c r="F67" s="34">
        <v>6</v>
      </c>
      <c r="G67" s="93"/>
      <c r="H67" s="94"/>
      <c r="I67" s="95" t="s">
        <v>225</v>
      </c>
      <c r="J67" s="146"/>
      <c r="K67" s="36"/>
      <c r="L67" s="36"/>
      <c r="M67" s="94" t="s">
        <v>225</v>
      </c>
      <c r="N67" s="95" t="s">
        <v>225</v>
      </c>
      <c r="O67" s="818"/>
      <c r="P67" s="91">
        <f t="shared" si="1"/>
        <v>0</v>
      </c>
    </row>
    <row r="68" spans="1:16" s="71" customFormat="1" ht="28.2" thickBot="1" x14ac:dyDescent="0.35">
      <c r="A68" s="30">
        <v>54</v>
      </c>
      <c r="B68" s="1750"/>
      <c r="C68" s="1750"/>
      <c r="D68" s="119" t="s">
        <v>322</v>
      </c>
      <c r="E68" s="39">
        <v>2</v>
      </c>
      <c r="F68" s="34">
        <v>6</v>
      </c>
      <c r="G68" s="93"/>
      <c r="H68" s="107"/>
      <c r="I68" s="108"/>
      <c r="J68" s="146"/>
      <c r="K68" s="36"/>
      <c r="L68" s="36"/>
      <c r="M68" s="94" t="s">
        <v>225</v>
      </c>
      <c r="N68" s="95" t="s">
        <v>225</v>
      </c>
      <c r="O68" s="818"/>
      <c r="P68" s="91">
        <f t="shared" si="1"/>
        <v>0</v>
      </c>
    </row>
    <row r="69" spans="1:16" s="71" customFormat="1" ht="28.2" thickBot="1" x14ac:dyDescent="0.35">
      <c r="A69" s="41">
        <v>55</v>
      </c>
      <c r="B69" s="1750"/>
      <c r="C69" s="1750"/>
      <c r="D69" s="151" t="s">
        <v>323</v>
      </c>
      <c r="E69" s="99">
        <v>2</v>
      </c>
      <c r="F69" s="45">
        <v>6</v>
      </c>
      <c r="G69" s="101"/>
      <c r="H69" s="111"/>
      <c r="I69" s="109"/>
      <c r="J69" s="148"/>
      <c r="K69" s="46"/>
      <c r="L69" s="46"/>
      <c r="M69" s="102" t="s">
        <v>225</v>
      </c>
      <c r="N69" s="103" t="s">
        <v>225</v>
      </c>
      <c r="O69" s="819"/>
      <c r="P69" s="105">
        <f t="shared" si="1"/>
        <v>0</v>
      </c>
    </row>
    <row r="70" spans="1:16" s="71" customFormat="1" ht="14.4" thickBot="1" x14ac:dyDescent="0.35">
      <c r="A70" s="20">
        <v>56</v>
      </c>
      <c r="B70" s="1750" t="s">
        <v>316</v>
      </c>
      <c r="C70" s="1750" t="s">
        <v>332</v>
      </c>
      <c r="D70" s="106" t="s">
        <v>318</v>
      </c>
      <c r="E70" s="22">
        <v>2</v>
      </c>
      <c r="F70" s="25">
        <v>6</v>
      </c>
      <c r="G70" s="82"/>
      <c r="H70" s="83" t="s">
        <v>225</v>
      </c>
      <c r="I70" s="110"/>
      <c r="J70" s="145"/>
      <c r="K70" s="27"/>
      <c r="L70" s="27"/>
      <c r="M70" s="83" t="s">
        <v>225</v>
      </c>
      <c r="N70" s="84" t="s">
        <v>225</v>
      </c>
      <c r="O70" s="820"/>
      <c r="P70" s="29">
        <f t="shared" si="1"/>
        <v>0</v>
      </c>
    </row>
    <row r="71" spans="1:16" s="71" customFormat="1" ht="14.4" thickBot="1" x14ac:dyDescent="0.35">
      <c r="A71" s="30">
        <v>57</v>
      </c>
      <c r="B71" s="1750"/>
      <c r="C71" s="1750"/>
      <c r="D71" s="149" t="s">
        <v>319</v>
      </c>
      <c r="E71" s="39">
        <v>2</v>
      </c>
      <c r="F71" s="34">
        <v>6</v>
      </c>
      <c r="G71" s="93"/>
      <c r="H71" s="94"/>
      <c r="I71" s="108"/>
      <c r="J71" s="146"/>
      <c r="K71" s="36"/>
      <c r="L71" s="36"/>
      <c r="M71" s="94" t="s">
        <v>225</v>
      </c>
      <c r="N71" s="95" t="s">
        <v>225</v>
      </c>
      <c r="O71" s="818"/>
      <c r="P71" s="91">
        <f t="shared" si="1"/>
        <v>0</v>
      </c>
    </row>
    <row r="72" spans="1:16" s="71" customFormat="1" ht="28.2" thickBot="1" x14ac:dyDescent="0.35">
      <c r="A72" s="30">
        <v>58</v>
      </c>
      <c r="B72" s="1750"/>
      <c r="C72" s="1750"/>
      <c r="D72" s="119" t="s">
        <v>325</v>
      </c>
      <c r="E72" s="39">
        <v>2</v>
      </c>
      <c r="F72" s="34">
        <v>6</v>
      </c>
      <c r="G72" s="93"/>
      <c r="H72" s="94"/>
      <c r="I72" s="95" t="s">
        <v>225</v>
      </c>
      <c r="J72" s="146"/>
      <c r="K72" s="36"/>
      <c r="L72" s="36"/>
      <c r="M72" s="94" t="s">
        <v>225</v>
      </c>
      <c r="N72" s="95" t="s">
        <v>225</v>
      </c>
      <c r="O72" s="818"/>
      <c r="P72" s="91">
        <f t="shared" si="1"/>
        <v>0</v>
      </c>
    </row>
    <row r="73" spans="1:16" s="71" customFormat="1" ht="28.2" thickBot="1" x14ac:dyDescent="0.35">
      <c r="A73" s="30">
        <v>59</v>
      </c>
      <c r="B73" s="1750"/>
      <c r="C73" s="1750"/>
      <c r="D73" s="119" t="s">
        <v>326</v>
      </c>
      <c r="E73" s="39">
        <v>2</v>
      </c>
      <c r="F73" s="34">
        <v>6</v>
      </c>
      <c r="G73" s="93"/>
      <c r="H73" s="94"/>
      <c r="I73" s="95" t="s">
        <v>225</v>
      </c>
      <c r="J73" s="146"/>
      <c r="K73" s="36"/>
      <c r="L73" s="36"/>
      <c r="M73" s="94" t="s">
        <v>225</v>
      </c>
      <c r="N73" s="95" t="s">
        <v>225</v>
      </c>
      <c r="O73" s="818"/>
      <c r="P73" s="91">
        <f t="shared" si="1"/>
        <v>0</v>
      </c>
    </row>
    <row r="74" spans="1:16" s="71" customFormat="1" ht="28.2" thickBot="1" x14ac:dyDescent="0.35">
      <c r="A74" s="30">
        <v>60</v>
      </c>
      <c r="B74" s="1750"/>
      <c r="C74" s="1750"/>
      <c r="D74" s="119" t="s">
        <v>322</v>
      </c>
      <c r="E74" s="39">
        <v>2</v>
      </c>
      <c r="F74" s="34">
        <v>6</v>
      </c>
      <c r="G74" s="93"/>
      <c r="H74" s="107"/>
      <c r="I74" s="108"/>
      <c r="J74" s="146"/>
      <c r="K74" s="36"/>
      <c r="L74" s="36"/>
      <c r="M74" s="94" t="s">
        <v>225</v>
      </c>
      <c r="N74" s="95" t="s">
        <v>225</v>
      </c>
      <c r="O74" s="818"/>
      <c r="P74" s="91">
        <f t="shared" si="1"/>
        <v>0</v>
      </c>
    </row>
    <row r="75" spans="1:16" s="71" customFormat="1" ht="28.2" thickBot="1" x14ac:dyDescent="0.35">
      <c r="A75" s="41">
        <v>61</v>
      </c>
      <c r="B75" s="1750"/>
      <c r="C75" s="1750"/>
      <c r="D75" s="151" t="s">
        <v>323</v>
      </c>
      <c r="E75" s="99">
        <v>2</v>
      </c>
      <c r="F75" s="45">
        <v>6</v>
      </c>
      <c r="G75" s="101"/>
      <c r="H75" s="111"/>
      <c r="I75" s="109"/>
      <c r="J75" s="148"/>
      <c r="K75" s="46"/>
      <c r="L75" s="46"/>
      <c r="M75" s="102" t="s">
        <v>225</v>
      </c>
      <c r="N75" s="103" t="s">
        <v>225</v>
      </c>
      <c r="O75" s="819"/>
      <c r="P75" s="105">
        <f t="shared" si="1"/>
        <v>0</v>
      </c>
    </row>
    <row r="76" spans="1:16" s="71" customFormat="1" ht="28.2" thickBot="1" x14ac:dyDescent="0.35">
      <c r="A76" s="20">
        <v>62</v>
      </c>
      <c r="B76" s="1750" t="s">
        <v>333</v>
      </c>
      <c r="C76" s="1750" t="s">
        <v>334</v>
      </c>
      <c r="D76" s="106" t="s">
        <v>335</v>
      </c>
      <c r="E76" s="22">
        <v>2</v>
      </c>
      <c r="F76" s="25">
        <v>10</v>
      </c>
      <c r="G76" s="82"/>
      <c r="H76" s="112"/>
      <c r="I76" s="110"/>
      <c r="J76" s="145"/>
      <c r="K76" s="27"/>
      <c r="L76" s="27"/>
      <c r="M76" s="83" t="s">
        <v>225</v>
      </c>
      <c r="N76" s="84" t="s">
        <v>225</v>
      </c>
      <c r="O76" s="820"/>
      <c r="P76" s="29">
        <f t="shared" si="1"/>
        <v>0</v>
      </c>
    </row>
    <row r="77" spans="1:16" s="71" customFormat="1" ht="14.4" thickBot="1" x14ac:dyDescent="0.35">
      <c r="A77" s="30">
        <v>63</v>
      </c>
      <c r="B77" s="1750"/>
      <c r="C77" s="1750"/>
      <c r="D77" s="92" t="s">
        <v>336</v>
      </c>
      <c r="E77" s="39">
        <v>2</v>
      </c>
      <c r="F77" s="34">
        <v>10</v>
      </c>
      <c r="G77" s="93"/>
      <c r="H77" s="107"/>
      <c r="I77" s="108"/>
      <c r="J77" s="146"/>
      <c r="K77" s="36"/>
      <c r="L77" s="36"/>
      <c r="M77" s="94" t="s">
        <v>225</v>
      </c>
      <c r="N77" s="95" t="s">
        <v>225</v>
      </c>
      <c r="O77" s="818"/>
      <c r="P77" s="91">
        <f t="shared" si="1"/>
        <v>0</v>
      </c>
    </row>
    <row r="78" spans="1:16" s="71" customFormat="1" ht="28.2" thickBot="1" x14ac:dyDescent="0.35">
      <c r="A78" s="152">
        <v>64</v>
      </c>
      <c r="B78" s="1750"/>
      <c r="C78" s="1750"/>
      <c r="D78" s="153" t="s">
        <v>337</v>
      </c>
      <c r="E78" s="96">
        <v>2</v>
      </c>
      <c r="F78" s="136">
        <v>10</v>
      </c>
      <c r="G78" s="128"/>
      <c r="H78" s="154"/>
      <c r="I78" s="155"/>
      <c r="J78" s="156"/>
      <c r="K78" s="132"/>
      <c r="L78" s="132"/>
      <c r="M78" s="129" t="s">
        <v>225</v>
      </c>
      <c r="N78" s="130" t="s">
        <v>225</v>
      </c>
      <c r="O78" s="825"/>
      <c r="P78" s="137">
        <f t="shared" si="1"/>
        <v>0</v>
      </c>
    </row>
    <row r="79" spans="1:16" s="71" customFormat="1" ht="14.4" thickBot="1" x14ac:dyDescent="0.35">
      <c r="A79" s="72">
        <v>65</v>
      </c>
      <c r="B79" s="21"/>
      <c r="C79" s="21" t="s">
        <v>161</v>
      </c>
      <c r="D79" s="140" t="s">
        <v>162</v>
      </c>
      <c r="E79" s="74">
        <v>2</v>
      </c>
      <c r="F79" s="75">
        <v>1</v>
      </c>
      <c r="G79" s="55"/>
      <c r="H79" s="56"/>
      <c r="I79" s="157"/>
      <c r="J79" s="158"/>
      <c r="K79" s="56"/>
      <c r="L79" s="56"/>
      <c r="M79" s="56" t="s">
        <v>132</v>
      </c>
      <c r="N79" s="56" t="s">
        <v>132</v>
      </c>
      <c r="O79" s="823"/>
      <c r="P79" s="57">
        <f t="shared" ref="P79" si="2">ROUND(O79,2)*E79*F79</f>
        <v>0</v>
      </c>
    </row>
    <row r="80" spans="1:16" s="71" customFormat="1" ht="14.4" thickBot="1" x14ac:dyDescent="0.35">
      <c r="A80" s="1747" t="s">
        <v>163</v>
      </c>
      <c r="B80" s="1747"/>
      <c r="C80" s="1747"/>
      <c r="D80" s="1747"/>
      <c r="E80" s="1747"/>
      <c r="F80" s="1747"/>
      <c r="G80" s="1747"/>
      <c r="H80" s="1747"/>
      <c r="I80" s="1747"/>
      <c r="J80" s="1747"/>
      <c r="K80" s="1747"/>
      <c r="L80" s="1747"/>
      <c r="M80" s="1747"/>
      <c r="N80" s="1747"/>
      <c r="O80" s="1748">
        <f>SUM(P15:P79)</f>
        <v>0</v>
      </c>
      <c r="P80" s="1748"/>
    </row>
    <row r="81" spans="1:16" s="71" customFormat="1" ht="14.4" thickBot="1" x14ac:dyDescent="0.35">
      <c r="A81" s="59" t="s">
        <v>164</v>
      </c>
      <c r="B81" s="60"/>
      <c r="C81" s="60"/>
      <c r="D81" s="60"/>
      <c r="E81" s="60"/>
      <c r="F81" s="60"/>
      <c r="G81" s="60"/>
      <c r="H81" s="60"/>
      <c r="I81" s="60"/>
      <c r="J81" s="60"/>
      <c r="K81" s="60"/>
      <c r="L81" s="60"/>
      <c r="M81" s="60"/>
      <c r="N81" s="61"/>
      <c r="O81" s="1748">
        <f>O80*4</f>
        <v>0</v>
      </c>
      <c r="P81" s="1748"/>
    </row>
    <row r="82" spans="1:16" customFormat="1" ht="14.4" x14ac:dyDescent="0.3">
      <c r="A82" s="142"/>
      <c r="B82" s="142"/>
      <c r="C82" s="142"/>
      <c r="D82" s="142"/>
      <c r="E82" s="142"/>
      <c r="F82" s="142"/>
      <c r="G82" s="143"/>
      <c r="H82" s="143"/>
      <c r="I82" s="143"/>
      <c r="J82" s="143"/>
      <c r="K82" s="143"/>
      <c r="L82" s="143"/>
      <c r="M82" s="143"/>
      <c r="N82" s="143"/>
      <c r="O82" s="142"/>
      <c r="P82" s="142"/>
    </row>
  </sheetData>
  <sheetProtection algorithmName="SHA-512" hashValue="fNrK5M2gjYjtNRGwwXZdj0KNRl5xucbqM1K37UVXlGbcpNXzcSyOUuY1lb2EfkmMsTDb8RrIYYg8ZIMs3dT4LA==" saltValue="PWrx1WSPWS2Ir1jBK2PiYg==" spinCount="100000" sheet="1" objects="1" scenarios="1"/>
  <mergeCells count="39">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5:B27"/>
    <mergeCell ref="C15:C27"/>
    <mergeCell ref="B28:B33"/>
    <mergeCell ref="C28:C33"/>
    <mergeCell ref="B34:B39"/>
    <mergeCell ref="C34:C39"/>
    <mergeCell ref="B40:B45"/>
    <mergeCell ref="C40:C45"/>
    <mergeCell ref="B46:B51"/>
    <mergeCell ref="C46:C51"/>
    <mergeCell ref="B52:B57"/>
    <mergeCell ref="C52:C57"/>
    <mergeCell ref="B58:B63"/>
    <mergeCell ref="C58:C63"/>
    <mergeCell ref="B64:B69"/>
    <mergeCell ref="C64:C69"/>
    <mergeCell ref="B70:B75"/>
    <mergeCell ref="C70:C75"/>
    <mergeCell ref="B76:B78"/>
    <mergeCell ref="C76:C78"/>
    <mergeCell ref="A80:N80"/>
    <mergeCell ref="O80:P80"/>
    <mergeCell ref="O81:P81"/>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B00D5-04D1-4349-8616-727A05CCF444}">
  <sheetPr>
    <tabColor rgb="FFFFFF00"/>
    <pageSetUpPr fitToPage="1"/>
  </sheetPr>
  <dimension ref="A1:K32"/>
  <sheetViews>
    <sheetView topLeftCell="C1" workbookViewId="0">
      <selection activeCell="I15" sqref="I15:I25"/>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2453</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2454</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31.5" customHeight="1" thickBot="1" x14ac:dyDescent="0.35">
      <c r="A14" s="1909" t="s">
        <v>2455</v>
      </c>
      <c r="B14" s="1909"/>
      <c r="C14" s="1909"/>
      <c r="D14" s="1909"/>
      <c r="E14" s="1909"/>
      <c r="F14" s="1909"/>
      <c r="G14" s="1909"/>
      <c r="H14" s="1909"/>
      <c r="I14" s="1909"/>
      <c r="J14" s="1909"/>
      <c r="K14" s="6"/>
    </row>
    <row r="15" spans="1:11" customFormat="1" ht="15" customHeight="1" thickBot="1" x14ac:dyDescent="0.35">
      <c r="A15" s="20">
        <v>1</v>
      </c>
      <c r="B15" s="1772" t="s">
        <v>2456</v>
      </c>
      <c r="C15" s="80" t="s">
        <v>2457</v>
      </c>
      <c r="D15" s="80" t="s">
        <v>2458</v>
      </c>
      <c r="E15" s="80" t="s">
        <v>2459</v>
      </c>
      <c r="F15" s="899"/>
      <c r="G15" s="899"/>
      <c r="H15" s="22">
        <v>2</v>
      </c>
      <c r="I15" s="904"/>
      <c r="J15" s="29">
        <f t="shared" ref="J15:J25" si="0">ROUND(I15,2)*H15</f>
        <v>0</v>
      </c>
      <c r="K15" s="6"/>
    </row>
    <row r="16" spans="1:11" customFormat="1" ht="15" customHeight="1" thickBot="1" x14ac:dyDescent="0.35">
      <c r="A16" s="30">
        <v>2</v>
      </c>
      <c r="B16" s="1772"/>
      <c r="C16" s="113" t="s">
        <v>2460</v>
      </c>
      <c r="D16" s="113" t="s">
        <v>2458</v>
      </c>
      <c r="E16" s="113" t="s">
        <v>2461</v>
      </c>
      <c r="F16" s="901"/>
      <c r="G16" s="901"/>
      <c r="H16" s="39">
        <v>2</v>
      </c>
      <c r="I16" s="905"/>
      <c r="J16" s="91">
        <f t="shared" si="0"/>
        <v>0</v>
      </c>
      <c r="K16" s="6"/>
    </row>
    <row r="17" spans="1:11" customFormat="1" ht="15" customHeight="1" thickBot="1" x14ac:dyDescent="0.35">
      <c r="A17" s="30">
        <v>3</v>
      </c>
      <c r="B17" s="1772"/>
      <c r="C17" s="113" t="s">
        <v>2462</v>
      </c>
      <c r="D17" s="113" t="s">
        <v>2458</v>
      </c>
      <c r="E17" s="113" t="s">
        <v>2463</v>
      </c>
      <c r="F17" s="901"/>
      <c r="G17" s="901"/>
      <c r="H17" s="39">
        <v>2</v>
      </c>
      <c r="I17" s="905"/>
      <c r="J17" s="91">
        <f t="shared" si="0"/>
        <v>0</v>
      </c>
      <c r="K17" s="6"/>
    </row>
    <row r="18" spans="1:11" customFormat="1" ht="15" customHeight="1" thickBot="1" x14ac:dyDescent="0.35">
      <c r="A18" s="30">
        <v>4</v>
      </c>
      <c r="B18" s="1772"/>
      <c r="C18" s="113" t="s">
        <v>2464</v>
      </c>
      <c r="D18" s="113" t="s">
        <v>2458</v>
      </c>
      <c r="E18" s="113" t="s">
        <v>2465</v>
      </c>
      <c r="F18" s="901"/>
      <c r="G18" s="901"/>
      <c r="H18" s="39">
        <v>2</v>
      </c>
      <c r="I18" s="905"/>
      <c r="J18" s="91">
        <f t="shared" si="0"/>
        <v>0</v>
      </c>
      <c r="K18" s="6"/>
    </row>
    <row r="19" spans="1:11" customFormat="1" ht="15" customHeight="1" thickBot="1" x14ac:dyDescent="0.35">
      <c r="A19" s="30">
        <v>5</v>
      </c>
      <c r="B19" s="1772"/>
      <c r="C19" s="113" t="s">
        <v>2466</v>
      </c>
      <c r="D19" s="113" t="s">
        <v>2458</v>
      </c>
      <c r="E19" s="113" t="s">
        <v>2467</v>
      </c>
      <c r="F19" s="901"/>
      <c r="G19" s="901"/>
      <c r="H19" s="39">
        <v>2</v>
      </c>
      <c r="I19" s="905"/>
      <c r="J19" s="91">
        <f t="shared" si="0"/>
        <v>0</v>
      </c>
      <c r="K19" s="6"/>
    </row>
    <row r="20" spans="1:11" customFormat="1" ht="15" customHeight="1" thickBot="1" x14ac:dyDescent="0.35">
      <c r="A20" s="30">
        <v>6</v>
      </c>
      <c r="B20" s="1772"/>
      <c r="C20" s="113" t="s">
        <v>2468</v>
      </c>
      <c r="D20" s="113" t="s">
        <v>2458</v>
      </c>
      <c r="E20" s="113" t="s">
        <v>2469</v>
      </c>
      <c r="F20" s="901"/>
      <c r="G20" s="901"/>
      <c r="H20" s="39">
        <v>2</v>
      </c>
      <c r="I20" s="905"/>
      <c r="J20" s="91">
        <f t="shared" si="0"/>
        <v>0</v>
      </c>
      <c r="K20" s="6"/>
    </row>
    <row r="21" spans="1:11" customFormat="1" ht="15" customHeight="1" thickBot="1" x14ac:dyDescent="0.35">
      <c r="A21" s="30">
        <v>7</v>
      </c>
      <c r="B21" s="1772"/>
      <c r="C21" s="113" t="s">
        <v>2470</v>
      </c>
      <c r="D21" s="113" t="s">
        <v>2458</v>
      </c>
      <c r="E21" s="113" t="s">
        <v>2471</v>
      </c>
      <c r="F21" s="901"/>
      <c r="G21" s="901"/>
      <c r="H21" s="39">
        <v>2</v>
      </c>
      <c r="I21" s="905"/>
      <c r="J21" s="91">
        <f t="shared" si="0"/>
        <v>0</v>
      </c>
      <c r="K21" s="6"/>
    </row>
    <row r="22" spans="1:11" customFormat="1" ht="15" customHeight="1" thickBot="1" x14ac:dyDescent="0.35">
      <c r="A22" s="30">
        <v>8</v>
      </c>
      <c r="B22" s="1772"/>
      <c r="C22" s="113" t="s">
        <v>2472</v>
      </c>
      <c r="D22" s="113" t="s">
        <v>2458</v>
      </c>
      <c r="E22" s="113" t="s">
        <v>2473</v>
      </c>
      <c r="F22" s="901"/>
      <c r="G22" s="901"/>
      <c r="H22" s="39">
        <v>2</v>
      </c>
      <c r="I22" s="905"/>
      <c r="J22" s="91">
        <f t="shared" si="0"/>
        <v>0</v>
      </c>
      <c r="K22" s="6"/>
    </row>
    <row r="23" spans="1:11" customFormat="1" ht="15" customHeight="1" thickBot="1" x14ac:dyDescent="0.35">
      <c r="A23" s="30">
        <v>9</v>
      </c>
      <c r="B23" s="1772"/>
      <c r="C23" s="113" t="s">
        <v>2474</v>
      </c>
      <c r="D23" s="113" t="s">
        <v>2458</v>
      </c>
      <c r="E23" s="113" t="s">
        <v>2475</v>
      </c>
      <c r="F23" s="901"/>
      <c r="G23" s="901"/>
      <c r="H23" s="39">
        <v>2</v>
      </c>
      <c r="I23" s="905"/>
      <c r="J23" s="91">
        <f t="shared" si="0"/>
        <v>0</v>
      </c>
      <c r="K23" s="6"/>
    </row>
    <row r="24" spans="1:11" customFormat="1" ht="15" customHeight="1" thickBot="1" x14ac:dyDescent="0.35">
      <c r="A24" s="30">
        <v>10</v>
      </c>
      <c r="B24" s="1772"/>
      <c r="C24" s="113" t="s">
        <v>1894</v>
      </c>
      <c r="D24" s="113" t="s">
        <v>1895</v>
      </c>
      <c r="E24" s="113" t="s">
        <v>2476</v>
      </c>
      <c r="F24" s="901"/>
      <c r="G24" s="901"/>
      <c r="H24" s="39">
        <v>2</v>
      </c>
      <c r="I24" s="905"/>
      <c r="J24" s="91">
        <f t="shared" si="0"/>
        <v>0</v>
      </c>
      <c r="K24" s="6"/>
    </row>
    <row r="25" spans="1:11" customFormat="1" ht="15" customHeight="1" thickBot="1" x14ac:dyDescent="0.35">
      <c r="A25" s="30">
        <v>11</v>
      </c>
      <c r="B25" s="1772"/>
      <c r="C25" s="114" t="s">
        <v>2477</v>
      </c>
      <c r="D25" s="114" t="s">
        <v>2478</v>
      </c>
      <c r="E25" s="114" t="s">
        <v>2479</v>
      </c>
      <c r="F25" s="903"/>
      <c r="G25" s="903"/>
      <c r="H25" s="99">
        <v>2</v>
      </c>
      <c r="I25" s="906"/>
      <c r="J25" s="105">
        <f t="shared" si="0"/>
        <v>0</v>
      </c>
      <c r="K25" s="6"/>
    </row>
    <row r="26" spans="1:11" customFormat="1" ht="15" thickBot="1" x14ac:dyDescent="0.35">
      <c r="A26" s="1747" t="s">
        <v>1571</v>
      </c>
      <c r="B26" s="1747"/>
      <c r="C26" s="1747"/>
      <c r="D26" s="1747"/>
      <c r="E26" s="1747"/>
      <c r="F26" s="1747"/>
      <c r="G26" s="1747"/>
      <c r="H26" s="1747"/>
      <c r="I26" s="1747"/>
      <c r="J26" s="495">
        <f>SUM(J15:J25)</f>
        <v>0</v>
      </c>
      <c r="K26" s="6"/>
    </row>
    <row r="27" spans="1:11" customFormat="1" x14ac:dyDescent="0.3">
      <c r="A27" s="142"/>
      <c r="B27" s="142"/>
      <c r="C27" s="142"/>
      <c r="D27" s="142"/>
      <c r="E27" s="142"/>
      <c r="F27" s="142"/>
      <c r="G27" s="142"/>
      <c r="H27" s="143"/>
      <c r="I27" s="142"/>
      <c r="J27" s="142"/>
      <c r="K27" s="6"/>
    </row>
    <row r="28" spans="1:11" customFormat="1" ht="90" customHeight="1" x14ac:dyDescent="0.3">
      <c r="A28" s="1884" t="s">
        <v>1572</v>
      </c>
      <c r="B28" s="1884"/>
      <c r="C28" s="1884"/>
      <c r="D28" s="1884"/>
      <c r="E28" s="1884"/>
      <c r="F28" s="1884"/>
      <c r="G28" s="1884"/>
      <c r="H28" s="1884"/>
      <c r="I28" s="1884"/>
      <c r="J28" s="1884"/>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row r="32" spans="1:11" customFormat="1" x14ac:dyDescent="0.3">
      <c r="A32" s="496"/>
      <c r="B32" s="496"/>
      <c r="C32" s="496"/>
      <c r="D32" s="496"/>
      <c r="E32" s="496"/>
      <c r="F32" s="496"/>
      <c r="G32" s="496"/>
      <c r="H32" s="497"/>
      <c r="I32" s="496"/>
      <c r="J32" s="496"/>
      <c r="K32" s="6"/>
    </row>
  </sheetData>
  <sheetProtection algorithmName="SHA-512" hashValue="61mJjg8jF+43GQQiQ0WF2Yb4qhLhyFieV3rPvVPx8HuLD7bgPxWi+JPKon1bTRZeU/0z1VRQtO/i0sP2n6OZIg==" saltValue="zf4fTmL+L07tCobTGNcmV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5"/>
    <mergeCell ref="A26:I26"/>
    <mergeCell ref="A28:J28"/>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5609-8EFB-4BE5-B790-D2F15E920066}">
  <sheetPr>
    <tabColor rgb="FFFFFF00"/>
    <pageSetUpPr fitToPage="1"/>
  </sheetPr>
  <dimension ref="A1:K28"/>
  <sheetViews>
    <sheetView topLeftCell="C1" workbookViewId="0">
      <selection activeCell="I15" sqref="I15:I21"/>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2480</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2481</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30" customHeight="1" thickBot="1" x14ac:dyDescent="0.35">
      <c r="A14" s="1909" t="s">
        <v>2482</v>
      </c>
      <c r="B14" s="1909"/>
      <c r="C14" s="1909"/>
      <c r="D14" s="1909"/>
      <c r="E14" s="1909"/>
      <c r="F14" s="1909"/>
      <c r="G14" s="1909"/>
      <c r="H14" s="1909"/>
      <c r="I14" s="1909"/>
      <c r="J14" s="1909"/>
      <c r="K14" s="6"/>
    </row>
    <row r="15" spans="1:11" customFormat="1" ht="15" customHeight="1" thickBot="1" x14ac:dyDescent="0.35">
      <c r="A15" s="20">
        <v>1</v>
      </c>
      <c r="B15" s="1772" t="s">
        <v>2483</v>
      </c>
      <c r="C15" s="80" t="s">
        <v>2484</v>
      </c>
      <c r="D15" s="213" t="s">
        <v>2485</v>
      </c>
      <c r="E15" s="213" t="s">
        <v>2486</v>
      </c>
      <c r="F15" s="899"/>
      <c r="G15" s="899"/>
      <c r="H15" s="22">
        <v>2</v>
      </c>
      <c r="I15" s="904"/>
      <c r="J15" s="29">
        <f t="shared" ref="J15:J21" si="0">ROUND(I15,2)*H15</f>
        <v>0</v>
      </c>
      <c r="K15" s="6"/>
    </row>
    <row r="16" spans="1:11" customFormat="1" ht="15" customHeight="1" thickBot="1" x14ac:dyDescent="0.35">
      <c r="A16" s="30">
        <v>2</v>
      </c>
      <c r="B16" s="1772"/>
      <c r="C16" s="113" t="s">
        <v>2487</v>
      </c>
      <c r="D16" s="281" t="s">
        <v>2485</v>
      </c>
      <c r="E16" s="281" t="s">
        <v>2488</v>
      </c>
      <c r="F16" s="901"/>
      <c r="G16" s="901"/>
      <c r="H16" s="39">
        <v>2</v>
      </c>
      <c r="I16" s="905"/>
      <c r="J16" s="91">
        <f t="shared" si="0"/>
        <v>0</v>
      </c>
      <c r="K16" s="6"/>
    </row>
    <row r="17" spans="1:11" customFormat="1" ht="15" customHeight="1" thickBot="1" x14ac:dyDescent="0.35">
      <c r="A17" s="30">
        <v>3</v>
      </c>
      <c r="B17" s="1772"/>
      <c r="C17" s="113" t="s">
        <v>2489</v>
      </c>
      <c r="D17" s="281" t="s">
        <v>2485</v>
      </c>
      <c r="E17" s="281" t="s">
        <v>2490</v>
      </c>
      <c r="F17" s="901"/>
      <c r="G17" s="901"/>
      <c r="H17" s="39">
        <v>2</v>
      </c>
      <c r="I17" s="905"/>
      <c r="J17" s="91">
        <f t="shared" si="0"/>
        <v>0</v>
      </c>
      <c r="K17" s="6"/>
    </row>
    <row r="18" spans="1:11" customFormat="1" ht="15" customHeight="1" thickBot="1" x14ac:dyDescent="0.35">
      <c r="A18" s="30">
        <v>4</v>
      </c>
      <c r="B18" s="1772"/>
      <c r="C18" s="113" t="s">
        <v>2489</v>
      </c>
      <c r="D18" s="281" t="s">
        <v>2485</v>
      </c>
      <c r="E18" s="281" t="s">
        <v>2491</v>
      </c>
      <c r="F18" s="901"/>
      <c r="G18" s="901"/>
      <c r="H18" s="39">
        <v>2</v>
      </c>
      <c r="I18" s="905"/>
      <c r="J18" s="91">
        <f t="shared" si="0"/>
        <v>0</v>
      </c>
      <c r="K18" s="6"/>
    </row>
    <row r="19" spans="1:11" customFormat="1" ht="15" customHeight="1" thickBot="1" x14ac:dyDescent="0.35">
      <c r="A19" s="30">
        <v>5</v>
      </c>
      <c r="B19" s="1772"/>
      <c r="C19" s="113" t="s">
        <v>2489</v>
      </c>
      <c r="D19" s="281" t="s">
        <v>2485</v>
      </c>
      <c r="E19" s="281" t="s">
        <v>2492</v>
      </c>
      <c r="F19" s="901"/>
      <c r="G19" s="901"/>
      <c r="H19" s="39">
        <v>2</v>
      </c>
      <c r="I19" s="905"/>
      <c r="J19" s="91">
        <f t="shared" si="0"/>
        <v>0</v>
      </c>
      <c r="K19" s="6"/>
    </row>
    <row r="20" spans="1:11" customFormat="1" ht="15" customHeight="1" thickBot="1" x14ac:dyDescent="0.35">
      <c r="A20" s="30">
        <v>6</v>
      </c>
      <c r="B20" s="1772"/>
      <c r="C20" s="113" t="s">
        <v>2493</v>
      </c>
      <c r="D20" s="281" t="s">
        <v>2485</v>
      </c>
      <c r="E20" s="281" t="s">
        <v>2494</v>
      </c>
      <c r="F20" s="901"/>
      <c r="G20" s="901"/>
      <c r="H20" s="39">
        <v>2</v>
      </c>
      <c r="I20" s="905"/>
      <c r="J20" s="91">
        <f t="shared" si="0"/>
        <v>0</v>
      </c>
      <c r="K20" s="6"/>
    </row>
    <row r="21" spans="1:11" customFormat="1" ht="15" customHeight="1" thickBot="1" x14ac:dyDescent="0.35">
      <c r="A21" s="41">
        <v>7</v>
      </c>
      <c r="B21" s="1772"/>
      <c r="C21" s="114" t="s">
        <v>2495</v>
      </c>
      <c r="D21" s="150" t="s">
        <v>2485</v>
      </c>
      <c r="E21" s="150" t="s">
        <v>2496</v>
      </c>
      <c r="F21" s="903"/>
      <c r="G21" s="903"/>
      <c r="H21" s="99">
        <v>2</v>
      </c>
      <c r="I21" s="906"/>
      <c r="J21" s="105">
        <f t="shared" si="0"/>
        <v>0</v>
      </c>
      <c r="K21" s="6"/>
    </row>
    <row r="22" spans="1:11" customFormat="1" ht="15" thickBot="1" x14ac:dyDescent="0.35">
      <c r="A22" s="1747" t="s">
        <v>1571</v>
      </c>
      <c r="B22" s="1747"/>
      <c r="C22" s="1747"/>
      <c r="D22" s="1747"/>
      <c r="E22" s="1747"/>
      <c r="F22" s="1747"/>
      <c r="G22" s="1747"/>
      <c r="H22" s="1747"/>
      <c r="I22" s="1747"/>
      <c r="J22" s="495">
        <f>SUM(J15:J21)</f>
        <v>0</v>
      </c>
      <c r="K22" s="6"/>
    </row>
    <row r="23" spans="1:11" customFormat="1" x14ac:dyDescent="0.3">
      <c r="A23" s="142"/>
      <c r="B23" s="142"/>
      <c r="C23" s="142"/>
      <c r="D23" s="142"/>
      <c r="E23" s="142"/>
      <c r="F23" s="142"/>
      <c r="G23" s="142"/>
      <c r="H23" s="143"/>
      <c r="I23" s="142"/>
      <c r="J23" s="142"/>
      <c r="K23" s="6"/>
    </row>
    <row r="24" spans="1:11" customFormat="1" ht="90" customHeight="1" x14ac:dyDescent="0.3">
      <c r="A24" s="1884" t="s">
        <v>1572</v>
      </c>
      <c r="B24" s="1884"/>
      <c r="C24" s="1884"/>
      <c r="D24" s="1884"/>
      <c r="E24" s="1884"/>
      <c r="F24" s="1884"/>
      <c r="G24" s="1884"/>
      <c r="H24" s="1884"/>
      <c r="I24" s="1884"/>
      <c r="J24" s="1884"/>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sheetData>
  <sheetProtection algorithmName="SHA-512" hashValue="QFPsEZSs00GKXipT8VGofIFOgaOXZtQehlaVQiFXJZRYPq3JPAA7BObA1qXi/y9SHepcVl6Ka22nDY303ipiaQ==" saltValue="PbPps0TfbJn+W9JpspI4L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1"/>
    <mergeCell ref="A22:I22"/>
    <mergeCell ref="A24:J24"/>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B7C56-0041-487E-9110-D4C4EFD0B9E9}">
  <sheetPr>
    <tabColor rgb="FFFFFF00"/>
    <pageSetUpPr fitToPage="1"/>
  </sheetPr>
  <dimension ref="A1:K22"/>
  <sheetViews>
    <sheetView topLeftCell="C1" workbookViewId="0">
      <selection activeCell="A16" sqref="A16:I16"/>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2497</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2498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2499</v>
      </c>
      <c r="B14" s="1759"/>
      <c r="C14" s="1759"/>
      <c r="D14" s="1759"/>
      <c r="E14" s="1759"/>
      <c r="F14" s="1759"/>
      <c r="G14" s="1759"/>
      <c r="H14" s="1759"/>
      <c r="I14" s="1759"/>
      <c r="J14" s="1759"/>
      <c r="K14" s="6"/>
    </row>
    <row r="15" spans="1:11" customFormat="1" ht="15" customHeight="1" thickBot="1" x14ac:dyDescent="0.35">
      <c r="A15" s="41">
        <v>1</v>
      </c>
      <c r="B15" s="74" t="s">
        <v>2500</v>
      </c>
      <c r="C15" s="114" t="s">
        <v>2501</v>
      </c>
      <c r="D15" s="150" t="s">
        <v>2502</v>
      </c>
      <c r="E15" s="150">
        <v>2750241</v>
      </c>
      <c r="F15" s="903"/>
      <c r="G15" s="903"/>
      <c r="H15" s="99">
        <v>1</v>
      </c>
      <c r="I15" s="827"/>
      <c r="J15" s="105">
        <f>ROUND(I15,2)*H15</f>
        <v>0</v>
      </c>
      <c r="K15" s="6"/>
    </row>
    <row r="16" spans="1:11" customFormat="1" ht="15" thickBot="1" x14ac:dyDescent="0.35">
      <c r="A16" s="1747" t="s">
        <v>1571</v>
      </c>
      <c r="B16" s="1747"/>
      <c r="C16" s="1747"/>
      <c r="D16" s="1747"/>
      <c r="E16" s="1747"/>
      <c r="F16" s="1747"/>
      <c r="G16" s="1747"/>
      <c r="H16" s="1747"/>
      <c r="I16" s="1747"/>
      <c r="J16" s="495">
        <f>SUM(J15:J15)</f>
        <v>0</v>
      </c>
      <c r="K16" s="6"/>
    </row>
    <row r="17" spans="1:11" customFormat="1" x14ac:dyDescent="0.3">
      <c r="A17" s="142"/>
      <c r="B17" s="142"/>
      <c r="C17" s="142"/>
      <c r="D17" s="142"/>
      <c r="E17" s="142"/>
      <c r="F17" s="142"/>
      <c r="G17" s="142"/>
      <c r="H17" s="143"/>
      <c r="I17" s="142"/>
      <c r="J17" s="142"/>
      <c r="K17" s="6"/>
    </row>
    <row r="18" spans="1:11" customFormat="1" ht="90" customHeight="1" x14ac:dyDescent="0.3">
      <c r="A18" s="1884" t="s">
        <v>1572</v>
      </c>
      <c r="B18" s="1884"/>
      <c r="C18" s="1884"/>
      <c r="D18" s="1884"/>
      <c r="E18" s="1884"/>
      <c r="F18" s="1884"/>
      <c r="G18" s="1884"/>
      <c r="H18" s="1884"/>
      <c r="I18" s="1884"/>
      <c r="J18" s="1884"/>
      <c r="K18" s="6"/>
    </row>
    <row r="19" spans="1:11" customFormat="1" x14ac:dyDescent="0.3">
      <c r="A19" s="496"/>
      <c r="B19" s="496"/>
      <c r="C19" s="496"/>
      <c r="D19" s="496"/>
      <c r="E19" s="496"/>
      <c r="F19" s="496"/>
      <c r="G19" s="496"/>
      <c r="H19" s="497"/>
      <c r="I19" s="496"/>
      <c r="J19" s="496"/>
      <c r="K19" s="6"/>
    </row>
    <row r="20" spans="1:11" customFormat="1" x14ac:dyDescent="0.3">
      <c r="A20" s="496"/>
      <c r="B20" s="496"/>
      <c r="C20" s="496"/>
      <c r="D20" s="496"/>
      <c r="E20" s="496"/>
      <c r="F20" s="496"/>
      <c r="G20" s="496"/>
      <c r="H20" s="497"/>
      <c r="I20" s="496"/>
      <c r="J20" s="496"/>
      <c r="K20" s="6"/>
    </row>
    <row r="21" spans="1:11" customFormat="1" x14ac:dyDescent="0.3">
      <c r="A21" s="496"/>
      <c r="B21" s="496"/>
      <c r="C21" s="496"/>
      <c r="D21" s="496"/>
      <c r="E21" s="496"/>
      <c r="F21" s="496"/>
      <c r="G21" s="496"/>
      <c r="H21" s="497"/>
      <c r="I21" s="496"/>
      <c r="J21" s="496"/>
      <c r="K21" s="6"/>
    </row>
    <row r="22" spans="1:11" customFormat="1" x14ac:dyDescent="0.3">
      <c r="A22" s="496"/>
      <c r="B22" s="496"/>
      <c r="C22" s="496"/>
      <c r="D22" s="496"/>
      <c r="E22" s="496"/>
      <c r="F22" s="496"/>
      <c r="G22" s="496"/>
      <c r="H22" s="497"/>
      <c r="I22" s="496"/>
      <c r="J22" s="496"/>
      <c r="K22" s="6"/>
    </row>
  </sheetData>
  <sheetProtection algorithmName="SHA-512" hashValue="GdKtBiTCiqL9wV1T9/KJdQzte2PVoPPXOdWvsS2eHDG8t6kYSG/W5pbSXgR+84/8i49jxEQpeUfyY/jrW8fYlg==" saltValue="s6xIr9fBA0zo6ktH4zPP2A==" spinCount="100000" sheet="1" objects="1" scenarios="1"/>
  <mergeCells count="19">
    <mergeCell ref="F1:J1"/>
    <mergeCell ref="A8:C8"/>
    <mergeCell ref="A9:H9"/>
    <mergeCell ref="A10:H10"/>
    <mergeCell ref="A11:A13"/>
    <mergeCell ref="B11:B13"/>
    <mergeCell ref="C11:C13"/>
    <mergeCell ref="D11:E11"/>
    <mergeCell ref="F11:G11"/>
    <mergeCell ref="H11:H13"/>
    <mergeCell ref="A14:J14"/>
    <mergeCell ref="A16:I16"/>
    <mergeCell ref="A18:J18"/>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D0C7-27ED-4666-945B-5593F6A4769F}">
  <sheetPr>
    <tabColor rgb="FFFFFF00"/>
    <pageSetUpPr fitToPage="1"/>
  </sheetPr>
  <dimension ref="A1:K30"/>
  <sheetViews>
    <sheetView topLeftCell="C1" workbookViewId="0">
      <selection activeCell="I15" sqref="I15:I23"/>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2503</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2504</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2505</v>
      </c>
      <c r="B14" s="1759"/>
      <c r="C14" s="1759"/>
      <c r="D14" s="1759"/>
      <c r="E14" s="1759"/>
      <c r="F14" s="1759"/>
      <c r="G14" s="1759"/>
      <c r="H14" s="1759"/>
      <c r="I14" s="1759"/>
      <c r="J14" s="1759"/>
      <c r="K14" s="6"/>
    </row>
    <row r="15" spans="1:11" customFormat="1" ht="15" customHeight="1" thickBot="1" x14ac:dyDescent="0.35">
      <c r="A15" s="20">
        <v>1</v>
      </c>
      <c r="B15" s="1830" t="s">
        <v>2506</v>
      </c>
      <c r="C15" s="80" t="s">
        <v>2507</v>
      </c>
      <c r="D15" s="213" t="s">
        <v>2508</v>
      </c>
      <c r="E15" s="142"/>
      <c r="F15" s="899"/>
      <c r="G15" s="899"/>
      <c r="H15" s="22">
        <v>1</v>
      </c>
      <c r="I15" s="923"/>
      <c r="J15" s="209">
        <f t="shared" ref="J15:J23" si="0">ROUND(I15,2)*H15</f>
        <v>0</v>
      </c>
      <c r="K15" s="6"/>
    </row>
    <row r="16" spans="1:11" customFormat="1" ht="15" customHeight="1" thickBot="1" x14ac:dyDescent="0.35">
      <c r="A16" s="30">
        <v>2</v>
      </c>
      <c r="B16" s="1830"/>
      <c r="C16" s="113" t="s">
        <v>2509</v>
      </c>
      <c r="D16" s="549" t="s">
        <v>2508</v>
      </c>
      <c r="E16" s="86"/>
      <c r="F16" s="900"/>
      <c r="G16" s="901"/>
      <c r="H16" s="39">
        <v>1</v>
      </c>
      <c r="I16" s="924"/>
      <c r="J16" s="210">
        <f t="shared" si="0"/>
        <v>0</v>
      </c>
      <c r="K16" s="6"/>
    </row>
    <row r="17" spans="1:11" customFormat="1" ht="15" customHeight="1" thickBot="1" x14ac:dyDescent="0.35">
      <c r="A17" s="30">
        <v>3</v>
      </c>
      <c r="B17" s="1830"/>
      <c r="C17" s="113" t="s">
        <v>2510</v>
      </c>
      <c r="D17" s="549" t="s">
        <v>2508</v>
      </c>
      <c r="E17" s="86"/>
      <c r="F17" s="900"/>
      <c r="G17" s="901"/>
      <c r="H17" s="39">
        <v>1</v>
      </c>
      <c r="I17" s="924"/>
      <c r="J17" s="210">
        <f t="shared" si="0"/>
        <v>0</v>
      </c>
      <c r="K17" s="6"/>
    </row>
    <row r="18" spans="1:11" customFormat="1" ht="15" customHeight="1" thickBot="1" x14ac:dyDescent="0.35">
      <c r="A18" s="30">
        <v>4</v>
      </c>
      <c r="B18" s="1830"/>
      <c r="C18" s="113" t="s">
        <v>2511</v>
      </c>
      <c r="D18" s="549" t="s">
        <v>2508</v>
      </c>
      <c r="E18" s="86"/>
      <c r="F18" s="900"/>
      <c r="G18" s="901"/>
      <c r="H18" s="39">
        <v>50</v>
      </c>
      <c r="I18" s="924"/>
      <c r="J18" s="210">
        <f t="shared" si="0"/>
        <v>0</v>
      </c>
      <c r="K18" s="6"/>
    </row>
    <row r="19" spans="1:11" customFormat="1" ht="15" customHeight="1" thickBot="1" x14ac:dyDescent="0.35">
      <c r="A19" s="30">
        <v>5</v>
      </c>
      <c r="B19" s="1830"/>
      <c r="C19" s="113" t="s">
        <v>2512</v>
      </c>
      <c r="D19" s="549" t="s">
        <v>2508</v>
      </c>
      <c r="E19" s="86"/>
      <c r="F19" s="900"/>
      <c r="G19" s="901"/>
      <c r="H19" s="39">
        <v>1</v>
      </c>
      <c r="I19" s="924"/>
      <c r="J19" s="210">
        <f t="shared" si="0"/>
        <v>0</v>
      </c>
      <c r="K19" s="6"/>
    </row>
    <row r="20" spans="1:11" customFormat="1" ht="15" customHeight="1" thickBot="1" x14ac:dyDescent="0.35">
      <c r="A20" s="30">
        <v>6</v>
      </c>
      <c r="B20" s="1830"/>
      <c r="C20" s="92" t="s">
        <v>2513</v>
      </c>
      <c r="D20" s="549" t="s">
        <v>2514</v>
      </c>
      <c r="E20" s="281" t="s">
        <v>2515</v>
      </c>
      <c r="F20" s="900"/>
      <c r="G20" s="901"/>
      <c r="H20" s="39">
        <v>1</v>
      </c>
      <c r="I20" s="924"/>
      <c r="J20" s="210">
        <f t="shared" si="0"/>
        <v>0</v>
      </c>
      <c r="K20" s="6"/>
    </row>
    <row r="21" spans="1:11" customFormat="1" ht="30" customHeight="1" thickBot="1" x14ac:dyDescent="0.35">
      <c r="A21" s="30">
        <v>7</v>
      </c>
      <c r="B21" s="1830"/>
      <c r="C21" s="217" t="s">
        <v>2516</v>
      </c>
      <c r="D21" s="549" t="s">
        <v>2517</v>
      </c>
      <c r="E21" s="86"/>
      <c r="F21" s="900"/>
      <c r="G21" s="901"/>
      <c r="H21" s="39">
        <v>1</v>
      </c>
      <c r="I21" s="924"/>
      <c r="J21" s="210">
        <f t="shared" si="0"/>
        <v>0</v>
      </c>
      <c r="K21" s="6"/>
    </row>
    <row r="22" spans="1:11" customFormat="1" ht="15" customHeight="1" thickBot="1" x14ac:dyDescent="0.35">
      <c r="A22" s="30">
        <v>8</v>
      </c>
      <c r="B22" s="1830"/>
      <c r="C22" s="92" t="s">
        <v>2518</v>
      </c>
      <c r="D22" s="549" t="s">
        <v>2508</v>
      </c>
      <c r="E22" s="86"/>
      <c r="F22" s="900"/>
      <c r="G22" s="901"/>
      <c r="H22" s="39">
        <v>1</v>
      </c>
      <c r="I22" s="924"/>
      <c r="J22" s="210">
        <f t="shared" si="0"/>
        <v>0</v>
      </c>
      <c r="K22" s="6"/>
    </row>
    <row r="23" spans="1:11" customFormat="1" ht="15" customHeight="1" thickBot="1" x14ac:dyDescent="0.35">
      <c r="A23" s="30">
        <v>9</v>
      </c>
      <c r="B23" s="1830"/>
      <c r="C23" s="282" t="s">
        <v>2519</v>
      </c>
      <c r="D23" s="150" t="s">
        <v>1794</v>
      </c>
      <c r="E23" s="142"/>
      <c r="F23" s="903"/>
      <c r="G23" s="903"/>
      <c r="H23" s="99">
        <v>1</v>
      </c>
      <c r="I23" s="925"/>
      <c r="J23" s="212">
        <f t="shared" si="0"/>
        <v>0</v>
      </c>
      <c r="K23" s="6"/>
    </row>
    <row r="24" spans="1:11" customFormat="1" ht="15" thickBot="1" x14ac:dyDescent="0.35">
      <c r="A24" s="1747" t="s">
        <v>1571</v>
      </c>
      <c r="B24" s="1747"/>
      <c r="C24" s="1747"/>
      <c r="D24" s="1747"/>
      <c r="E24" s="1747"/>
      <c r="F24" s="1747"/>
      <c r="G24" s="1747"/>
      <c r="H24" s="1747"/>
      <c r="I24" s="1747"/>
      <c r="J24" s="495">
        <f>SUM(J15:J23)</f>
        <v>0</v>
      </c>
      <c r="K24" s="6"/>
    </row>
    <row r="25" spans="1:11" customFormat="1" x14ac:dyDescent="0.3">
      <c r="A25" s="142"/>
      <c r="B25" s="142"/>
      <c r="C25" s="142"/>
      <c r="D25" s="142"/>
      <c r="E25" s="142"/>
      <c r="F25" s="142"/>
      <c r="G25" s="142"/>
      <c r="H25" s="143"/>
      <c r="I25" s="142"/>
      <c r="J25" s="142"/>
      <c r="K25" s="6"/>
    </row>
    <row r="26" spans="1:11" customFormat="1" ht="90" customHeight="1" x14ac:dyDescent="0.3">
      <c r="A26" s="1884" t="s">
        <v>1572</v>
      </c>
      <c r="B26" s="1884"/>
      <c r="C26" s="1884"/>
      <c r="D26" s="1884"/>
      <c r="E26" s="1884"/>
      <c r="F26" s="1884"/>
      <c r="G26" s="1884"/>
      <c r="H26" s="1884"/>
      <c r="I26" s="1884"/>
      <c r="J26" s="1884"/>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sheetData>
  <sheetProtection algorithmName="SHA-512" hashValue="ZclaNiiYpsORGPQVTMIYj/vXCgdtROsaTUCPlqtW1/TVnaJeKTYQpcLZelxWxJtHJW2WBO9TMK0e5w3DaMnbJQ==" saltValue="yd7fJoi+O3soWVoOPECUl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3"/>
    <mergeCell ref="A24:I24"/>
    <mergeCell ref="A26:J26"/>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D7CC-0CD9-4238-B725-993A9BA7572B}">
  <sheetPr>
    <tabColor rgb="FFFFFF00"/>
    <pageSetUpPr fitToPage="1"/>
  </sheetPr>
  <dimension ref="A1:K37"/>
  <sheetViews>
    <sheetView topLeftCell="D1" workbookViewId="0">
      <selection activeCell="I15" sqref="I15:I30"/>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2520</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1218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2521</v>
      </c>
      <c r="B14" s="1759"/>
      <c r="C14" s="1759"/>
      <c r="D14" s="1759"/>
      <c r="E14" s="1759"/>
      <c r="F14" s="1759"/>
      <c r="G14" s="1759"/>
      <c r="H14" s="1759"/>
      <c r="I14" s="1759"/>
      <c r="J14" s="1759"/>
      <c r="K14" s="6"/>
    </row>
    <row r="15" spans="1:11" customFormat="1" ht="15" customHeight="1" thickBot="1" x14ac:dyDescent="0.35">
      <c r="A15" s="20">
        <v>1</v>
      </c>
      <c r="B15" s="1830" t="s">
        <v>2522</v>
      </c>
      <c r="C15" s="113" t="s">
        <v>2433</v>
      </c>
      <c r="D15" s="281" t="s">
        <v>2094</v>
      </c>
      <c r="E15" s="281" t="s">
        <v>2523</v>
      </c>
      <c r="F15" s="899"/>
      <c r="G15" s="899"/>
      <c r="H15" s="39">
        <v>1</v>
      </c>
      <c r="I15" s="904"/>
      <c r="J15" s="209">
        <f t="shared" ref="J15:J30" si="0">ROUND(I15,2)*H15</f>
        <v>0</v>
      </c>
      <c r="K15" s="6"/>
    </row>
    <row r="16" spans="1:11" customFormat="1" ht="15" thickBot="1" x14ac:dyDescent="0.35">
      <c r="A16" s="30">
        <v>2</v>
      </c>
      <c r="B16" s="1830"/>
      <c r="C16" s="113" t="s">
        <v>2524</v>
      </c>
      <c r="D16" s="281" t="s">
        <v>2369</v>
      </c>
      <c r="E16" s="281" t="s">
        <v>2525</v>
      </c>
      <c r="F16" s="901"/>
      <c r="G16" s="901"/>
      <c r="H16" s="39">
        <v>1</v>
      </c>
      <c r="I16" s="905"/>
      <c r="J16" s="210">
        <f t="shared" si="0"/>
        <v>0</v>
      </c>
      <c r="K16" s="6"/>
    </row>
    <row r="17" spans="1:11" customFormat="1" ht="15" customHeight="1" thickBot="1" x14ac:dyDescent="0.35">
      <c r="A17" s="30">
        <v>3</v>
      </c>
      <c r="B17" s="1830"/>
      <c r="C17" s="113" t="s">
        <v>2526</v>
      </c>
      <c r="D17" s="281" t="s">
        <v>2108</v>
      </c>
      <c r="E17" s="281" t="s">
        <v>2109</v>
      </c>
      <c r="F17" s="901"/>
      <c r="G17" s="901"/>
      <c r="H17" s="39">
        <v>1</v>
      </c>
      <c r="I17" s="905"/>
      <c r="J17" s="210">
        <f t="shared" si="0"/>
        <v>0</v>
      </c>
      <c r="K17" s="6"/>
    </row>
    <row r="18" spans="1:11" customFormat="1" ht="30" customHeight="1" thickBot="1" x14ac:dyDescent="0.35">
      <c r="A18" s="30">
        <v>4</v>
      </c>
      <c r="B18" s="1830"/>
      <c r="C18" s="113" t="s">
        <v>2137</v>
      </c>
      <c r="D18" s="281" t="s">
        <v>2111</v>
      </c>
      <c r="E18" s="281" t="s">
        <v>2138</v>
      </c>
      <c r="F18" s="901"/>
      <c r="G18" s="901"/>
      <c r="H18" s="39">
        <v>1</v>
      </c>
      <c r="I18" s="905"/>
      <c r="J18" s="210">
        <f t="shared" si="0"/>
        <v>0</v>
      </c>
      <c r="K18" s="6"/>
    </row>
    <row r="19" spans="1:11" customFormat="1" ht="15" customHeight="1" thickBot="1" x14ac:dyDescent="0.35">
      <c r="A19" s="30">
        <v>5</v>
      </c>
      <c r="B19" s="1830"/>
      <c r="C19" s="113" t="s">
        <v>2149</v>
      </c>
      <c r="D19" s="281" t="s">
        <v>2111</v>
      </c>
      <c r="E19" s="281" t="s">
        <v>2150</v>
      </c>
      <c r="F19" s="901"/>
      <c r="G19" s="901"/>
      <c r="H19" s="39">
        <v>1</v>
      </c>
      <c r="I19" s="905"/>
      <c r="J19" s="210">
        <f t="shared" si="0"/>
        <v>0</v>
      </c>
      <c r="K19" s="6"/>
    </row>
    <row r="20" spans="1:11" customFormat="1" ht="15" thickBot="1" x14ac:dyDescent="0.35">
      <c r="A20" s="30">
        <v>6</v>
      </c>
      <c r="B20" s="1830"/>
      <c r="C20" s="113" t="s">
        <v>2151</v>
      </c>
      <c r="D20" s="281" t="s">
        <v>2111</v>
      </c>
      <c r="E20" s="281" t="s">
        <v>2152</v>
      </c>
      <c r="F20" s="901"/>
      <c r="G20" s="901"/>
      <c r="H20" s="39">
        <v>5</v>
      </c>
      <c r="I20" s="905"/>
      <c r="J20" s="210">
        <f t="shared" si="0"/>
        <v>0</v>
      </c>
      <c r="K20" s="6"/>
    </row>
    <row r="21" spans="1:11" customFormat="1" ht="15" customHeight="1" thickBot="1" x14ac:dyDescent="0.35">
      <c r="A21" s="30">
        <v>7</v>
      </c>
      <c r="B21" s="1830"/>
      <c r="C21" s="113" t="s">
        <v>2153</v>
      </c>
      <c r="D21" s="281" t="s">
        <v>2154</v>
      </c>
      <c r="E21" s="281" t="s">
        <v>2155</v>
      </c>
      <c r="F21" s="901"/>
      <c r="G21" s="901"/>
      <c r="H21" s="39">
        <v>1</v>
      </c>
      <c r="I21" s="905"/>
      <c r="J21" s="210">
        <f t="shared" si="0"/>
        <v>0</v>
      </c>
      <c r="K21" s="6"/>
    </row>
    <row r="22" spans="1:11" customFormat="1" ht="15" customHeight="1" thickBot="1" x14ac:dyDescent="0.35">
      <c r="A22" s="30">
        <v>8</v>
      </c>
      <c r="B22" s="1830"/>
      <c r="C22" s="113" t="s">
        <v>2156</v>
      </c>
      <c r="D22" s="281" t="s">
        <v>1899</v>
      </c>
      <c r="E22" s="281" t="s">
        <v>2157</v>
      </c>
      <c r="F22" s="901"/>
      <c r="G22" s="901"/>
      <c r="H22" s="39">
        <v>2</v>
      </c>
      <c r="I22" s="905"/>
      <c r="J22" s="210">
        <f t="shared" si="0"/>
        <v>0</v>
      </c>
      <c r="K22" s="6"/>
    </row>
    <row r="23" spans="1:11" customFormat="1" ht="15" customHeight="1" thickBot="1" x14ac:dyDescent="0.35">
      <c r="A23" s="30">
        <v>9</v>
      </c>
      <c r="B23" s="1830"/>
      <c r="C23" s="113" t="s">
        <v>2158</v>
      </c>
      <c r="D23" s="281" t="s">
        <v>1899</v>
      </c>
      <c r="E23" s="281" t="s">
        <v>2159</v>
      </c>
      <c r="F23" s="901"/>
      <c r="G23" s="901"/>
      <c r="H23" s="39">
        <v>1</v>
      </c>
      <c r="I23" s="905"/>
      <c r="J23" s="210">
        <f t="shared" si="0"/>
        <v>0</v>
      </c>
      <c r="K23" s="6"/>
    </row>
    <row r="24" spans="1:11" customFormat="1" ht="15" thickBot="1" x14ac:dyDescent="0.35">
      <c r="A24" s="30">
        <v>10</v>
      </c>
      <c r="B24" s="1830"/>
      <c r="C24" s="113" t="s">
        <v>1901</v>
      </c>
      <c r="D24" s="281" t="s">
        <v>2527</v>
      </c>
      <c r="E24" s="281" t="s">
        <v>2528</v>
      </c>
      <c r="F24" s="901"/>
      <c r="G24" s="901"/>
      <c r="H24" s="39">
        <v>2</v>
      </c>
      <c r="I24" s="905"/>
      <c r="J24" s="210">
        <f t="shared" si="0"/>
        <v>0</v>
      </c>
      <c r="K24" s="6"/>
    </row>
    <row r="25" spans="1:11" customFormat="1" ht="15" customHeight="1" thickBot="1" x14ac:dyDescent="0.35">
      <c r="A25" s="30">
        <v>11</v>
      </c>
      <c r="B25" s="1830"/>
      <c r="C25" s="113" t="s">
        <v>2162</v>
      </c>
      <c r="D25" s="281" t="s">
        <v>2154</v>
      </c>
      <c r="E25" s="281" t="s">
        <v>2163</v>
      </c>
      <c r="F25" s="901"/>
      <c r="G25" s="901"/>
      <c r="H25" s="39">
        <v>1</v>
      </c>
      <c r="I25" s="905"/>
      <c r="J25" s="210">
        <f t="shared" si="0"/>
        <v>0</v>
      </c>
      <c r="K25" s="6"/>
    </row>
    <row r="26" spans="1:11" customFormat="1" ht="15" customHeight="1" thickBot="1" x14ac:dyDescent="0.35">
      <c r="A26" s="30">
        <v>12</v>
      </c>
      <c r="B26" s="1830"/>
      <c r="C26" s="113" t="s">
        <v>2164</v>
      </c>
      <c r="D26" s="281" t="s">
        <v>1905</v>
      </c>
      <c r="E26" s="281" t="s">
        <v>2165</v>
      </c>
      <c r="F26" s="901"/>
      <c r="G26" s="901"/>
      <c r="H26" s="39">
        <v>1</v>
      </c>
      <c r="I26" s="905"/>
      <c r="J26" s="210">
        <f t="shared" si="0"/>
        <v>0</v>
      </c>
      <c r="K26" s="6"/>
    </row>
    <row r="27" spans="1:11" customFormat="1" ht="15" customHeight="1" thickBot="1" x14ac:dyDescent="0.35">
      <c r="A27" s="30">
        <v>13</v>
      </c>
      <c r="B27" s="1830"/>
      <c r="C27" s="113" t="s">
        <v>2172</v>
      </c>
      <c r="D27" s="281" t="s">
        <v>2529</v>
      </c>
      <c r="E27" s="281" t="s">
        <v>2174</v>
      </c>
      <c r="F27" s="901"/>
      <c r="G27" s="901"/>
      <c r="H27" s="39">
        <v>1</v>
      </c>
      <c r="I27" s="905"/>
      <c r="J27" s="210">
        <f t="shared" si="0"/>
        <v>0</v>
      </c>
      <c r="K27" s="6"/>
    </row>
    <row r="28" spans="1:11" customFormat="1" ht="15" thickBot="1" x14ac:dyDescent="0.35">
      <c r="A28" s="30">
        <v>14</v>
      </c>
      <c r="B28" s="1830"/>
      <c r="C28" s="113" t="s">
        <v>2175</v>
      </c>
      <c r="D28" s="281" t="s">
        <v>2529</v>
      </c>
      <c r="E28" s="281" t="s">
        <v>2176</v>
      </c>
      <c r="F28" s="901"/>
      <c r="G28" s="901"/>
      <c r="H28" s="39">
        <v>1</v>
      </c>
      <c r="I28" s="905"/>
      <c r="J28" s="210">
        <f t="shared" si="0"/>
        <v>0</v>
      </c>
      <c r="K28" s="6"/>
    </row>
    <row r="29" spans="1:11" customFormat="1" ht="15" customHeight="1" thickBot="1" x14ac:dyDescent="0.35">
      <c r="A29" s="30">
        <v>15</v>
      </c>
      <c r="B29" s="1830"/>
      <c r="C29" s="113" t="s">
        <v>1683</v>
      </c>
      <c r="D29" s="281" t="s">
        <v>1577</v>
      </c>
      <c r="E29" s="281" t="s">
        <v>2530</v>
      </c>
      <c r="F29" s="901"/>
      <c r="G29" s="901"/>
      <c r="H29" s="39">
        <v>1</v>
      </c>
      <c r="I29" s="905"/>
      <c r="J29" s="210">
        <f t="shared" si="0"/>
        <v>0</v>
      </c>
      <c r="K29" s="6"/>
    </row>
    <row r="30" spans="1:11" customFormat="1" ht="15" customHeight="1" thickBot="1" x14ac:dyDescent="0.35">
      <c r="A30" s="30">
        <v>16</v>
      </c>
      <c r="B30" s="1830"/>
      <c r="C30" s="113" t="s">
        <v>1894</v>
      </c>
      <c r="D30" s="281" t="s">
        <v>1895</v>
      </c>
      <c r="E30" s="281" t="s">
        <v>2531</v>
      </c>
      <c r="F30" s="901"/>
      <c r="G30" s="901"/>
      <c r="H30" s="39">
        <v>1</v>
      </c>
      <c r="I30" s="905"/>
      <c r="J30" s="210">
        <f t="shared" si="0"/>
        <v>0</v>
      </c>
      <c r="K30" s="6"/>
    </row>
    <row r="31" spans="1:11" customFormat="1" ht="15" thickBot="1" x14ac:dyDescent="0.35">
      <c r="A31" s="1747" t="s">
        <v>1571</v>
      </c>
      <c r="B31" s="1747"/>
      <c r="C31" s="1747"/>
      <c r="D31" s="1747"/>
      <c r="E31" s="1747"/>
      <c r="F31" s="1747"/>
      <c r="G31" s="1747"/>
      <c r="H31" s="1747"/>
      <c r="I31" s="1747"/>
      <c r="J31" s="58">
        <f>SUM(J15:J30)</f>
        <v>0</v>
      </c>
      <c r="K31" s="6"/>
    </row>
    <row r="32" spans="1:11" customFormat="1" x14ac:dyDescent="0.3">
      <c r="A32" s="142"/>
      <c r="B32" s="142"/>
      <c r="C32" s="142"/>
      <c r="D32" s="142"/>
      <c r="E32" s="142"/>
      <c r="F32" s="142"/>
      <c r="G32" s="142"/>
      <c r="H32" s="143"/>
      <c r="I32" s="142"/>
      <c r="J32" s="142"/>
      <c r="K32" s="6"/>
    </row>
    <row r="33" spans="1:11" customFormat="1" ht="90" customHeight="1" x14ac:dyDescent="0.3">
      <c r="A33" s="1884" t="s">
        <v>1572</v>
      </c>
      <c r="B33" s="1884"/>
      <c r="C33" s="1884"/>
      <c r="D33" s="1884"/>
      <c r="E33" s="1884"/>
      <c r="F33" s="1884"/>
      <c r="G33" s="1884"/>
      <c r="H33" s="1884"/>
      <c r="I33" s="1884"/>
      <c r="J33" s="1884"/>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sheetData>
  <sheetProtection algorithmName="SHA-512" hashValue="mMt8zhDnt/SpbQAOSeLehZ0z8ycRHpJELcMMXfZQfcleB8V+egGogXYNjNHau0YKfULDQ7V5ax+GzTtm0dD0SA==" saltValue="qcaOWU1xJSCBZnyAQEfHI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30"/>
    <mergeCell ref="A31:I31"/>
    <mergeCell ref="A33:J3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BE7F-B4C7-4E52-8B52-D6CEA3DA4E8B}">
  <sheetPr>
    <tabColor rgb="FFFFFF00"/>
    <pageSetUpPr fitToPage="1"/>
  </sheetPr>
  <dimension ref="A1:K31"/>
  <sheetViews>
    <sheetView topLeftCell="C1" workbookViewId="0">
      <selection activeCell="I15" sqref="I15:I24"/>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2532</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1287</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1556</v>
      </c>
      <c r="I11" s="1885" t="s">
        <v>1557</v>
      </c>
      <c r="J11" s="1886" t="s">
        <v>1558</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1288</v>
      </c>
      <c r="B14" s="1759"/>
      <c r="C14" s="1759"/>
      <c r="D14" s="1759"/>
      <c r="E14" s="1759"/>
      <c r="F14" s="1759"/>
      <c r="G14" s="1759"/>
      <c r="H14" s="1759"/>
      <c r="I14" s="1759"/>
      <c r="J14" s="1759"/>
      <c r="K14" s="6"/>
    </row>
    <row r="15" spans="1:11" customFormat="1" ht="15" customHeight="1" thickBot="1" x14ac:dyDescent="0.35">
      <c r="A15" s="30">
        <v>1</v>
      </c>
      <c r="B15" s="1830" t="s">
        <v>2533</v>
      </c>
      <c r="C15" s="86" t="s">
        <v>2534</v>
      </c>
      <c r="D15" s="149" t="s">
        <v>2535</v>
      </c>
      <c r="E15" s="149" t="s">
        <v>2536</v>
      </c>
      <c r="F15" s="901"/>
      <c r="G15" s="901"/>
      <c r="H15" s="39">
        <v>600</v>
      </c>
      <c r="I15" s="905"/>
      <c r="J15" s="210">
        <f t="shared" ref="J15:J24" si="0">ROUND(I15,2)*H15</f>
        <v>0</v>
      </c>
      <c r="K15" s="6"/>
    </row>
    <row r="16" spans="1:11" customFormat="1" ht="15" customHeight="1" thickBot="1" x14ac:dyDescent="0.35">
      <c r="A16" s="30">
        <v>2</v>
      </c>
      <c r="B16" s="1830"/>
      <c r="C16" s="86" t="s">
        <v>2537</v>
      </c>
      <c r="D16" s="149" t="s">
        <v>2535</v>
      </c>
      <c r="E16" s="149" t="s">
        <v>2536</v>
      </c>
      <c r="F16" s="901"/>
      <c r="G16" s="901"/>
      <c r="H16" s="39">
        <v>10</v>
      </c>
      <c r="I16" s="905"/>
      <c r="J16" s="210">
        <f t="shared" si="0"/>
        <v>0</v>
      </c>
      <c r="K16" s="6"/>
    </row>
    <row r="17" spans="1:11" customFormat="1" ht="15" customHeight="1" thickBot="1" x14ac:dyDescent="0.35">
      <c r="A17" s="30">
        <v>3</v>
      </c>
      <c r="B17" s="1830"/>
      <c r="C17" s="86" t="s">
        <v>2538</v>
      </c>
      <c r="D17" s="149" t="s">
        <v>2535</v>
      </c>
      <c r="E17" s="149" t="s">
        <v>2536</v>
      </c>
      <c r="F17" s="901"/>
      <c r="G17" s="901"/>
      <c r="H17" s="39">
        <v>10</v>
      </c>
      <c r="I17" s="905"/>
      <c r="J17" s="210">
        <f t="shared" si="0"/>
        <v>0</v>
      </c>
      <c r="K17" s="6"/>
    </row>
    <row r="18" spans="1:11" customFormat="1" ht="15" customHeight="1" thickBot="1" x14ac:dyDescent="0.35">
      <c r="A18" s="30">
        <v>4</v>
      </c>
      <c r="B18" s="1830"/>
      <c r="C18" s="86" t="s">
        <v>2539</v>
      </c>
      <c r="D18" s="149" t="s">
        <v>2535</v>
      </c>
      <c r="E18" s="149" t="s">
        <v>2536</v>
      </c>
      <c r="F18" s="901"/>
      <c r="G18" s="901"/>
      <c r="H18" s="39">
        <v>5</v>
      </c>
      <c r="I18" s="905"/>
      <c r="J18" s="210">
        <f t="shared" si="0"/>
        <v>0</v>
      </c>
      <c r="K18" s="6"/>
    </row>
    <row r="19" spans="1:11" customFormat="1" ht="15" customHeight="1" thickBot="1" x14ac:dyDescent="0.35">
      <c r="A19" s="30">
        <v>5</v>
      </c>
      <c r="B19" s="1830"/>
      <c r="C19" s="86" t="s">
        <v>2540</v>
      </c>
      <c r="D19" s="149" t="s">
        <v>2535</v>
      </c>
      <c r="E19" s="149" t="s">
        <v>2536</v>
      </c>
      <c r="F19" s="901"/>
      <c r="G19" s="901"/>
      <c r="H19" s="39">
        <v>10</v>
      </c>
      <c r="I19" s="905"/>
      <c r="J19" s="210">
        <f t="shared" si="0"/>
        <v>0</v>
      </c>
      <c r="K19" s="6"/>
    </row>
    <row r="20" spans="1:11" customFormat="1" ht="30" customHeight="1" thickBot="1" x14ac:dyDescent="0.35">
      <c r="A20" s="30">
        <v>6</v>
      </c>
      <c r="B20" s="1830"/>
      <c r="C20" s="235" t="s">
        <v>2541</v>
      </c>
      <c r="D20" s="149" t="s">
        <v>2535</v>
      </c>
      <c r="E20" s="149" t="s">
        <v>2536</v>
      </c>
      <c r="F20" s="901"/>
      <c r="G20" s="901"/>
      <c r="H20" s="39">
        <v>190</v>
      </c>
      <c r="I20" s="905"/>
      <c r="J20" s="210">
        <f t="shared" si="0"/>
        <v>0</v>
      </c>
      <c r="K20" s="6"/>
    </row>
    <row r="21" spans="1:11" customFormat="1" ht="15" customHeight="1" thickBot="1" x14ac:dyDescent="0.35">
      <c r="A21" s="30">
        <v>7</v>
      </c>
      <c r="B21" s="1830"/>
      <c r="C21" s="86" t="s">
        <v>2542</v>
      </c>
      <c r="D21" s="149" t="s">
        <v>2535</v>
      </c>
      <c r="E21" s="149" t="s">
        <v>2536</v>
      </c>
      <c r="F21" s="901"/>
      <c r="G21" s="901"/>
      <c r="H21" s="39">
        <v>5</v>
      </c>
      <c r="I21" s="905"/>
      <c r="J21" s="210">
        <f t="shared" si="0"/>
        <v>0</v>
      </c>
      <c r="K21" s="6"/>
    </row>
    <row r="22" spans="1:11" customFormat="1" ht="15" thickBot="1" x14ac:dyDescent="0.35">
      <c r="A22" s="30">
        <v>8</v>
      </c>
      <c r="B22" s="1830"/>
      <c r="C22" s="548" t="s">
        <v>2543</v>
      </c>
      <c r="D22" s="548"/>
      <c r="E22" s="548" t="s">
        <v>2544</v>
      </c>
      <c r="F22" s="901"/>
      <c r="G22" s="901"/>
      <c r="H22" s="39">
        <v>1</v>
      </c>
      <c r="I22" s="905"/>
      <c r="J22" s="210">
        <f t="shared" si="0"/>
        <v>0</v>
      </c>
      <c r="K22" s="6"/>
    </row>
    <row r="23" spans="1:11" customFormat="1" ht="15" thickBot="1" x14ac:dyDescent="0.35">
      <c r="A23" s="30">
        <v>9</v>
      </c>
      <c r="B23" s="1830"/>
      <c r="C23" s="548" t="s">
        <v>2545</v>
      </c>
      <c r="D23" s="548"/>
      <c r="E23" s="548" t="s">
        <v>2544</v>
      </c>
      <c r="F23" s="901"/>
      <c r="G23" s="901"/>
      <c r="H23" s="39">
        <v>10</v>
      </c>
      <c r="I23" s="905"/>
      <c r="J23" s="210">
        <f t="shared" si="0"/>
        <v>0</v>
      </c>
      <c r="K23" s="6"/>
    </row>
    <row r="24" spans="1:11" customFormat="1" ht="15" thickBot="1" x14ac:dyDescent="0.35">
      <c r="A24" s="30">
        <v>10</v>
      </c>
      <c r="B24" s="1830"/>
      <c r="C24" s="550" t="s">
        <v>2546</v>
      </c>
      <c r="D24" s="550"/>
      <c r="E24" s="550" t="s">
        <v>2544</v>
      </c>
      <c r="F24" s="903"/>
      <c r="G24" s="903"/>
      <c r="H24" s="99">
        <v>20</v>
      </c>
      <c r="I24" s="906"/>
      <c r="J24" s="212">
        <f t="shared" si="0"/>
        <v>0</v>
      </c>
      <c r="K24" s="6"/>
    </row>
    <row r="25" spans="1:11" customFormat="1" ht="15" thickBot="1" x14ac:dyDescent="0.35">
      <c r="A25" s="1747" t="s">
        <v>1571</v>
      </c>
      <c r="B25" s="1747"/>
      <c r="C25" s="1747"/>
      <c r="D25" s="1747"/>
      <c r="E25" s="1747"/>
      <c r="F25" s="1747"/>
      <c r="G25" s="1747"/>
      <c r="H25" s="1747"/>
      <c r="I25" s="1747"/>
      <c r="J25" s="495">
        <f>SUM(J15:J24)</f>
        <v>0</v>
      </c>
      <c r="K25" s="6"/>
    </row>
    <row r="26" spans="1:11" customFormat="1" x14ac:dyDescent="0.3">
      <c r="A26" s="142"/>
      <c r="B26" s="142"/>
      <c r="C26" s="142"/>
      <c r="D26" s="142"/>
      <c r="E26" s="142"/>
      <c r="F26" s="142"/>
      <c r="G26" s="142"/>
      <c r="H26" s="143"/>
      <c r="I26" s="142"/>
      <c r="J26" s="142"/>
      <c r="K26" s="6"/>
    </row>
    <row r="27" spans="1:11" customFormat="1" ht="90" customHeight="1" x14ac:dyDescent="0.3">
      <c r="A27" s="1884" t="s">
        <v>1572</v>
      </c>
      <c r="B27" s="1884"/>
      <c r="C27" s="1884"/>
      <c r="D27" s="1884"/>
      <c r="E27" s="1884"/>
      <c r="F27" s="1884"/>
      <c r="G27" s="1884"/>
      <c r="H27" s="1884"/>
      <c r="I27" s="1884"/>
      <c r="J27" s="1884"/>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sheetData>
  <sheetProtection algorithmName="SHA-512" hashValue="ZU6wS7zQSZDT4DwcDVoaJ/9E1IXg1aX9CmdmxwOI8wbgx/gWualycCsqrHL93q3vSzfBoD3OLEZdnLlYvr0LNg==" saltValue="tmUIlidlu7sU1sO/5Djkz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4"/>
    <mergeCell ref="A25:I25"/>
    <mergeCell ref="A27:J27"/>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482D7-C884-4FF4-9008-E3B565811565}">
  <sheetPr>
    <tabColor rgb="FFFFFF00"/>
    <pageSetUpPr fitToPage="1"/>
  </sheetPr>
  <dimension ref="A1:K83"/>
  <sheetViews>
    <sheetView topLeftCell="D63" workbookViewId="0">
      <selection activeCell="G87" sqref="G87"/>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6.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2547</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2548</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1556</v>
      </c>
      <c r="I11" s="1767" t="s">
        <v>1557</v>
      </c>
      <c r="J11" s="1767" t="s">
        <v>1558</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2549</v>
      </c>
      <c r="B14" s="1759"/>
      <c r="C14" s="1759"/>
      <c r="D14" s="1759"/>
      <c r="E14" s="1759"/>
      <c r="F14" s="1759"/>
      <c r="G14" s="1759"/>
      <c r="H14" s="1759"/>
      <c r="I14" s="1759"/>
      <c r="J14" s="1759"/>
      <c r="K14" s="6"/>
    </row>
    <row r="15" spans="1:11" customFormat="1" ht="30" customHeight="1" thickBot="1" x14ac:dyDescent="0.35">
      <c r="A15" s="20">
        <v>1</v>
      </c>
      <c r="B15" s="1830" t="s">
        <v>2550</v>
      </c>
      <c r="C15" s="551" t="s">
        <v>2551</v>
      </c>
      <c r="D15" s="551" t="s">
        <v>2552</v>
      </c>
      <c r="E15" s="551" t="s">
        <v>2553</v>
      </c>
      <c r="F15" s="899"/>
      <c r="G15" s="899"/>
      <c r="H15" s="279">
        <v>1</v>
      </c>
      <c r="I15" s="904"/>
      <c r="J15" s="209">
        <f t="shared" ref="J15:J46" si="0">ROUND(I15,2)*H15</f>
        <v>0</v>
      </c>
      <c r="K15" s="6"/>
    </row>
    <row r="16" spans="1:11" customFormat="1" ht="15" customHeight="1" thickBot="1" x14ac:dyDescent="0.35">
      <c r="A16" s="30">
        <v>2</v>
      </c>
      <c r="B16" s="1830"/>
      <c r="C16" s="200" t="s">
        <v>2554</v>
      </c>
      <c r="D16" s="113" t="s">
        <v>2552</v>
      </c>
      <c r="E16" s="113" t="s">
        <v>2555</v>
      </c>
      <c r="F16" s="901"/>
      <c r="G16" s="901"/>
      <c r="H16" s="40">
        <v>1</v>
      </c>
      <c r="I16" s="905"/>
      <c r="J16" s="210">
        <f t="shared" si="0"/>
        <v>0</v>
      </c>
      <c r="K16" s="6"/>
    </row>
    <row r="17" spans="1:10" customFormat="1" ht="15" customHeight="1" thickBot="1" x14ac:dyDescent="0.35">
      <c r="A17" s="30">
        <v>3</v>
      </c>
      <c r="B17" s="1830"/>
      <c r="C17" s="200" t="s">
        <v>2556</v>
      </c>
      <c r="D17" s="113" t="s">
        <v>2552</v>
      </c>
      <c r="E17" s="113" t="s">
        <v>2557</v>
      </c>
      <c r="F17" s="901"/>
      <c r="G17" s="901"/>
      <c r="H17" s="40">
        <v>1</v>
      </c>
      <c r="I17" s="905"/>
      <c r="J17" s="210">
        <f t="shared" si="0"/>
        <v>0</v>
      </c>
    </row>
    <row r="18" spans="1:10" customFormat="1" ht="15" customHeight="1" thickBot="1" x14ac:dyDescent="0.35">
      <c r="A18" s="30">
        <v>4</v>
      </c>
      <c r="B18" s="1830"/>
      <c r="C18" s="200" t="s">
        <v>2558</v>
      </c>
      <c r="D18" s="113" t="s">
        <v>2552</v>
      </c>
      <c r="E18" s="113" t="s">
        <v>2559</v>
      </c>
      <c r="F18" s="901"/>
      <c r="G18" s="901"/>
      <c r="H18" s="40">
        <v>1</v>
      </c>
      <c r="I18" s="905"/>
      <c r="J18" s="210">
        <f t="shared" si="0"/>
        <v>0</v>
      </c>
    </row>
    <row r="19" spans="1:10" customFormat="1" ht="15" customHeight="1" thickBot="1" x14ac:dyDescent="0.35">
      <c r="A19" s="30">
        <v>5</v>
      </c>
      <c r="B19" s="1830"/>
      <c r="C19" s="200" t="s">
        <v>2560</v>
      </c>
      <c r="D19" s="113" t="s">
        <v>2552</v>
      </c>
      <c r="E19" s="113" t="s">
        <v>2561</v>
      </c>
      <c r="F19" s="901"/>
      <c r="G19" s="901"/>
      <c r="H19" s="40">
        <v>1</v>
      </c>
      <c r="I19" s="905"/>
      <c r="J19" s="210">
        <f t="shared" si="0"/>
        <v>0</v>
      </c>
    </row>
    <row r="20" spans="1:10" customFormat="1" ht="15" customHeight="1" thickBot="1" x14ac:dyDescent="0.35">
      <c r="A20" s="30">
        <v>6</v>
      </c>
      <c r="B20" s="1830"/>
      <c r="C20" s="200" t="s">
        <v>2562</v>
      </c>
      <c r="D20" s="113" t="s">
        <v>2552</v>
      </c>
      <c r="E20" s="113" t="s">
        <v>2563</v>
      </c>
      <c r="F20" s="901"/>
      <c r="G20" s="901"/>
      <c r="H20" s="40">
        <v>1</v>
      </c>
      <c r="I20" s="905"/>
      <c r="J20" s="210">
        <f t="shared" si="0"/>
        <v>0</v>
      </c>
    </row>
    <row r="21" spans="1:10" customFormat="1" ht="15" customHeight="1" thickBot="1" x14ac:dyDescent="0.35">
      <c r="A21" s="30">
        <v>7</v>
      </c>
      <c r="B21" s="1830"/>
      <c r="C21" s="200" t="s">
        <v>2564</v>
      </c>
      <c r="D21" s="113" t="s">
        <v>2552</v>
      </c>
      <c r="E21" s="113" t="s">
        <v>2565</v>
      </c>
      <c r="F21" s="901"/>
      <c r="G21" s="901"/>
      <c r="H21" s="40">
        <v>1</v>
      </c>
      <c r="I21" s="905"/>
      <c r="J21" s="210">
        <f t="shared" si="0"/>
        <v>0</v>
      </c>
    </row>
    <row r="22" spans="1:10" customFormat="1" ht="15" customHeight="1" thickBot="1" x14ac:dyDescent="0.35">
      <c r="A22" s="30">
        <v>8</v>
      </c>
      <c r="B22" s="1830"/>
      <c r="C22" s="200" t="s">
        <v>2566</v>
      </c>
      <c r="D22" s="113" t="s">
        <v>2552</v>
      </c>
      <c r="E22" s="113" t="s">
        <v>2567</v>
      </c>
      <c r="F22" s="901"/>
      <c r="G22" s="901"/>
      <c r="H22" s="40">
        <v>1</v>
      </c>
      <c r="I22" s="905"/>
      <c r="J22" s="210">
        <f t="shared" si="0"/>
        <v>0</v>
      </c>
    </row>
    <row r="23" spans="1:10" customFormat="1" ht="15" thickBot="1" x14ac:dyDescent="0.35">
      <c r="A23" s="30">
        <v>9</v>
      </c>
      <c r="B23" s="1830"/>
      <c r="C23" s="200" t="s">
        <v>2568</v>
      </c>
      <c r="D23" s="113" t="s">
        <v>2552</v>
      </c>
      <c r="E23" s="113" t="s">
        <v>2569</v>
      </c>
      <c r="F23" s="901"/>
      <c r="G23" s="901"/>
      <c r="H23" s="40">
        <v>1</v>
      </c>
      <c r="I23" s="905"/>
      <c r="J23" s="210">
        <f t="shared" si="0"/>
        <v>0</v>
      </c>
    </row>
    <row r="24" spans="1:10" customFormat="1" ht="15" thickBot="1" x14ac:dyDescent="0.35">
      <c r="A24" s="30">
        <v>10</v>
      </c>
      <c r="B24" s="1830"/>
      <c r="C24" s="200" t="s">
        <v>2570</v>
      </c>
      <c r="D24" s="113" t="s">
        <v>2552</v>
      </c>
      <c r="E24" s="113" t="s">
        <v>2569</v>
      </c>
      <c r="F24" s="901"/>
      <c r="G24" s="901"/>
      <c r="H24" s="40">
        <v>1</v>
      </c>
      <c r="I24" s="905"/>
      <c r="J24" s="210">
        <f t="shared" si="0"/>
        <v>0</v>
      </c>
    </row>
    <row r="25" spans="1:10" customFormat="1" ht="15" thickBot="1" x14ac:dyDescent="0.35">
      <c r="A25" s="30">
        <v>11</v>
      </c>
      <c r="B25" s="1830"/>
      <c r="C25" s="200" t="s">
        <v>2571</v>
      </c>
      <c r="D25" s="113" t="s">
        <v>2552</v>
      </c>
      <c r="E25" s="113" t="s">
        <v>2569</v>
      </c>
      <c r="F25" s="901"/>
      <c r="G25" s="901"/>
      <c r="H25" s="40">
        <v>1</v>
      </c>
      <c r="I25" s="905"/>
      <c r="J25" s="210">
        <f t="shared" si="0"/>
        <v>0</v>
      </c>
    </row>
    <row r="26" spans="1:10" customFormat="1" ht="15" customHeight="1" thickBot="1" x14ac:dyDescent="0.35">
      <c r="A26" s="30">
        <v>12</v>
      </c>
      <c r="B26" s="1830"/>
      <c r="C26" s="200" t="s">
        <v>2572</v>
      </c>
      <c r="D26" s="113" t="s">
        <v>2552</v>
      </c>
      <c r="E26" s="113" t="s">
        <v>2573</v>
      </c>
      <c r="F26" s="901"/>
      <c r="G26" s="901"/>
      <c r="H26" s="40">
        <v>1</v>
      </c>
      <c r="I26" s="905"/>
      <c r="J26" s="210">
        <f t="shared" si="0"/>
        <v>0</v>
      </c>
    </row>
    <row r="27" spans="1:10" customFormat="1" ht="15" customHeight="1" thickBot="1" x14ac:dyDescent="0.35">
      <c r="A27" s="30">
        <v>13</v>
      </c>
      <c r="B27" s="1830"/>
      <c r="C27" s="200" t="s">
        <v>2574</v>
      </c>
      <c r="D27" s="113" t="s">
        <v>2552</v>
      </c>
      <c r="E27" s="113" t="s">
        <v>2575</v>
      </c>
      <c r="F27" s="901"/>
      <c r="G27" s="901"/>
      <c r="H27" s="40">
        <v>1</v>
      </c>
      <c r="I27" s="905"/>
      <c r="J27" s="210">
        <f t="shared" si="0"/>
        <v>0</v>
      </c>
    </row>
    <row r="28" spans="1:10" customFormat="1" ht="15" customHeight="1" thickBot="1" x14ac:dyDescent="0.35">
      <c r="A28" s="30">
        <v>14</v>
      </c>
      <c r="B28" s="1830"/>
      <c r="C28" s="200" t="s">
        <v>2576</v>
      </c>
      <c r="D28" s="113" t="s">
        <v>2552</v>
      </c>
      <c r="E28" s="113" t="s">
        <v>2575</v>
      </c>
      <c r="F28" s="901"/>
      <c r="G28" s="901"/>
      <c r="H28" s="40">
        <v>1</v>
      </c>
      <c r="I28" s="905"/>
      <c r="J28" s="210">
        <f t="shared" si="0"/>
        <v>0</v>
      </c>
    </row>
    <row r="29" spans="1:10" customFormat="1" ht="15" customHeight="1" thickBot="1" x14ac:dyDescent="0.35">
      <c r="A29" s="30">
        <v>15</v>
      </c>
      <c r="B29" s="1830"/>
      <c r="C29" s="200" t="s">
        <v>2577</v>
      </c>
      <c r="D29" s="113" t="s">
        <v>2552</v>
      </c>
      <c r="E29" s="113" t="s">
        <v>2578</v>
      </c>
      <c r="F29" s="901"/>
      <c r="G29" s="901"/>
      <c r="H29" s="40">
        <v>1</v>
      </c>
      <c r="I29" s="905"/>
      <c r="J29" s="210">
        <f t="shared" si="0"/>
        <v>0</v>
      </c>
    </row>
    <row r="30" spans="1:10" customFormat="1" ht="15" customHeight="1" thickBot="1" x14ac:dyDescent="0.35">
      <c r="A30" s="30">
        <v>16</v>
      </c>
      <c r="B30" s="1830"/>
      <c r="C30" s="200" t="s">
        <v>2579</v>
      </c>
      <c r="D30" s="113" t="s">
        <v>2552</v>
      </c>
      <c r="E30" s="113" t="s">
        <v>2580</v>
      </c>
      <c r="F30" s="901"/>
      <c r="G30" s="901"/>
      <c r="H30" s="40">
        <v>1</v>
      </c>
      <c r="I30" s="905"/>
      <c r="J30" s="210">
        <f t="shared" si="0"/>
        <v>0</v>
      </c>
    </row>
    <row r="31" spans="1:10" customFormat="1" ht="15" customHeight="1" thickBot="1" x14ac:dyDescent="0.35">
      <c r="A31" s="30">
        <v>17</v>
      </c>
      <c r="B31" s="1830"/>
      <c r="C31" s="200" t="s">
        <v>2581</v>
      </c>
      <c r="D31" s="113" t="s">
        <v>2552</v>
      </c>
      <c r="E31" s="113" t="s">
        <v>2582</v>
      </c>
      <c r="F31" s="901"/>
      <c r="G31" s="901"/>
      <c r="H31" s="40">
        <v>1</v>
      </c>
      <c r="I31" s="905"/>
      <c r="J31" s="210">
        <f t="shared" si="0"/>
        <v>0</v>
      </c>
    </row>
    <row r="32" spans="1:10" customFormat="1" ht="15" customHeight="1" thickBot="1" x14ac:dyDescent="0.35">
      <c r="A32" s="30">
        <v>18</v>
      </c>
      <c r="B32" s="1830"/>
      <c r="C32" s="552" t="s">
        <v>2583</v>
      </c>
      <c r="D32" s="553" t="s">
        <v>2584</v>
      </c>
      <c r="E32" s="553" t="s">
        <v>1317</v>
      </c>
      <c r="F32" s="901"/>
      <c r="G32" s="901"/>
      <c r="H32" s="40">
        <v>1</v>
      </c>
      <c r="I32" s="905"/>
      <c r="J32" s="210">
        <f t="shared" si="0"/>
        <v>0</v>
      </c>
    </row>
    <row r="33" spans="1:10" customFormat="1" ht="15" thickBot="1" x14ac:dyDescent="0.35">
      <c r="A33" s="30">
        <v>19</v>
      </c>
      <c r="B33" s="1830"/>
      <c r="C33" s="200" t="s">
        <v>2585</v>
      </c>
      <c r="D33" s="113" t="s">
        <v>2584</v>
      </c>
      <c r="E33" s="1910" t="s">
        <v>2586</v>
      </c>
      <c r="F33" s="901"/>
      <c r="G33" s="901"/>
      <c r="H33" s="40">
        <v>1</v>
      </c>
      <c r="I33" s="905"/>
      <c r="J33" s="210">
        <f t="shared" si="0"/>
        <v>0</v>
      </c>
    </row>
    <row r="34" spans="1:10" customFormat="1" ht="15" customHeight="1" thickBot="1" x14ac:dyDescent="0.35">
      <c r="A34" s="30">
        <v>20</v>
      </c>
      <c r="B34" s="1830"/>
      <c r="C34" s="200" t="s">
        <v>2587</v>
      </c>
      <c r="D34" s="113" t="s">
        <v>2584</v>
      </c>
      <c r="E34" s="1910"/>
      <c r="F34" s="901"/>
      <c r="G34" s="901"/>
      <c r="H34" s="40">
        <v>1</v>
      </c>
      <c r="I34" s="905"/>
      <c r="J34" s="210">
        <f t="shared" si="0"/>
        <v>0</v>
      </c>
    </row>
    <row r="35" spans="1:10" customFormat="1" ht="15" customHeight="1" thickBot="1" x14ac:dyDescent="0.35">
      <c r="A35" s="30">
        <v>21</v>
      </c>
      <c r="B35" s="1830"/>
      <c r="C35" s="200" t="s">
        <v>2588</v>
      </c>
      <c r="D35" s="113" t="s">
        <v>2584</v>
      </c>
      <c r="E35" s="1910"/>
      <c r="F35" s="901"/>
      <c r="G35" s="901"/>
      <c r="H35" s="40">
        <v>1</v>
      </c>
      <c r="I35" s="905"/>
      <c r="J35" s="210">
        <f t="shared" si="0"/>
        <v>0</v>
      </c>
    </row>
    <row r="36" spans="1:10" customFormat="1" ht="15" customHeight="1" thickBot="1" x14ac:dyDescent="0.35">
      <c r="A36" s="30">
        <v>22</v>
      </c>
      <c r="B36" s="1830"/>
      <c r="C36" s="200" t="s">
        <v>2589</v>
      </c>
      <c r="D36" s="113" t="s">
        <v>2584</v>
      </c>
      <c r="E36" s="1910"/>
      <c r="F36" s="901"/>
      <c r="G36" s="901"/>
      <c r="H36" s="40">
        <v>1</v>
      </c>
      <c r="I36" s="905"/>
      <c r="J36" s="210">
        <f t="shared" si="0"/>
        <v>0</v>
      </c>
    </row>
    <row r="37" spans="1:10" customFormat="1" ht="15" customHeight="1" thickBot="1" x14ac:dyDescent="0.35">
      <c r="A37" s="30">
        <v>23</v>
      </c>
      <c r="B37" s="1830"/>
      <c r="C37" s="200" t="s">
        <v>2590</v>
      </c>
      <c r="D37" s="113" t="s">
        <v>2584</v>
      </c>
      <c r="E37" s="1910"/>
      <c r="F37" s="901"/>
      <c r="G37" s="901"/>
      <c r="H37" s="40">
        <v>1</v>
      </c>
      <c r="I37" s="905"/>
      <c r="J37" s="210">
        <f t="shared" si="0"/>
        <v>0</v>
      </c>
    </row>
    <row r="38" spans="1:10" customFormat="1" ht="15" customHeight="1" thickBot="1" x14ac:dyDescent="0.35">
      <c r="A38" s="30">
        <v>24</v>
      </c>
      <c r="B38" s="1830"/>
      <c r="C38" s="200" t="s">
        <v>2591</v>
      </c>
      <c r="D38" s="113" t="s">
        <v>2584</v>
      </c>
      <c r="E38" s="1910"/>
      <c r="F38" s="901"/>
      <c r="G38" s="901"/>
      <c r="H38" s="40">
        <v>1</v>
      </c>
      <c r="I38" s="905"/>
      <c r="J38" s="210">
        <f t="shared" si="0"/>
        <v>0</v>
      </c>
    </row>
    <row r="39" spans="1:10" customFormat="1" ht="15" customHeight="1" thickBot="1" x14ac:dyDescent="0.35">
      <c r="A39" s="30">
        <v>25</v>
      </c>
      <c r="B39" s="1830"/>
      <c r="C39" s="552" t="s">
        <v>2592</v>
      </c>
      <c r="D39" s="553" t="s">
        <v>2584</v>
      </c>
      <c r="E39" s="553" t="s">
        <v>1321</v>
      </c>
      <c r="F39" s="901"/>
      <c r="G39" s="901"/>
      <c r="H39" s="40">
        <v>2</v>
      </c>
      <c r="I39" s="905"/>
      <c r="J39" s="210">
        <f t="shared" si="0"/>
        <v>0</v>
      </c>
    </row>
    <row r="40" spans="1:10" customFormat="1" ht="15" customHeight="1" thickBot="1" x14ac:dyDescent="0.35">
      <c r="A40" s="30">
        <v>26</v>
      </c>
      <c r="B40" s="1830"/>
      <c r="C40" s="200" t="s">
        <v>2585</v>
      </c>
      <c r="D40" s="113" t="s">
        <v>2584</v>
      </c>
      <c r="E40" s="1910" t="s">
        <v>2593</v>
      </c>
      <c r="F40" s="901"/>
      <c r="G40" s="901"/>
      <c r="H40" s="40">
        <v>1</v>
      </c>
      <c r="I40" s="905"/>
      <c r="J40" s="210">
        <f t="shared" si="0"/>
        <v>0</v>
      </c>
    </row>
    <row r="41" spans="1:10" customFormat="1" ht="15" thickBot="1" x14ac:dyDescent="0.35">
      <c r="A41" s="30">
        <v>27</v>
      </c>
      <c r="B41" s="1830"/>
      <c r="C41" s="200" t="s">
        <v>2587</v>
      </c>
      <c r="D41" s="113" t="s">
        <v>2584</v>
      </c>
      <c r="E41" s="1910"/>
      <c r="F41" s="901"/>
      <c r="G41" s="901"/>
      <c r="H41" s="40">
        <v>1</v>
      </c>
      <c r="I41" s="905"/>
      <c r="J41" s="210">
        <f t="shared" si="0"/>
        <v>0</v>
      </c>
    </row>
    <row r="42" spans="1:10" customFormat="1" ht="15" thickBot="1" x14ac:dyDescent="0.35">
      <c r="A42" s="30">
        <v>28</v>
      </c>
      <c r="B42" s="1830"/>
      <c r="C42" s="200" t="s">
        <v>2588</v>
      </c>
      <c r="D42" s="113" t="s">
        <v>2584</v>
      </c>
      <c r="E42" s="1910"/>
      <c r="F42" s="901"/>
      <c r="G42" s="901"/>
      <c r="H42" s="40">
        <v>1</v>
      </c>
      <c r="I42" s="905"/>
      <c r="J42" s="210">
        <f t="shared" si="0"/>
        <v>0</v>
      </c>
    </row>
    <row r="43" spans="1:10" customFormat="1" ht="15" thickBot="1" x14ac:dyDescent="0.35">
      <c r="A43" s="30">
        <v>29</v>
      </c>
      <c r="B43" s="1830"/>
      <c r="C43" s="200" t="s">
        <v>2589</v>
      </c>
      <c r="D43" s="113" t="s">
        <v>2584</v>
      </c>
      <c r="E43" s="1910"/>
      <c r="F43" s="901"/>
      <c r="G43" s="901"/>
      <c r="H43" s="40">
        <v>1</v>
      </c>
      <c r="I43" s="905"/>
      <c r="J43" s="210">
        <f t="shared" si="0"/>
        <v>0</v>
      </c>
    </row>
    <row r="44" spans="1:10" customFormat="1" ht="15" customHeight="1" thickBot="1" x14ac:dyDescent="0.35">
      <c r="A44" s="30">
        <v>30</v>
      </c>
      <c r="B44" s="1830"/>
      <c r="C44" s="200" t="s">
        <v>2590</v>
      </c>
      <c r="D44" s="113" t="s">
        <v>2584</v>
      </c>
      <c r="E44" s="1910"/>
      <c r="F44" s="901"/>
      <c r="G44" s="901"/>
      <c r="H44" s="40">
        <v>1</v>
      </c>
      <c r="I44" s="905"/>
      <c r="J44" s="210">
        <f t="shared" si="0"/>
        <v>0</v>
      </c>
    </row>
    <row r="45" spans="1:10" customFormat="1" ht="15" customHeight="1" thickBot="1" x14ac:dyDescent="0.35">
      <c r="A45" s="30">
        <v>31</v>
      </c>
      <c r="B45" s="1830"/>
      <c r="C45" s="200" t="s">
        <v>2591</v>
      </c>
      <c r="D45" s="113" t="s">
        <v>2584</v>
      </c>
      <c r="E45" s="1910"/>
      <c r="F45" s="901"/>
      <c r="G45" s="901"/>
      <c r="H45" s="40">
        <v>1</v>
      </c>
      <c r="I45" s="905"/>
      <c r="J45" s="210">
        <f t="shared" si="0"/>
        <v>0</v>
      </c>
    </row>
    <row r="46" spans="1:10" customFormat="1" ht="15" customHeight="1" thickBot="1" x14ac:dyDescent="0.35">
      <c r="A46" s="30">
        <v>32</v>
      </c>
      <c r="B46" s="1830"/>
      <c r="C46" s="552" t="s">
        <v>2594</v>
      </c>
      <c r="D46" s="553" t="s">
        <v>2584</v>
      </c>
      <c r="E46" s="553" t="s">
        <v>1321</v>
      </c>
      <c r="F46" s="901"/>
      <c r="G46" s="901"/>
      <c r="H46" s="40">
        <v>2</v>
      </c>
      <c r="I46" s="905"/>
      <c r="J46" s="210">
        <f t="shared" si="0"/>
        <v>0</v>
      </c>
    </row>
    <row r="47" spans="1:10" customFormat="1" ht="15" customHeight="1" thickBot="1" x14ac:dyDescent="0.35">
      <c r="A47" s="30">
        <v>33</v>
      </c>
      <c r="B47" s="1830"/>
      <c r="C47" s="200" t="s">
        <v>2595</v>
      </c>
      <c r="D47" s="113" t="s">
        <v>2584</v>
      </c>
      <c r="E47" s="1910" t="s">
        <v>2593</v>
      </c>
      <c r="F47" s="901"/>
      <c r="G47" s="901"/>
      <c r="H47" s="40">
        <v>1</v>
      </c>
      <c r="I47" s="905"/>
      <c r="J47" s="210">
        <f t="shared" ref="J47:J70" si="1">ROUND(I47,2)*H47</f>
        <v>0</v>
      </c>
    </row>
    <row r="48" spans="1:10" customFormat="1" ht="15" customHeight="1" thickBot="1" x14ac:dyDescent="0.35">
      <c r="A48" s="30">
        <v>34</v>
      </c>
      <c r="B48" s="1830"/>
      <c r="C48" s="200" t="s">
        <v>2596</v>
      </c>
      <c r="D48" s="113" t="s">
        <v>2584</v>
      </c>
      <c r="E48" s="1910"/>
      <c r="F48" s="901"/>
      <c r="G48" s="901"/>
      <c r="H48" s="40">
        <v>1</v>
      </c>
      <c r="I48" s="905"/>
      <c r="J48" s="210">
        <f t="shared" si="1"/>
        <v>0</v>
      </c>
    </row>
    <row r="49" spans="1:10" customFormat="1" ht="15" customHeight="1" thickBot="1" x14ac:dyDescent="0.35">
      <c r="A49" s="30">
        <v>35</v>
      </c>
      <c r="B49" s="1830"/>
      <c r="C49" s="200" t="s">
        <v>2589</v>
      </c>
      <c r="D49" s="113" t="s">
        <v>2584</v>
      </c>
      <c r="E49" s="1910"/>
      <c r="F49" s="901"/>
      <c r="G49" s="901"/>
      <c r="H49" s="40">
        <v>1</v>
      </c>
      <c r="I49" s="905"/>
      <c r="J49" s="210">
        <f t="shared" si="1"/>
        <v>0</v>
      </c>
    </row>
    <row r="50" spans="1:10" customFormat="1" ht="15" customHeight="1" thickBot="1" x14ac:dyDescent="0.35">
      <c r="A50" s="30">
        <v>36</v>
      </c>
      <c r="B50" s="1830"/>
      <c r="C50" s="200" t="s">
        <v>2597</v>
      </c>
      <c r="D50" s="113" t="s">
        <v>2584</v>
      </c>
      <c r="E50" s="1910"/>
      <c r="F50" s="901"/>
      <c r="G50" s="901"/>
      <c r="H50" s="40">
        <v>1</v>
      </c>
      <c r="I50" s="905"/>
      <c r="J50" s="210">
        <f t="shared" si="1"/>
        <v>0</v>
      </c>
    </row>
    <row r="51" spans="1:10" customFormat="1" ht="15" customHeight="1" thickBot="1" x14ac:dyDescent="0.35">
      <c r="A51" s="30">
        <v>37</v>
      </c>
      <c r="B51" s="1830"/>
      <c r="C51" s="200" t="s">
        <v>2598</v>
      </c>
      <c r="D51" s="113" t="s">
        <v>2584</v>
      </c>
      <c r="E51" s="1910"/>
      <c r="F51" s="901"/>
      <c r="G51" s="901"/>
      <c r="H51" s="40">
        <v>1</v>
      </c>
      <c r="I51" s="905"/>
      <c r="J51" s="210">
        <f t="shared" si="1"/>
        <v>0</v>
      </c>
    </row>
    <row r="52" spans="1:10" customFormat="1" ht="28.2" thickBot="1" x14ac:dyDescent="0.35">
      <c r="A52" s="30">
        <v>38</v>
      </c>
      <c r="B52" s="1830"/>
      <c r="C52" s="553" t="s">
        <v>2599</v>
      </c>
      <c r="D52" s="553" t="s">
        <v>2584</v>
      </c>
      <c r="E52" s="553" t="s">
        <v>2600</v>
      </c>
      <c r="F52" s="901"/>
      <c r="G52" s="901"/>
      <c r="H52" s="40">
        <v>2</v>
      </c>
      <c r="I52" s="905"/>
      <c r="J52" s="210">
        <f t="shared" si="1"/>
        <v>0</v>
      </c>
    </row>
    <row r="53" spans="1:10" customFormat="1" ht="15" thickBot="1" x14ac:dyDescent="0.35">
      <c r="A53" s="30">
        <v>39</v>
      </c>
      <c r="B53" s="1830"/>
      <c r="C53" s="200" t="s">
        <v>2585</v>
      </c>
      <c r="D53" s="113" t="s">
        <v>2584</v>
      </c>
      <c r="E53" s="1910" t="s">
        <v>2601</v>
      </c>
      <c r="F53" s="901"/>
      <c r="G53" s="901"/>
      <c r="H53" s="40">
        <v>1</v>
      </c>
      <c r="I53" s="905"/>
      <c r="J53" s="210">
        <f t="shared" si="1"/>
        <v>0</v>
      </c>
    </row>
    <row r="54" spans="1:10" customFormat="1" ht="15" thickBot="1" x14ac:dyDescent="0.35">
      <c r="A54" s="30">
        <v>40</v>
      </c>
      <c r="B54" s="1830"/>
      <c r="C54" s="200" t="s">
        <v>2587</v>
      </c>
      <c r="D54" s="113" t="s">
        <v>2584</v>
      </c>
      <c r="E54" s="1910"/>
      <c r="F54" s="901"/>
      <c r="G54" s="901"/>
      <c r="H54" s="40">
        <v>1</v>
      </c>
      <c r="I54" s="905"/>
      <c r="J54" s="210">
        <f t="shared" si="1"/>
        <v>0</v>
      </c>
    </row>
    <row r="55" spans="1:10" customFormat="1" ht="15" customHeight="1" thickBot="1" x14ac:dyDescent="0.35">
      <c r="A55" s="30">
        <v>41</v>
      </c>
      <c r="B55" s="1830"/>
      <c r="C55" s="200" t="s">
        <v>2588</v>
      </c>
      <c r="D55" s="113" t="s">
        <v>2584</v>
      </c>
      <c r="E55" s="1910"/>
      <c r="F55" s="901"/>
      <c r="G55" s="901"/>
      <c r="H55" s="40">
        <v>1</v>
      </c>
      <c r="I55" s="905"/>
      <c r="J55" s="210">
        <f t="shared" si="1"/>
        <v>0</v>
      </c>
    </row>
    <row r="56" spans="1:10" customFormat="1" ht="15" customHeight="1" thickBot="1" x14ac:dyDescent="0.35">
      <c r="A56" s="30">
        <v>42</v>
      </c>
      <c r="B56" s="1830"/>
      <c r="C56" s="200" t="s">
        <v>2589</v>
      </c>
      <c r="D56" s="113" t="s">
        <v>2584</v>
      </c>
      <c r="E56" s="1910"/>
      <c r="F56" s="901"/>
      <c r="G56" s="901"/>
      <c r="H56" s="40">
        <v>1</v>
      </c>
      <c r="I56" s="905"/>
      <c r="J56" s="210">
        <f t="shared" si="1"/>
        <v>0</v>
      </c>
    </row>
    <row r="57" spans="1:10" customFormat="1" ht="15" customHeight="1" thickBot="1" x14ac:dyDescent="0.35">
      <c r="A57" s="30">
        <v>43</v>
      </c>
      <c r="B57" s="1830"/>
      <c r="C57" s="200" t="s">
        <v>2590</v>
      </c>
      <c r="D57" s="113" t="s">
        <v>2584</v>
      </c>
      <c r="E57" s="1910"/>
      <c r="F57" s="901"/>
      <c r="G57" s="901"/>
      <c r="H57" s="40">
        <v>1</v>
      </c>
      <c r="I57" s="905"/>
      <c r="J57" s="210">
        <f t="shared" si="1"/>
        <v>0</v>
      </c>
    </row>
    <row r="58" spans="1:10" customFormat="1" ht="15" customHeight="1" thickBot="1" x14ac:dyDescent="0.35">
      <c r="A58" s="30">
        <v>44</v>
      </c>
      <c r="B58" s="1830"/>
      <c r="C58" s="200" t="s">
        <v>2591</v>
      </c>
      <c r="D58" s="113" t="s">
        <v>2584</v>
      </c>
      <c r="E58" s="1910"/>
      <c r="F58" s="901"/>
      <c r="G58" s="901"/>
      <c r="H58" s="40">
        <v>1</v>
      </c>
      <c r="I58" s="905"/>
      <c r="J58" s="210">
        <f t="shared" si="1"/>
        <v>0</v>
      </c>
    </row>
    <row r="59" spans="1:10" customFormat="1" ht="15" customHeight="1" thickBot="1" x14ac:dyDescent="0.35">
      <c r="A59" s="30">
        <v>45</v>
      </c>
      <c r="B59" s="1830"/>
      <c r="C59" s="552" t="s">
        <v>2602</v>
      </c>
      <c r="D59" s="553" t="s">
        <v>2584</v>
      </c>
      <c r="E59" s="553" t="s">
        <v>2600</v>
      </c>
      <c r="F59" s="901"/>
      <c r="G59" s="901"/>
      <c r="H59" s="40">
        <v>2</v>
      </c>
      <c r="I59" s="905"/>
      <c r="J59" s="210">
        <f t="shared" si="1"/>
        <v>0</v>
      </c>
    </row>
    <row r="60" spans="1:10" customFormat="1" ht="15" customHeight="1" thickBot="1" x14ac:dyDescent="0.35">
      <c r="A60" s="30">
        <v>46</v>
      </c>
      <c r="B60" s="1830"/>
      <c r="C60" s="200" t="s">
        <v>2595</v>
      </c>
      <c r="D60" s="113" t="s">
        <v>2584</v>
      </c>
      <c r="E60" s="1910" t="s">
        <v>2601</v>
      </c>
      <c r="F60" s="901"/>
      <c r="G60" s="901"/>
      <c r="H60" s="40">
        <v>1</v>
      </c>
      <c r="I60" s="905"/>
      <c r="J60" s="210">
        <f t="shared" si="1"/>
        <v>0</v>
      </c>
    </row>
    <row r="61" spans="1:10" customFormat="1" ht="15" customHeight="1" thickBot="1" x14ac:dyDescent="0.35">
      <c r="A61" s="30">
        <v>47</v>
      </c>
      <c r="B61" s="1830"/>
      <c r="C61" s="200" t="s">
        <v>2596</v>
      </c>
      <c r="D61" s="113" t="s">
        <v>2584</v>
      </c>
      <c r="E61" s="1910"/>
      <c r="F61" s="901"/>
      <c r="G61" s="901"/>
      <c r="H61" s="40">
        <v>1</v>
      </c>
      <c r="I61" s="905"/>
      <c r="J61" s="210">
        <f t="shared" si="1"/>
        <v>0</v>
      </c>
    </row>
    <row r="62" spans="1:10" customFormat="1" ht="15" thickBot="1" x14ac:dyDescent="0.35">
      <c r="A62" s="30">
        <v>48</v>
      </c>
      <c r="B62" s="1830"/>
      <c r="C62" s="200" t="s">
        <v>2589</v>
      </c>
      <c r="D62" s="113" t="s">
        <v>2584</v>
      </c>
      <c r="E62" s="1910"/>
      <c r="F62" s="901"/>
      <c r="G62" s="901"/>
      <c r="H62" s="40">
        <v>1</v>
      </c>
      <c r="I62" s="905"/>
      <c r="J62" s="210">
        <f t="shared" si="1"/>
        <v>0</v>
      </c>
    </row>
    <row r="63" spans="1:10" customFormat="1" ht="15" customHeight="1" thickBot="1" x14ac:dyDescent="0.35">
      <c r="A63" s="30">
        <v>49</v>
      </c>
      <c r="B63" s="1830"/>
      <c r="C63" s="200" t="s">
        <v>2597</v>
      </c>
      <c r="D63" s="113" t="s">
        <v>2584</v>
      </c>
      <c r="E63" s="1910"/>
      <c r="F63" s="901"/>
      <c r="G63" s="901"/>
      <c r="H63" s="40">
        <v>1</v>
      </c>
      <c r="I63" s="905"/>
      <c r="J63" s="210">
        <f t="shared" si="1"/>
        <v>0</v>
      </c>
    </row>
    <row r="64" spans="1:10" customFormat="1" ht="15" customHeight="1" thickBot="1" x14ac:dyDescent="0.35">
      <c r="A64" s="30">
        <v>50</v>
      </c>
      <c r="B64" s="1830"/>
      <c r="C64" s="200" t="s">
        <v>2598</v>
      </c>
      <c r="D64" s="113" t="s">
        <v>2584</v>
      </c>
      <c r="E64" s="1910"/>
      <c r="F64" s="901"/>
      <c r="G64" s="901"/>
      <c r="H64" s="40">
        <v>1</v>
      </c>
      <c r="I64" s="905"/>
      <c r="J64" s="210">
        <f t="shared" si="1"/>
        <v>0</v>
      </c>
    </row>
    <row r="65" spans="1:11" customFormat="1" ht="15" customHeight="1" thickBot="1" x14ac:dyDescent="0.35">
      <c r="A65" s="30">
        <v>51</v>
      </c>
      <c r="B65" s="1830"/>
      <c r="C65" s="552" t="s">
        <v>2603</v>
      </c>
      <c r="D65" s="553" t="s">
        <v>2604</v>
      </c>
      <c r="E65" s="553" t="s">
        <v>1319</v>
      </c>
      <c r="F65" s="901"/>
      <c r="G65" s="901"/>
      <c r="H65" s="40">
        <v>1</v>
      </c>
      <c r="I65" s="905"/>
      <c r="J65" s="210">
        <f t="shared" si="1"/>
        <v>0</v>
      </c>
      <c r="K65" s="6"/>
    </row>
    <row r="66" spans="1:11" customFormat="1" ht="15" customHeight="1" thickBot="1" x14ac:dyDescent="0.35">
      <c r="A66" s="30">
        <v>52</v>
      </c>
      <c r="B66" s="1830"/>
      <c r="C66" s="200" t="s">
        <v>2605</v>
      </c>
      <c r="D66" s="113" t="s">
        <v>2604</v>
      </c>
      <c r="E66" s="1911" t="s">
        <v>2606</v>
      </c>
      <c r="F66" s="901"/>
      <c r="G66" s="901"/>
      <c r="H66" s="40">
        <v>1</v>
      </c>
      <c r="I66" s="905"/>
      <c r="J66" s="210">
        <f t="shared" si="1"/>
        <v>0</v>
      </c>
      <c r="K66" s="6"/>
    </row>
    <row r="67" spans="1:11" customFormat="1" ht="15" customHeight="1" thickBot="1" x14ac:dyDescent="0.35">
      <c r="A67" s="30">
        <v>53</v>
      </c>
      <c r="B67" s="1830"/>
      <c r="C67" s="200" t="s">
        <v>2607</v>
      </c>
      <c r="D67" s="113" t="s">
        <v>2604</v>
      </c>
      <c r="E67" s="1911"/>
      <c r="F67" s="901"/>
      <c r="G67" s="901"/>
      <c r="H67" s="40">
        <v>1</v>
      </c>
      <c r="I67" s="905"/>
      <c r="J67" s="210">
        <f t="shared" si="1"/>
        <v>0</v>
      </c>
      <c r="K67" s="6"/>
    </row>
    <row r="68" spans="1:11" customFormat="1" ht="15" customHeight="1" thickBot="1" x14ac:dyDescent="0.35">
      <c r="A68" s="30">
        <v>54</v>
      </c>
      <c r="B68" s="1830"/>
      <c r="C68" s="200" t="s">
        <v>2608</v>
      </c>
      <c r="D68" s="113" t="s">
        <v>2604</v>
      </c>
      <c r="E68" s="1911"/>
      <c r="F68" s="901"/>
      <c r="G68" s="901"/>
      <c r="H68" s="40">
        <v>1</v>
      </c>
      <c r="I68" s="905"/>
      <c r="J68" s="210">
        <f t="shared" si="1"/>
        <v>0</v>
      </c>
      <c r="K68" s="6"/>
    </row>
    <row r="69" spans="1:11" customFormat="1" ht="15" customHeight="1" thickBot="1" x14ac:dyDescent="0.35">
      <c r="A69" s="30">
        <v>55</v>
      </c>
      <c r="B69" s="1830"/>
      <c r="C69" s="200" t="s">
        <v>2609</v>
      </c>
      <c r="D69" s="113" t="s">
        <v>2604</v>
      </c>
      <c r="E69" s="1911"/>
      <c r="F69" s="901"/>
      <c r="G69" s="901"/>
      <c r="H69" s="40">
        <v>1</v>
      </c>
      <c r="I69" s="905"/>
      <c r="J69" s="210">
        <f t="shared" si="1"/>
        <v>0</v>
      </c>
      <c r="K69" s="6"/>
    </row>
    <row r="70" spans="1:11" customFormat="1" ht="15" thickBot="1" x14ac:dyDescent="0.35">
      <c r="A70" s="41">
        <v>56</v>
      </c>
      <c r="B70" s="1830"/>
      <c r="C70" s="282" t="s">
        <v>2610</v>
      </c>
      <c r="D70" s="114" t="s">
        <v>2604</v>
      </c>
      <c r="E70" s="1911"/>
      <c r="F70" s="903"/>
      <c r="G70" s="903"/>
      <c r="H70" s="214">
        <v>1</v>
      </c>
      <c r="I70" s="906"/>
      <c r="J70" s="212">
        <f t="shared" si="1"/>
        <v>0</v>
      </c>
      <c r="K70" s="6"/>
    </row>
    <row r="71" spans="1:11" customFormat="1" ht="30" customHeight="1" thickBot="1" x14ac:dyDescent="0.35">
      <c r="A71" s="1764" t="s">
        <v>2611</v>
      </c>
      <c r="B71" s="1764"/>
      <c r="C71" s="1764"/>
      <c r="D71" s="1764"/>
      <c r="E71" s="1764"/>
      <c r="F71" s="1764"/>
      <c r="G71" s="1764"/>
      <c r="H71" s="1764"/>
      <c r="I71" s="1764"/>
      <c r="J71" s="1764"/>
      <c r="K71" s="6"/>
    </row>
    <row r="72" spans="1:11" customFormat="1" ht="15" customHeight="1" thickBot="1" x14ac:dyDescent="0.35">
      <c r="A72" s="20">
        <v>57</v>
      </c>
      <c r="B72" s="1830" t="s">
        <v>2550</v>
      </c>
      <c r="C72" s="280" t="s">
        <v>2612</v>
      </c>
      <c r="D72" s="138"/>
      <c r="E72" s="213" t="s">
        <v>2613</v>
      </c>
      <c r="F72" s="899"/>
      <c r="G72" s="899"/>
      <c r="H72" s="279">
        <v>1</v>
      </c>
      <c r="I72" s="904"/>
      <c r="J72" s="209">
        <f>ROUND(I72,2)*H72</f>
        <v>0</v>
      </c>
      <c r="K72" s="6"/>
    </row>
    <row r="73" spans="1:11" customFormat="1" ht="15" thickBot="1" x14ac:dyDescent="0.35">
      <c r="A73" s="30">
        <v>58</v>
      </c>
      <c r="B73" s="1830"/>
      <c r="C73" s="200" t="s">
        <v>2614</v>
      </c>
      <c r="D73" s="149"/>
      <c r="E73" s="281" t="s">
        <v>2615</v>
      </c>
      <c r="F73" s="901"/>
      <c r="G73" s="901"/>
      <c r="H73" s="40">
        <v>1</v>
      </c>
      <c r="I73" s="905"/>
      <c r="J73" s="210">
        <f>ROUND(I73,2)*H73</f>
        <v>0</v>
      </c>
      <c r="K73" s="6"/>
    </row>
    <row r="74" spans="1:11" customFormat="1" ht="15" thickBot="1" x14ac:dyDescent="0.35">
      <c r="A74" s="30">
        <v>59</v>
      </c>
      <c r="B74" s="1830"/>
      <c r="C74" s="200" t="s">
        <v>2616</v>
      </c>
      <c r="D74" s="149"/>
      <c r="E74" s="281" t="s">
        <v>2617</v>
      </c>
      <c r="F74" s="901"/>
      <c r="G74" s="901"/>
      <c r="H74" s="40">
        <v>1</v>
      </c>
      <c r="I74" s="905"/>
      <c r="J74" s="210">
        <f>ROUND(I74,2)*H74</f>
        <v>0</v>
      </c>
      <c r="K74" s="6"/>
    </row>
    <row r="75" spans="1:11" customFormat="1" ht="15" thickBot="1" x14ac:dyDescent="0.35">
      <c r="A75" s="30">
        <v>60</v>
      </c>
      <c r="B75" s="1830"/>
      <c r="C75" s="200" t="s">
        <v>2618</v>
      </c>
      <c r="D75" s="149"/>
      <c r="E75" s="281" t="s">
        <v>2619</v>
      </c>
      <c r="F75" s="901"/>
      <c r="G75" s="901"/>
      <c r="H75" s="40">
        <v>1</v>
      </c>
      <c r="I75" s="905"/>
      <c r="J75" s="210">
        <f>ROUND(I75,2)*H75</f>
        <v>0</v>
      </c>
      <c r="K75" s="6"/>
    </row>
    <row r="76" spans="1:11" customFormat="1" ht="15" customHeight="1" thickBot="1" x14ac:dyDescent="0.35">
      <c r="A76" s="41">
        <v>61</v>
      </c>
      <c r="B76" s="1830"/>
      <c r="C76" s="282" t="s">
        <v>2620</v>
      </c>
      <c r="D76" s="151"/>
      <c r="E76" s="150" t="s">
        <v>2621</v>
      </c>
      <c r="F76" s="903"/>
      <c r="G76" s="903"/>
      <c r="H76" s="99">
        <v>1</v>
      </c>
      <c r="I76" s="906"/>
      <c r="J76" s="212">
        <f>ROUND(I76,2)*H76</f>
        <v>0</v>
      </c>
      <c r="K76" s="6"/>
    </row>
    <row r="77" spans="1:11" customFormat="1" ht="15" thickBot="1" x14ac:dyDescent="0.35">
      <c r="A77" s="1747" t="s">
        <v>1571</v>
      </c>
      <c r="B77" s="1747"/>
      <c r="C77" s="1747"/>
      <c r="D77" s="1747"/>
      <c r="E77" s="1747"/>
      <c r="F77" s="1747"/>
      <c r="G77" s="1747"/>
      <c r="H77" s="1747"/>
      <c r="I77" s="1747"/>
      <c r="J77" s="495">
        <f>SUM(J15:J76)</f>
        <v>0</v>
      </c>
      <c r="K77" s="6"/>
    </row>
    <row r="78" spans="1:11" customFormat="1" x14ac:dyDescent="0.3">
      <c r="A78" s="142"/>
      <c r="B78" s="142"/>
      <c r="C78" s="142"/>
      <c r="D78" s="142"/>
      <c r="E78" s="142"/>
      <c r="F78" s="142"/>
      <c r="G78" s="142"/>
      <c r="H78" s="143"/>
      <c r="I78" s="142"/>
      <c r="J78" s="142"/>
      <c r="K78" s="6"/>
    </row>
    <row r="79" spans="1:11" customFormat="1" ht="90" customHeight="1" x14ac:dyDescent="0.3">
      <c r="A79" s="1884" t="s">
        <v>1572</v>
      </c>
      <c r="B79" s="1884"/>
      <c r="C79" s="1884"/>
      <c r="D79" s="1884"/>
      <c r="E79" s="1884"/>
      <c r="F79" s="1884"/>
      <c r="G79" s="1884"/>
      <c r="H79" s="1884"/>
      <c r="I79" s="1884"/>
      <c r="J79" s="1884"/>
      <c r="K79" s="6"/>
    </row>
    <row r="80" spans="1:11" customFormat="1" x14ac:dyDescent="0.3">
      <c r="A80" s="496"/>
      <c r="B80" s="496"/>
      <c r="C80" s="496"/>
      <c r="D80" s="496"/>
      <c r="E80" s="496"/>
      <c r="F80" s="496"/>
      <c r="G80" s="496"/>
      <c r="H80" s="497"/>
      <c r="I80" s="496"/>
      <c r="J80" s="496"/>
      <c r="K80" s="6"/>
    </row>
    <row r="81" spans="1:11" customFormat="1" x14ac:dyDescent="0.3">
      <c r="A81" s="496"/>
      <c r="B81" s="496"/>
      <c r="C81" s="496"/>
      <c r="D81" s="496"/>
      <c r="E81" s="496"/>
      <c r="F81" s="496"/>
      <c r="G81" s="496"/>
      <c r="H81" s="497"/>
      <c r="I81" s="496"/>
      <c r="J81" s="496"/>
      <c r="K81" s="6"/>
    </row>
    <row r="82" spans="1:11" customFormat="1" x14ac:dyDescent="0.3">
      <c r="A82" s="496"/>
      <c r="B82" s="496"/>
      <c r="C82" s="496"/>
      <c r="D82" s="496"/>
      <c r="E82" s="496"/>
      <c r="F82" s="496"/>
      <c r="G82" s="496"/>
      <c r="H82" s="497"/>
      <c r="I82" s="496"/>
      <c r="J82" s="496"/>
      <c r="K82" s="6"/>
    </row>
    <row r="83" spans="1:11" customFormat="1" x14ac:dyDescent="0.3">
      <c r="A83" s="496"/>
      <c r="B83" s="496"/>
      <c r="C83" s="496"/>
      <c r="D83" s="496"/>
      <c r="E83" s="496"/>
      <c r="F83" s="496"/>
      <c r="G83" s="496"/>
      <c r="H83" s="497"/>
      <c r="I83" s="496"/>
      <c r="J83" s="496"/>
      <c r="K83" s="6"/>
    </row>
  </sheetData>
  <sheetProtection algorithmName="SHA-512" hashValue="6qnG7c6wEa1fl2KQgGTCdf1VkjR+Xb/lDPm1FSdF06LzmEMuZ33kYhCn4wgaxM+PxiRlwqp89VdFXnf63KcCiQ==" saltValue="MRP5oFidRLkaMR8yh8CY3Q==" spinCount="100000" sheet="1" objects="1" scenarios="1"/>
  <mergeCells count="28">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 ref="A71:J71"/>
    <mergeCell ref="B72:B76"/>
    <mergeCell ref="A77:I77"/>
    <mergeCell ref="A79:J79"/>
    <mergeCell ref="A14:J14"/>
    <mergeCell ref="B15:B70"/>
    <mergeCell ref="E33:E38"/>
    <mergeCell ref="E40:E45"/>
    <mergeCell ref="E47:E51"/>
    <mergeCell ref="E53:E58"/>
    <mergeCell ref="E60:E64"/>
    <mergeCell ref="E66:E70"/>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278A-D300-48A7-982C-BD1E447D43B6}">
  <sheetPr>
    <tabColor rgb="FFE8E8E8"/>
    <pageSetUpPr fitToPage="1"/>
  </sheetPr>
  <dimension ref="A1:H32"/>
  <sheetViews>
    <sheetView workbookViewId="0">
      <selection activeCell="C31" sqref="C31"/>
    </sheetView>
  </sheetViews>
  <sheetFormatPr defaultRowHeight="14.4" x14ac:dyDescent="0.3"/>
  <cols>
    <col min="1" max="1" width="9" style="765" bestFit="1" customWidth="1"/>
    <col min="2" max="2" width="12.109375" style="765" customWidth="1"/>
    <col min="3" max="3" width="50.33203125" style="766" customWidth="1"/>
    <col min="4" max="4" width="15.6640625" style="766" customWidth="1"/>
    <col min="5" max="5" width="22.6640625" style="765" customWidth="1"/>
    <col min="6" max="6" width="22.109375" style="813" customWidth="1"/>
    <col min="7" max="7" width="21.6640625" style="813" customWidth="1"/>
    <col min="8" max="8" width="21.33203125" style="813" customWidth="1"/>
    <col min="9" max="248" width="8.88671875" style="813" customWidth="1"/>
    <col min="249" max="249" width="5.33203125" style="813" customWidth="1"/>
    <col min="250" max="250" width="40.88671875" style="813" customWidth="1"/>
    <col min="251" max="251" width="15.88671875" style="813" customWidth="1"/>
    <col min="252" max="252" width="23.6640625" style="813" customWidth="1"/>
    <col min="253" max="253" width="15.88671875" style="813" customWidth="1"/>
    <col min="254" max="254" width="23.6640625" style="813" customWidth="1"/>
    <col min="255" max="255" width="12.109375" style="813" customWidth="1"/>
    <col min="256" max="256" width="15.88671875" style="813" customWidth="1"/>
    <col min="257" max="257" width="17.88671875" style="813" customWidth="1"/>
    <col min="258" max="504" width="8.88671875" style="813" customWidth="1"/>
    <col min="505" max="505" width="5.33203125" style="813" customWidth="1"/>
    <col min="506" max="506" width="40.88671875" style="813" customWidth="1"/>
    <col min="507" max="507" width="15.88671875" style="813" customWidth="1"/>
    <col min="508" max="508" width="23.6640625" style="813" customWidth="1"/>
    <col min="509" max="509" width="15.88671875" style="813" customWidth="1"/>
    <col min="510" max="510" width="23.6640625" style="813" customWidth="1"/>
    <col min="511" max="511" width="12.109375" style="813" customWidth="1"/>
    <col min="512" max="512" width="15.88671875" style="813" customWidth="1"/>
    <col min="513" max="513" width="17.88671875" style="813" customWidth="1"/>
    <col min="514" max="760" width="8.88671875" style="813" customWidth="1"/>
    <col min="761" max="761" width="5.33203125" style="813" customWidth="1"/>
    <col min="762" max="762" width="40.88671875" style="813" customWidth="1"/>
    <col min="763" max="763" width="15.88671875" style="813" customWidth="1"/>
    <col min="764" max="764" width="23.6640625" style="813" customWidth="1"/>
    <col min="765" max="765" width="15.88671875" style="813" customWidth="1"/>
    <col min="766" max="766" width="23.6640625" style="813" customWidth="1"/>
    <col min="767" max="767" width="12.109375" style="813" customWidth="1"/>
    <col min="768" max="768" width="15.88671875" style="813" customWidth="1"/>
    <col min="769" max="769" width="17.88671875" style="813" customWidth="1"/>
    <col min="770" max="1016" width="8.88671875" style="813" customWidth="1"/>
    <col min="1017" max="1017" width="5.33203125" style="813" customWidth="1"/>
    <col min="1018" max="1018" width="40.88671875" style="813" customWidth="1"/>
    <col min="1019" max="1019" width="15.88671875" style="813" customWidth="1"/>
    <col min="1020" max="1020" width="23.6640625" style="813" customWidth="1"/>
    <col min="1021" max="1021" width="15.88671875" style="813" customWidth="1"/>
    <col min="1022" max="1022" width="23.6640625" style="813" customWidth="1"/>
    <col min="1023" max="1023" width="12.109375" style="813" customWidth="1"/>
    <col min="1024" max="1024" width="15.88671875" style="813" customWidth="1"/>
    <col min="1025" max="1025" width="17.88671875" style="813" customWidth="1"/>
    <col min="1026" max="1272" width="8.88671875" style="813" customWidth="1"/>
    <col min="1273" max="1273" width="5.33203125" style="813" customWidth="1"/>
    <col min="1274" max="1274" width="40.88671875" style="813" customWidth="1"/>
    <col min="1275" max="1275" width="15.88671875" style="813" customWidth="1"/>
    <col min="1276" max="1276" width="23.6640625" style="813" customWidth="1"/>
    <col min="1277" max="1277" width="15.88671875" style="813" customWidth="1"/>
    <col min="1278" max="1278" width="23.6640625" style="813" customWidth="1"/>
    <col min="1279" max="1279" width="12.109375" style="813" customWidth="1"/>
    <col min="1280" max="1280" width="15.88671875" style="813" customWidth="1"/>
    <col min="1281" max="1281" width="17.88671875" style="813" customWidth="1"/>
    <col min="1282" max="1528" width="8.88671875" style="813" customWidth="1"/>
    <col min="1529" max="1529" width="5.33203125" style="813" customWidth="1"/>
    <col min="1530" max="1530" width="40.88671875" style="813" customWidth="1"/>
    <col min="1531" max="1531" width="15.88671875" style="813" customWidth="1"/>
    <col min="1532" max="1532" width="23.6640625" style="813" customWidth="1"/>
    <col min="1533" max="1533" width="15.88671875" style="813" customWidth="1"/>
    <col min="1534" max="1534" width="23.6640625" style="813" customWidth="1"/>
    <col min="1535" max="1535" width="12.109375" style="813" customWidth="1"/>
    <col min="1536" max="1536" width="15.88671875" style="813" customWidth="1"/>
    <col min="1537" max="1537" width="17.88671875" style="813" customWidth="1"/>
    <col min="1538" max="1784" width="8.88671875" style="813" customWidth="1"/>
    <col min="1785" max="1785" width="5.33203125" style="813" customWidth="1"/>
    <col min="1786" max="1786" width="40.88671875" style="813" customWidth="1"/>
    <col min="1787" max="1787" width="15.88671875" style="813" customWidth="1"/>
    <col min="1788" max="1788" width="23.6640625" style="813" customWidth="1"/>
    <col min="1789" max="1789" width="15.88671875" style="813" customWidth="1"/>
    <col min="1790" max="1790" width="23.6640625" style="813" customWidth="1"/>
    <col min="1791" max="1791" width="12.109375" style="813" customWidth="1"/>
    <col min="1792" max="1792" width="15.88671875" style="813" customWidth="1"/>
    <col min="1793" max="1793" width="17.88671875" style="813" customWidth="1"/>
    <col min="1794" max="2040" width="8.88671875" style="813" customWidth="1"/>
    <col min="2041" max="2041" width="5.33203125" style="813" customWidth="1"/>
    <col min="2042" max="2042" width="40.88671875" style="813" customWidth="1"/>
    <col min="2043" max="2043" width="15.88671875" style="813" customWidth="1"/>
    <col min="2044" max="2044" width="23.6640625" style="813" customWidth="1"/>
    <col min="2045" max="2045" width="15.88671875" style="813" customWidth="1"/>
    <col min="2046" max="2046" width="23.6640625" style="813" customWidth="1"/>
    <col min="2047" max="2047" width="12.109375" style="813" customWidth="1"/>
    <col min="2048" max="2048" width="15.88671875" style="813" customWidth="1"/>
    <col min="2049" max="2049" width="17.88671875" style="813" customWidth="1"/>
    <col min="2050" max="2296" width="8.88671875" style="813" customWidth="1"/>
    <col min="2297" max="2297" width="5.33203125" style="813" customWidth="1"/>
    <col min="2298" max="2298" width="40.88671875" style="813" customWidth="1"/>
    <col min="2299" max="2299" width="15.88671875" style="813" customWidth="1"/>
    <col min="2300" max="2300" width="23.6640625" style="813" customWidth="1"/>
    <col min="2301" max="2301" width="15.88671875" style="813" customWidth="1"/>
    <col min="2302" max="2302" width="23.6640625" style="813" customWidth="1"/>
    <col min="2303" max="2303" width="12.109375" style="813" customWidth="1"/>
    <col min="2304" max="2304" width="15.88671875" style="813" customWidth="1"/>
    <col min="2305" max="2305" width="17.88671875" style="813" customWidth="1"/>
    <col min="2306" max="2552" width="8.88671875" style="813" customWidth="1"/>
    <col min="2553" max="2553" width="5.33203125" style="813" customWidth="1"/>
    <col min="2554" max="2554" width="40.88671875" style="813" customWidth="1"/>
    <col min="2555" max="2555" width="15.88671875" style="813" customWidth="1"/>
    <col min="2556" max="2556" width="23.6640625" style="813" customWidth="1"/>
    <col min="2557" max="2557" width="15.88671875" style="813" customWidth="1"/>
    <col min="2558" max="2558" width="23.6640625" style="813" customWidth="1"/>
    <col min="2559" max="2559" width="12.109375" style="813" customWidth="1"/>
    <col min="2560" max="2560" width="15.88671875" style="813" customWidth="1"/>
    <col min="2561" max="2561" width="17.88671875" style="813" customWidth="1"/>
    <col min="2562" max="2808" width="8.88671875" style="813" customWidth="1"/>
    <col min="2809" max="2809" width="5.33203125" style="813" customWidth="1"/>
    <col min="2810" max="2810" width="40.88671875" style="813" customWidth="1"/>
    <col min="2811" max="2811" width="15.88671875" style="813" customWidth="1"/>
    <col min="2812" max="2812" width="23.6640625" style="813" customWidth="1"/>
    <col min="2813" max="2813" width="15.88671875" style="813" customWidth="1"/>
    <col min="2814" max="2814" width="23.6640625" style="813" customWidth="1"/>
    <col min="2815" max="2815" width="12.109375" style="813" customWidth="1"/>
    <col min="2816" max="2816" width="15.88671875" style="813" customWidth="1"/>
    <col min="2817" max="2817" width="17.88671875" style="813" customWidth="1"/>
    <col min="2818" max="3064" width="8.88671875" style="813" customWidth="1"/>
    <col min="3065" max="3065" width="5.33203125" style="813" customWidth="1"/>
    <col min="3066" max="3066" width="40.88671875" style="813" customWidth="1"/>
    <col min="3067" max="3067" width="15.88671875" style="813" customWidth="1"/>
    <col min="3068" max="3068" width="23.6640625" style="813" customWidth="1"/>
    <col min="3069" max="3069" width="15.88671875" style="813" customWidth="1"/>
    <col min="3070" max="3070" width="23.6640625" style="813" customWidth="1"/>
    <col min="3071" max="3071" width="12.109375" style="813" customWidth="1"/>
    <col min="3072" max="3072" width="15.88671875" style="813" customWidth="1"/>
    <col min="3073" max="3073" width="17.88671875" style="813" customWidth="1"/>
    <col min="3074" max="3320" width="8.88671875" style="813" customWidth="1"/>
    <col min="3321" max="3321" width="5.33203125" style="813" customWidth="1"/>
    <col min="3322" max="3322" width="40.88671875" style="813" customWidth="1"/>
    <col min="3323" max="3323" width="15.88671875" style="813" customWidth="1"/>
    <col min="3324" max="3324" width="23.6640625" style="813" customWidth="1"/>
    <col min="3325" max="3325" width="15.88671875" style="813" customWidth="1"/>
    <col min="3326" max="3326" width="23.6640625" style="813" customWidth="1"/>
    <col min="3327" max="3327" width="12.109375" style="813" customWidth="1"/>
    <col min="3328" max="3328" width="15.88671875" style="813" customWidth="1"/>
    <col min="3329" max="3329" width="17.88671875" style="813" customWidth="1"/>
    <col min="3330" max="3576" width="8.88671875" style="813" customWidth="1"/>
    <col min="3577" max="3577" width="5.33203125" style="813" customWidth="1"/>
    <col min="3578" max="3578" width="40.88671875" style="813" customWidth="1"/>
    <col min="3579" max="3579" width="15.88671875" style="813" customWidth="1"/>
    <col min="3580" max="3580" width="23.6640625" style="813" customWidth="1"/>
    <col min="3581" max="3581" width="15.88671875" style="813" customWidth="1"/>
    <col min="3582" max="3582" width="23.6640625" style="813" customWidth="1"/>
    <col min="3583" max="3583" width="12.109375" style="813" customWidth="1"/>
    <col min="3584" max="3584" width="15.88671875" style="813" customWidth="1"/>
    <col min="3585" max="3585" width="17.88671875" style="813" customWidth="1"/>
    <col min="3586" max="3832" width="8.88671875" style="813" customWidth="1"/>
    <col min="3833" max="3833" width="5.33203125" style="813" customWidth="1"/>
    <col min="3834" max="3834" width="40.88671875" style="813" customWidth="1"/>
    <col min="3835" max="3835" width="15.88671875" style="813" customWidth="1"/>
    <col min="3836" max="3836" width="23.6640625" style="813" customWidth="1"/>
    <col min="3837" max="3837" width="15.88671875" style="813" customWidth="1"/>
    <col min="3838" max="3838" width="23.6640625" style="813" customWidth="1"/>
    <col min="3839" max="3839" width="12.109375" style="813" customWidth="1"/>
    <col min="3840" max="3840" width="15.88671875" style="813" customWidth="1"/>
    <col min="3841" max="3841" width="17.88671875" style="813" customWidth="1"/>
    <col min="3842" max="4088" width="8.88671875" style="813" customWidth="1"/>
    <col min="4089" max="4089" width="5.33203125" style="813" customWidth="1"/>
    <col min="4090" max="4090" width="40.88671875" style="813" customWidth="1"/>
    <col min="4091" max="4091" width="15.88671875" style="813" customWidth="1"/>
    <col min="4092" max="4092" width="23.6640625" style="813" customWidth="1"/>
    <col min="4093" max="4093" width="15.88671875" style="813" customWidth="1"/>
    <col min="4094" max="4094" width="23.6640625" style="813" customWidth="1"/>
    <col min="4095" max="4095" width="12.109375" style="813" customWidth="1"/>
    <col min="4096" max="4096" width="15.88671875" style="813" customWidth="1"/>
    <col min="4097" max="4097" width="17.88671875" style="813" customWidth="1"/>
    <col min="4098" max="4344" width="8.88671875" style="813" customWidth="1"/>
    <col min="4345" max="4345" width="5.33203125" style="813" customWidth="1"/>
    <col min="4346" max="4346" width="40.88671875" style="813" customWidth="1"/>
    <col min="4347" max="4347" width="15.88671875" style="813" customWidth="1"/>
    <col min="4348" max="4348" width="23.6640625" style="813" customWidth="1"/>
    <col min="4349" max="4349" width="15.88671875" style="813" customWidth="1"/>
    <col min="4350" max="4350" width="23.6640625" style="813" customWidth="1"/>
    <col min="4351" max="4351" width="12.109375" style="813" customWidth="1"/>
    <col min="4352" max="4352" width="15.88671875" style="813" customWidth="1"/>
    <col min="4353" max="4353" width="17.88671875" style="813" customWidth="1"/>
    <col min="4354" max="4600" width="8.88671875" style="813" customWidth="1"/>
    <col min="4601" max="4601" width="5.33203125" style="813" customWidth="1"/>
    <col min="4602" max="4602" width="40.88671875" style="813" customWidth="1"/>
    <col min="4603" max="4603" width="15.88671875" style="813" customWidth="1"/>
    <col min="4604" max="4604" width="23.6640625" style="813" customWidth="1"/>
    <col min="4605" max="4605" width="15.88671875" style="813" customWidth="1"/>
    <col min="4606" max="4606" width="23.6640625" style="813" customWidth="1"/>
    <col min="4607" max="4607" width="12.109375" style="813" customWidth="1"/>
    <col min="4608" max="4608" width="15.88671875" style="813" customWidth="1"/>
    <col min="4609" max="4609" width="17.88671875" style="813" customWidth="1"/>
    <col min="4610" max="4856" width="8.88671875" style="813" customWidth="1"/>
    <col min="4857" max="4857" width="5.33203125" style="813" customWidth="1"/>
    <col min="4858" max="4858" width="40.88671875" style="813" customWidth="1"/>
    <col min="4859" max="4859" width="15.88671875" style="813" customWidth="1"/>
    <col min="4860" max="4860" width="23.6640625" style="813" customWidth="1"/>
    <col min="4861" max="4861" width="15.88671875" style="813" customWidth="1"/>
    <col min="4862" max="4862" width="23.6640625" style="813" customWidth="1"/>
    <col min="4863" max="4863" width="12.109375" style="813" customWidth="1"/>
    <col min="4864" max="4864" width="15.88671875" style="813" customWidth="1"/>
    <col min="4865" max="4865" width="17.88671875" style="813" customWidth="1"/>
    <col min="4866" max="5112" width="8.88671875" style="813" customWidth="1"/>
    <col min="5113" max="5113" width="5.33203125" style="813" customWidth="1"/>
    <col min="5114" max="5114" width="40.88671875" style="813" customWidth="1"/>
    <col min="5115" max="5115" width="15.88671875" style="813" customWidth="1"/>
    <col min="5116" max="5116" width="23.6640625" style="813" customWidth="1"/>
    <col min="5117" max="5117" width="15.88671875" style="813" customWidth="1"/>
    <col min="5118" max="5118" width="23.6640625" style="813" customWidth="1"/>
    <col min="5119" max="5119" width="12.109375" style="813" customWidth="1"/>
    <col min="5120" max="5120" width="15.88671875" style="813" customWidth="1"/>
    <col min="5121" max="5121" width="17.88671875" style="813" customWidth="1"/>
    <col min="5122" max="5368" width="8.88671875" style="813" customWidth="1"/>
    <col min="5369" max="5369" width="5.33203125" style="813" customWidth="1"/>
    <col min="5370" max="5370" width="40.88671875" style="813" customWidth="1"/>
    <col min="5371" max="5371" width="15.88671875" style="813" customWidth="1"/>
    <col min="5372" max="5372" width="23.6640625" style="813" customWidth="1"/>
    <col min="5373" max="5373" width="15.88671875" style="813" customWidth="1"/>
    <col min="5374" max="5374" width="23.6640625" style="813" customWidth="1"/>
    <col min="5375" max="5375" width="12.109375" style="813" customWidth="1"/>
    <col min="5376" max="5376" width="15.88671875" style="813" customWidth="1"/>
    <col min="5377" max="5377" width="17.88671875" style="813" customWidth="1"/>
    <col min="5378" max="5624" width="8.88671875" style="813" customWidth="1"/>
    <col min="5625" max="5625" width="5.33203125" style="813" customWidth="1"/>
    <col min="5626" max="5626" width="40.88671875" style="813" customWidth="1"/>
    <col min="5627" max="5627" width="15.88671875" style="813" customWidth="1"/>
    <col min="5628" max="5628" width="23.6640625" style="813" customWidth="1"/>
    <col min="5629" max="5629" width="15.88671875" style="813" customWidth="1"/>
    <col min="5630" max="5630" width="23.6640625" style="813" customWidth="1"/>
    <col min="5631" max="5631" width="12.109375" style="813" customWidth="1"/>
    <col min="5632" max="5632" width="15.88671875" style="813" customWidth="1"/>
    <col min="5633" max="5633" width="17.88671875" style="813" customWidth="1"/>
    <col min="5634" max="5880" width="8.88671875" style="813" customWidth="1"/>
    <col min="5881" max="5881" width="5.33203125" style="813" customWidth="1"/>
    <col min="5882" max="5882" width="40.88671875" style="813" customWidth="1"/>
    <col min="5883" max="5883" width="15.88671875" style="813" customWidth="1"/>
    <col min="5884" max="5884" width="23.6640625" style="813" customWidth="1"/>
    <col min="5885" max="5885" width="15.88671875" style="813" customWidth="1"/>
    <col min="5886" max="5886" width="23.6640625" style="813" customWidth="1"/>
    <col min="5887" max="5887" width="12.109375" style="813" customWidth="1"/>
    <col min="5888" max="5888" width="15.88671875" style="813" customWidth="1"/>
    <col min="5889" max="5889" width="17.88671875" style="813" customWidth="1"/>
    <col min="5890" max="6136" width="8.88671875" style="813" customWidth="1"/>
    <col min="6137" max="6137" width="5.33203125" style="813" customWidth="1"/>
    <col min="6138" max="6138" width="40.88671875" style="813" customWidth="1"/>
    <col min="6139" max="6139" width="15.88671875" style="813" customWidth="1"/>
    <col min="6140" max="6140" width="23.6640625" style="813" customWidth="1"/>
    <col min="6141" max="6141" width="15.88671875" style="813" customWidth="1"/>
    <col min="6142" max="6142" width="23.6640625" style="813" customWidth="1"/>
    <col min="6143" max="6143" width="12.109375" style="813" customWidth="1"/>
    <col min="6144" max="6144" width="15.88671875" style="813" customWidth="1"/>
    <col min="6145" max="6145" width="17.88671875" style="813" customWidth="1"/>
    <col min="6146" max="6392" width="8.88671875" style="813" customWidth="1"/>
    <col min="6393" max="6393" width="5.33203125" style="813" customWidth="1"/>
    <col min="6394" max="6394" width="40.88671875" style="813" customWidth="1"/>
    <col min="6395" max="6395" width="15.88671875" style="813" customWidth="1"/>
    <col min="6396" max="6396" width="23.6640625" style="813" customWidth="1"/>
    <col min="6397" max="6397" width="15.88671875" style="813" customWidth="1"/>
    <col min="6398" max="6398" width="23.6640625" style="813" customWidth="1"/>
    <col min="6399" max="6399" width="12.109375" style="813" customWidth="1"/>
    <col min="6400" max="6400" width="15.88671875" style="813" customWidth="1"/>
    <col min="6401" max="6401" width="17.88671875" style="813" customWidth="1"/>
    <col min="6402" max="6648" width="8.88671875" style="813" customWidth="1"/>
    <col min="6649" max="6649" width="5.33203125" style="813" customWidth="1"/>
    <col min="6650" max="6650" width="40.88671875" style="813" customWidth="1"/>
    <col min="6651" max="6651" width="15.88671875" style="813" customWidth="1"/>
    <col min="6652" max="6652" width="23.6640625" style="813" customWidth="1"/>
    <col min="6653" max="6653" width="15.88671875" style="813" customWidth="1"/>
    <col min="6654" max="6654" width="23.6640625" style="813" customWidth="1"/>
    <col min="6655" max="6655" width="12.109375" style="813" customWidth="1"/>
    <col min="6656" max="6656" width="15.88671875" style="813" customWidth="1"/>
    <col min="6657" max="6657" width="17.88671875" style="813" customWidth="1"/>
    <col min="6658" max="6904" width="8.88671875" style="813" customWidth="1"/>
    <col min="6905" max="6905" width="5.33203125" style="813" customWidth="1"/>
    <col min="6906" max="6906" width="40.88671875" style="813" customWidth="1"/>
    <col min="6907" max="6907" width="15.88671875" style="813" customWidth="1"/>
    <col min="6908" max="6908" width="23.6640625" style="813" customWidth="1"/>
    <col min="6909" max="6909" width="15.88671875" style="813" customWidth="1"/>
    <col min="6910" max="6910" width="23.6640625" style="813" customWidth="1"/>
    <col min="6911" max="6911" width="12.109375" style="813" customWidth="1"/>
    <col min="6912" max="6912" width="15.88671875" style="813" customWidth="1"/>
    <col min="6913" max="6913" width="17.88671875" style="813" customWidth="1"/>
    <col min="6914" max="7160" width="8.88671875" style="813" customWidth="1"/>
    <col min="7161" max="7161" width="5.33203125" style="813" customWidth="1"/>
    <col min="7162" max="7162" width="40.88671875" style="813" customWidth="1"/>
    <col min="7163" max="7163" width="15.88671875" style="813" customWidth="1"/>
    <col min="7164" max="7164" width="23.6640625" style="813" customWidth="1"/>
    <col min="7165" max="7165" width="15.88671875" style="813" customWidth="1"/>
    <col min="7166" max="7166" width="23.6640625" style="813" customWidth="1"/>
    <col min="7167" max="7167" width="12.109375" style="813" customWidth="1"/>
    <col min="7168" max="7168" width="15.88671875" style="813" customWidth="1"/>
    <col min="7169" max="7169" width="17.88671875" style="813" customWidth="1"/>
    <col min="7170" max="7416" width="8.88671875" style="813" customWidth="1"/>
    <col min="7417" max="7417" width="5.33203125" style="813" customWidth="1"/>
    <col min="7418" max="7418" width="40.88671875" style="813" customWidth="1"/>
    <col min="7419" max="7419" width="15.88671875" style="813" customWidth="1"/>
    <col min="7420" max="7420" width="23.6640625" style="813" customWidth="1"/>
    <col min="7421" max="7421" width="15.88671875" style="813" customWidth="1"/>
    <col min="7422" max="7422" width="23.6640625" style="813" customWidth="1"/>
    <col min="7423" max="7423" width="12.109375" style="813" customWidth="1"/>
    <col min="7424" max="7424" width="15.88671875" style="813" customWidth="1"/>
    <col min="7425" max="7425" width="17.88671875" style="813" customWidth="1"/>
    <col min="7426" max="7672" width="8.88671875" style="813" customWidth="1"/>
    <col min="7673" max="7673" width="5.33203125" style="813" customWidth="1"/>
    <col min="7674" max="7674" width="40.88671875" style="813" customWidth="1"/>
    <col min="7675" max="7675" width="15.88671875" style="813" customWidth="1"/>
    <col min="7676" max="7676" width="23.6640625" style="813" customWidth="1"/>
    <col min="7677" max="7677" width="15.88671875" style="813" customWidth="1"/>
    <col min="7678" max="7678" width="23.6640625" style="813" customWidth="1"/>
    <col min="7679" max="7679" width="12.109375" style="813" customWidth="1"/>
    <col min="7680" max="7680" width="15.88671875" style="813" customWidth="1"/>
    <col min="7681" max="7681" width="17.88671875" style="813" customWidth="1"/>
    <col min="7682" max="7928" width="8.88671875" style="813" customWidth="1"/>
    <col min="7929" max="7929" width="5.33203125" style="813" customWidth="1"/>
    <col min="7930" max="7930" width="40.88671875" style="813" customWidth="1"/>
    <col min="7931" max="7931" width="15.88671875" style="813" customWidth="1"/>
    <col min="7932" max="7932" width="23.6640625" style="813" customWidth="1"/>
    <col min="7933" max="7933" width="15.88671875" style="813" customWidth="1"/>
    <col min="7934" max="7934" width="23.6640625" style="813" customWidth="1"/>
    <col min="7935" max="7935" width="12.109375" style="813" customWidth="1"/>
    <col min="7936" max="7936" width="15.88671875" style="813" customWidth="1"/>
    <col min="7937" max="7937" width="17.88671875" style="813" customWidth="1"/>
    <col min="7938" max="8184" width="8.88671875" style="813" customWidth="1"/>
    <col min="8185" max="8185" width="5.33203125" style="813" customWidth="1"/>
    <col min="8186" max="8186" width="40.88671875" style="813" customWidth="1"/>
    <col min="8187" max="8187" width="15.88671875" style="813" customWidth="1"/>
    <col min="8188" max="8188" width="23.6640625" style="813" customWidth="1"/>
    <col min="8189" max="8189" width="15.88671875" style="813" customWidth="1"/>
    <col min="8190" max="8190" width="23.6640625" style="813" customWidth="1"/>
    <col min="8191" max="8191" width="12.109375" style="813" customWidth="1"/>
    <col min="8192" max="8192" width="15.88671875" style="813" customWidth="1"/>
    <col min="8193" max="8193" width="17.88671875" style="813" customWidth="1"/>
    <col min="8194" max="8440" width="8.88671875" style="813" customWidth="1"/>
    <col min="8441" max="8441" width="5.33203125" style="813" customWidth="1"/>
    <col min="8442" max="8442" width="40.88671875" style="813" customWidth="1"/>
    <col min="8443" max="8443" width="15.88671875" style="813" customWidth="1"/>
    <col min="8444" max="8444" width="23.6640625" style="813" customWidth="1"/>
    <col min="8445" max="8445" width="15.88671875" style="813" customWidth="1"/>
    <col min="8446" max="8446" width="23.6640625" style="813" customWidth="1"/>
    <col min="8447" max="8447" width="12.109375" style="813" customWidth="1"/>
    <col min="8448" max="8448" width="15.88671875" style="813" customWidth="1"/>
    <col min="8449" max="8449" width="17.88671875" style="813" customWidth="1"/>
    <col min="8450" max="8696" width="8.88671875" style="813" customWidth="1"/>
    <col min="8697" max="8697" width="5.33203125" style="813" customWidth="1"/>
    <col min="8698" max="8698" width="40.88671875" style="813" customWidth="1"/>
    <col min="8699" max="8699" width="15.88671875" style="813" customWidth="1"/>
    <col min="8700" max="8700" width="23.6640625" style="813" customWidth="1"/>
    <col min="8701" max="8701" width="15.88671875" style="813" customWidth="1"/>
    <col min="8702" max="8702" width="23.6640625" style="813" customWidth="1"/>
    <col min="8703" max="8703" width="12.109375" style="813" customWidth="1"/>
    <col min="8704" max="8704" width="15.88671875" style="813" customWidth="1"/>
    <col min="8705" max="8705" width="17.88671875" style="813" customWidth="1"/>
    <col min="8706" max="8952" width="8.88671875" style="813" customWidth="1"/>
    <col min="8953" max="8953" width="5.33203125" style="813" customWidth="1"/>
    <col min="8954" max="8954" width="40.88671875" style="813" customWidth="1"/>
    <col min="8955" max="8955" width="15.88671875" style="813" customWidth="1"/>
    <col min="8956" max="8956" width="23.6640625" style="813" customWidth="1"/>
    <col min="8957" max="8957" width="15.88671875" style="813" customWidth="1"/>
    <col min="8958" max="8958" width="23.6640625" style="813" customWidth="1"/>
    <col min="8959" max="8959" width="12.109375" style="813" customWidth="1"/>
    <col min="8960" max="8960" width="15.88671875" style="813" customWidth="1"/>
    <col min="8961" max="8961" width="17.88671875" style="813" customWidth="1"/>
    <col min="8962" max="9208" width="8.88671875" style="813" customWidth="1"/>
    <col min="9209" max="9209" width="5.33203125" style="813" customWidth="1"/>
    <col min="9210" max="9210" width="40.88671875" style="813" customWidth="1"/>
    <col min="9211" max="9211" width="15.88671875" style="813" customWidth="1"/>
    <col min="9212" max="9212" width="23.6640625" style="813" customWidth="1"/>
    <col min="9213" max="9213" width="15.88671875" style="813" customWidth="1"/>
    <col min="9214" max="9214" width="23.6640625" style="813" customWidth="1"/>
    <col min="9215" max="9215" width="12.109375" style="813" customWidth="1"/>
    <col min="9216" max="9216" width="15.88671875" style="813" customWidth="1"/>
    <col min="9217" max="9217" width="17.88671875" style="813" customWidth="1"/>
    <col min="9218" max="9464" width="8.88671875" style="813" customWidth="1"/>
    <col min="9465" max="9465" width="5.33203125" style="813" customWidth="1"/>
    <col min="9466" max="9466" width="40.88671875" style="813" customWidth="1"/>
    <col min="9467" max="9467" width="15.88671875" style="813" customWidth="1"/>
    <col min="9468" max="9468" width="23.6640625" style="813" customWidth="1"/>
    <col min="9469" max="9469" width="15.88671875" style="813" customWidth="1"/>
    <col min="9470" max="9470" width="23.6640625" style="813" customWidth="1"/>
    <col min="9471" max="9471" width="12.109375" style="813" customWidth="1"/>
    <col min="9472" max="9472" width="15.88671875" style="813" customWidth="1"/>
    <col min="9473" max="9473" width="17.88671875" style="813" customWidth="1"/>
    <col min="9474" max="9720" width="8.88671875" style="813" customWidth="1"/>
    <col min="9721" max="9721" width="5.33203125" style="813" customWidth="1"/>
    <col min="9722" max="9722" width="40.88671875" style="813" customWidth="1"/>
    <col min="9723" max="9723" width="15.88671875" style="813" customWidth="1"/>
    <col min="9724" max="9724" width="23.6640625" style="813" customWidth="1"/>
    <col min="9725" max="9725" width="15.88671875" style="813" customWidth="1"/>
    <col min="9726" max="9726" width="23.6640625" style="813" customWidth="1"/>
    <col min="9727" max="9727" width="12.109375" style="813" customWidth="1"/>
    <col min="9728" max="9728" width="15.88671875" style="813" customWidth="1"/>
    <col min="9729" max="9729" width="17.88671875" style="813" customWidth="1"/>
    <col min="9730" max="9976" width="8.88671875" style="813" customWidth="1"/>
    <col min="9977" max="9977" width="5.33203125" style="813" customWidth="1"/>
    <col min="9978" max="9978" width="40.88671875" style="813" customWidth="1"/>
    <col min="9979" max="9979" width="15.88671875" style="813" customWidth="1"/>
    <col min="9980" max="9980" width="23.6640625" style="813" customWidth="1"/>
    <col min="9981" max="9981" width="15.88671875" style="813" customWidth="1"/>
    <col min="9982" max="9982" width="23.6640625" style="813" customWidth="1"/>
    <col min="9983" max="9983" width="12.109375" style="813" customWidth="1"/>
    <col min="9984" max="9984" width="15.88671875" style="813" customWidth="1"/>
    <col min="9985" max="9985" width="17.88671875" style="813" customWidth="1"/>
    <col min="9986" max="10232" width="8.88671875" style="813" customWidth="1"/>
    <col min="10233" max="10233" width="5.33203125" style="813" customWidth="1"/>
    <col min="10234" max="10234" width="40.88671875" style="813" customWidth="1"/>
    <col min="10235" max="10235" width="15.88671875" style="813" customWidth="1"/>
    <col min="10236" max="10236" width="23.6640625" style="813" customWidth="1"/>
    <col min="10237" max="10237" width="15.88671875" style="813" customWidth="1"/>
    <col min="10238" max="10238" width="23.6640625" style="813" customWidth="1"/>
    <col min="10239" max="10239" width="12.109375" style="813" customWidth="1"/>
    <col min="10240" max="10240" width="15.88671875" style="813" customWidth="1"/>
    <col min="10241" max="10241" width="17.88671875" style="813" customWidth="1"/>
    <col min="10242" max="10488" width="8.88671875" style="813" customWidth="1"/>
    <col min="10489" max="10489" width="5.33203125" style="813" customWidth="1"/>
    <col min="10490" max="10490" width="40.88671875" style="813" customWidth="1"/>
    <col min="10491" max="10491" width="15.88671875" style="813" customWidth="1"/>
    <col min="10492" max="10492" width="23.6640625" style="813" customWidth="1"/>
    <col min="10493" max="10493" width="15.88671875" style="813" customWidth="1"/>
    <col min="10494" max="10494" width="23.6640625" style="813" customWidth="1"/>
    <col min="10495" max="10495" width="12.109375" style="813" customWidth="1"/>
    <col min="10496" max="10496" width="15.88671875" style="813" customWidth="1"/>
    <col min="10497" max="10497" width="17.88671875" style="813" customWidth="1"/>
    <col min="10498" max="10744" width="8.88671875" style="813" customWidth="1"/>
    <col min="10745" max="10745" width="5.33203125" style="813" customWidth="1"/>
    <col min="10746" max="10746" width="40.88671875" style="813" customWidth="1"/>
    <col min="10747" max="10747" width="15.88671875" style="813" customWidth="1"/>
    <col min="10748" max="10748" width="23.6640625" style="813" customWidth="1"/>
    <col min="10749" max="10749" width="15.88671875" style="813" customWidth="1"/>
    <col min="10750" max="10750" width="23.6640625" style="813" customWidth="1"/>
    <col min="10751" max="10751" width="12.109375" style="813" customWidth="1"/>
    <col min="10752" max="10752" width="15.88671875" style="813" customWidth="1"/>
    <col min="10753" max="10753" width="17.88671875" style="813" customWidth="1"/>
    <col min="10754" max="11000" width="8.88671875" style="813" customWidth="1"/>
    <col min="11001" max="11001" width="5.33203125" style="813" customWidth="1"/>
    <col min="11002" max="11002" width="40.88671875" style="813" customWidth="1"/>
    <col min="11003" max="11003" width="15.88671875" style="813" customWidth="1"/>
    <col min="11004" max="11004" width="23.6640625" style="813" customWidth="1"/>
    <col min="11005" max="11005" width="15.88671875" style="813" customWidth="1"/>
    <col min="11006" max="11006" width="23.6640625" style="813" customWidth="1"/>
    <col min="11007" max="11007" width="12.109375" style="813" customWidth="1"/>
    <col min="11008" max="11008" width="15.88671875" style="813" customWidth="1"/>
    <col min="11009" max="11009" width="17.88671875" style="813" customWidth="1"/>
    <col min="11010" max="11256" width="8.88671875" style="813" customWidth="1"/>
    <col min="11257" max="11257" width="5.33203125" style="813" customWidth="1"/>
    <col min="11258" max="11258" width="40.88671875" style="813" customWidth="1"/>
    <col min="11259" max="11259" width="15.88671875" style="813" customWidth="1"/>
    <col min="11260" max="11260" width="23.6640625" style="813" customWidth="1"/>
    <col min="11261" max="11261" width="15.88671875" style="813" customWidth="1"/>
    <col min="11262" max="11262" width="23.6640625" style="813" customWidth="1"/>
    <col min="11263" max="11263" width="12.109375" style="813" customWidth="1"/>
    <col min="11264" max="11264" width="15.88671875" style="813" customWidth="1"/>
    <col min="11265" max="11265" width="17.88671875" style="813" customWidth="1"/>
    <col min="11266" max="11512" width="8.88671875" style="813" customWidth="1"/>
    <col min="11513" max="11513" width="5.33203125" style="813" customWidth="1"/>
    <col min="11514" max="11514" width="40.88671875" style="813" customWidth="1"/>
    <col min="11515" max="11515" width="15.88671875" style="813" customWidth="1"/>
    <col min="11516" max="11516" width="23.6640625" style="813" customWidth="1"/>
    <col min="11517" max="11517" width="15.88671875" style="813" customWidth="1"/>
    <col min="11518" max="11518" width="23.6640625" style="813" customWidth="1"/>
    <col min="11519" max="11519" width="12.109375" style="813" customWidth="1"/>
    <col min="11520" max="11520" width="15.88671875" style="813" customWidth="1"/>
    <col min="11521" max="11521" width="17.88671875" style="813" customWidth="1"/>
    <col min="11522" max="11768" width="8.88671875" style="813" customWidth="1"/>
    <col min="11769" max="11769" width="5.33203125" style="813" customWidth="1"/>
    <col min="11770" max="11770" width="40.88671875" style="813" customWidth="1"/>
    <col min="11771" max="11771" width="15.88671875" style="813" customWidth="1"/>
    <col min="11772" max="11772" width="23.6640625" style="813" customWidth="1"/>
    <col min="11773" max="11773" width="15.88671875" style="813" customWidth="1"/>
    <col min="11774" max="11774" width="23.6640625" style="813" customWidth="1"/>
    <col min="11775" max="11775" width="12.109375" style="813" customWidth="1"/>
    <col min="11776" max="11776" width="15.88671875" style="813" customWidth="1"/>
    <col min="11777" max="11777" width="17.88671875" style="813" customWidth="1"/>
    <col min="11778" max="12024" width="8.88671875" style="813" customWidth="1"/>
    <col min="12025" max="12025" width="5.33203125" style="813" customWidth="1"/>
    <col min="12026" max="12026" width="40.88671875" style="813" customWidth="1"/>
    <col min="12027" max="12027" width="15.88671875" style="813" customWidth="1"/>
    <col min="12028" max="12028" width="23.6640625" style="813" customWidth="1"/>
    <col min="12029" max="12029" width="15.88671875" style="813" customWidth="1"/>
    <col min="12030" max="12030" width="23.6640625" style="813" customWidth="1"/>
    <col min="12031" max="12031" width="12.109375" style="813" customWidth="1"/>
    <col min="12032" max="12032" width="15.88671875" style="813" customWidth="1"/>
    <col min="12033" max="12033" width="17.88671875" style="813" customWidth="1"/>
    <col min="12034" max="12280" width="8.88671875" style="813" customWidth="1"/>
    <col min="12281" max="12281" width="5.33203125" style="813" customWidth="1"/>
    <col min="12282" max="12282" width="40.88671875" style="813" customWidth="1"/>
    <col min="12283" max="12283" width="15.88671875" style="813" customWidth="1"/>
    <col min="12284" max="12284" width="23.6640625" style="813" customWidth="1"/>
    <col min="12285" max="12285" width="15.88671875" style="813" customWidth="1"/>
    <col min="12286" max="12286" width="23.6640625" style="813" customWidth="1"/>
    <col min="12287" max="12287" width="12.109375" style="813" customWidth="1"/>
    <col min="12288" max="12288" width="15.88671875" style="813" customWidth="1"/>
    <col min="12289" max="12289" width="17.88671875" style="813" customWidth="1"/>
    <col min="12290" max="12536" width="8.88671875" style="813" customWidth="1"/>
    <col min="12537" max="12537" width="5.33203125" style="813" customWidth="1"/>
    <col min="12538" max="12538" width="40.88671875" style="813" customWidth="1"/>
    <col min="12539" max="12539" width="15.88671875" style="813" customWidth="1"/>
    <col min="12540" max="12540" width="23.6640625" style="813" customWidth="1"/>
    <col min="12541" max="12541" width="15.88671875" style="813" customWidth="1"/>
    <col min="12542" max="12542" width="23.6640625" style="813" customWidth="1"/>
    <col min="12543" max="12543" width="12.109375" style="813" customWidth="1"/>
    <col min="12544" max="12544" width="15.88671875" style="813" customWidth="1"/>
    <col min="12545" max="12545" width="17.88671875" style="813" customWidth="1"/>
    <col min="12546" max="12792" width="8.88671875" style="813" customWidth="1"/>
    <col min="12793" max="12793" width="5.33203125" style="813" customWidth="1"/>
    <col min="12794" max="12794" width="40.88671875" style="813" customWidth="1"/>
    <col min="12795" max="12795" width="15.88671875" style="813" customWidth="1"/>
    <col min="12796" max="12796" width="23.6640625" style="813" customWidth="1"/>
    <col min="12797" max="12797" width="15.88671875" style="813" customWidth="1"/>
    <col min="12798" max="12798" width="23.6640625" style="813" customWidth="1"/>
    <col min="12799" max="12799" width="12.109375" style="813" customWidth="1"/>
    <col min="12800" max="12800" width="15.88671875" style="813" customWidth="1"/>
    <col min="12801" max="12801" width="17.88671875" style="813" customWidth="1"/>
    <col min="12802" max="13048" width="8.88671875" style="813" customWidth="1"/>
    <col min="13049" max="13049" width="5.33203125" style="813" customWidth="1"/>
    <col min="13050" max="13050" width="40.88671875" style="813" customWidth="1"/>
    <col min="13051" max="13051" width="15.88671875" style="813" customWidth="1"/>
    <col min="13052" max="13052" width="23.6640625" style="813" customWidth="1"/>
    <col min="13053" max="13053" width="15.88671875" style="813" customWidth="1"/>
    <col min="13054" max="13054" width="23.6640625" style="813" customWidth="1"/>
    <col min="13055" max="13055" width="12.109375" style="813" customWidth="1"/>
    <col min="13056" max="13056" width="15.88671875" style="813" customWidth="1"/>
    <col min="13057" max="13057" width="17.88671875" style="813" customWidth="1"/>
    <col min="13058" max="13304" width="8.88671875" style="813" customWidth="1"/>
    <col min="13305" max="13305" width="5.33203125" style="813" customWidth="1"/>
    <col min="13306" max="13306" width="40.88671875" style="813" customWidth="1"/>
    <col min="13307" max="13307" width="15.88671875" style="813" customWidth="1"/>
    <col min="13308" max="13308" width="23.6640625" style="813" customWidth="1"/>
    <col min="13309" max="13309" width="15.88671875" style="813" customWidth="1"/>
    <col min="13310" max="13310" width="23.6640625" style="813" customWidth="1"/>
    <col min="13311" max="13311" width="12.109375" style="813" customWidth="1"/>
    <col min="13312" max="13312" width="15.88671875" style="813" customWidth="1"/>
    <col min="13313" max="13313" width="17.88671875" style="813" customWidth="1"/>
    <col min="13314" max="13560" width="8.88671875" style="813" customWidth="1"/>
    <col min="13561" max="13561" width="5.33203125" style="813" customWidth="1"/>
    <col min="13562" max="13562" width="40.88671875" style="813" customWidth="1"/>
    <col min="13563" max="13563" width="15.88671875" style="813" customWidth="1"/>
    <col min="13564" max="13564" width="23.6640625" style="813" customWidth="1"/>
    <col min="13565" max="13565" width="15.88671875" style="813" customWidth="1"/>
    <col min="13566" max="13566" width="23.6640625" style="813" customWidth="1"/>
    <col min="13567" max="13567" width="12.109375" style="813" customWidth="1"/>
    <col min="13568" max="13568" width="15.88671875" style="813" customWidth="1"/>
    <col min="13569" max="13569" width="17.88671875" style="813" customWidth="1"/>
    <col min="13570" max="13816" width="8.88671875" style="813" customWidth="1"/>
    <col min="13817" max="13817" width="5.33203125" style="813" customWidth="1"/>
    <col min="13818" max="13818" width="40.88671875" style="813" customWidth="1"/>
    <col min="13819" max="13819" width="15.88671875" style="813" customWidth="1"/>
    <col min="13820" max="13820" width="23.6640625" style="813" customWidth="1"/>
    <col min="13821" max="13821" width="15.88671875" style="813" customWidth="1"/>
    <col min="13822" max="13822" width="23.6640625" style="813" customWidth="1"/>
    <col min="13823" max="13823" width="12.109375" style="813" customWidth="1"/>
    <col min="13824" max="13824" width="15.88671875" style="813" customWidth="1"/>
    <col min="13825" max="13825" width="17.88671875" style="813" customWidth="1"/>
    <col min="13826" max="14072" width="8.88671875" style="813" customWidth="1"/>
    <col min="14073" max="14073" width="5.33203125" style="813" customWidth="1"/>
    <col min="14074" max="14074" width="40.88671875" style="813" customWidth="1"/>
    <col min="14075" max="14075" width="15.88671875" style="813" customWidth="1"/>
    <col min="14076" max="14076" width="23.6640625" style="813" customWidth="1"/>
    <col min="14077" max="14077" width="15.88671875" style="813" customWidth="1"/>
    <col min="14078" max="14078" width="23.6640625" style="813" customWidth="1"/>
    <col min="14079" max="14079" width="12.109375" style="813" customWidth="1"/>
    <col min="14080" max="14080" width="15.88671875" style="813" customWidth="1"/>
    <col min="14081" max="14081" width="17.88671875" style="813" customWidth="1"/>
    <col min="14082" max="14328" width="8.88671875" style="813" customWidth="1"/>
    <col min="14329" max="14329" width="5.33203125" style="813" customWidth="1"/>
    <col min="14330" max="14330" width="40.88671875" style="813" customWidth="1"/>
    <col min="14331" max="14331" width="15.88671875" style="813" customWidth="1"/>
    <col min="14332" max="14332" width="23.6640625" style="813" customWidth="1"/>
    <col min="14333" max="14333" width="15.88671875" style="813" customWidth="1"/>
    <col min="14334" max="14334" width="23.6640625" style="813" customWidth="1"/>
    <col min="14335" max="14335" width="12.109375" style="813" customWidth="1"/>
    <col min="14336" max="14336" width="15.88671875" style="813" customWidth="1"/>
    <col min="14337" max="14337" width="17.88671875" style="813" customWidth="1"/>
    <col min="14338" max="14584" width="8.88671875" style="813" customWidth="1"/>
    <col min="14585" max="14585" width="5.33203125" style="813" customWidth="1"/>
    <col min="14586" max="14586" width="40.88671875" style="813" customWidth="1"/>
    <col min="14587" max="14587" width="15.88671875" style="813" customWidth="1"/>
    <col min="14588" max="14588" width="23.6640625" style="813" customWidth="1"/>
    <col min="14589" max="14589" width="15.88671875" style="813" customWidth="1"/>
    <col min="14590" max="14590" width="23.6640625" style="813" customWidth="1"/>
    <col min="14591" max="14591" width="12.109375" style="813" customWidth="1"/>
    <col min="14592" max="14592" width="15.88671875" style="813" customWidth="1"/>
    <col min="14593" max="14593" width="17.88671875" style="813" customWidth="1"/>
    <col min="14594" max="14840" width="8.88671875" style="813" customWidth="1"/>
    <col min="14841" max="14841" width="5.33203125" style="813" customWidth="1"/>
    <col min="14842" max="14842" width="40.88671875" style="813" customWidth="1"/>
    <col min="14843" max="14843" width="15.88671875" style="813" customWidth="1"/>
    <col min="14844" max="14844" width="23.6640625" style="813" customWidth="1"/>
    <col min="14845" max="14845" width="15.88671875" style="813" customWidth="1"/>
    <col min="14846" max="14846" width="23.6640625" style="813" customWidth="1"/>
    <col min="14847" max="14847" width="12.109375" style="813" customWidth="1"/>
    <col min="14848" max="14848" width="15.88671875" style="813" customWidth="1"/>
    <col min="14849" max="14849" width="17.88671875" style="813" customWidth="1"/>
    <col min="14850" max="15096" width="8.88671875" style="813" customWidth="1"/>
    <col min="15097" max="15097" width="5.33203125" style="813" customWidth="1"/>
    <col min="15098" max="15098" width="40.88671875" style="813" customWidth="1"/>
    <col min="15099" max="15099" width="15.88671875" style="813" customWidth="1"/>
    <col min="15100" max="15100" width="23.6640625" style="813" customWidth="1"/>
    <col min="15101" max="15101" width="15.88671875" style="813" customWidth="1"/>
    <col min="15102" max="15102" width="23.6640625" style="813" customWidth="1"/>
    <col min="15103" max="15103" width="12.109375" style="813" customWidth="1"/>
    <col min="15104" max="15104" width="15.88671875" style="813" customWidth="1"/>
    <col min="15105" max="15105" width="17.88671875" style="813" customWidth="1"/>
    <col min="15106" max="15352" width="8.88671875" style="813" customWidth="1"/>
    <col min="15353" max="15353" width="5.33203125" style="813" customWidth="1"/>
    <col min="15354" max="15354" width="40.88671875" style="813" customWidth="1"/>
    <col min="15355" max="15355" width="15.88671875" style="813" customWidth="1"/>
    <col min="15356" max="15356" width="23.6640625" style="813" customWidth="1"/>
    <col min="15357" max="15357" width="15.88671875" style="813" customWidth="1"/>
    <col min="15358" max="15358" width="23.6640625" style="813" customWidth="1"/>
    <col min="15359" max="15359" width="12.109375" style="813" customWidth="1"/>
    <col min="15360" max="15360" width="15.88671875" style="813" customWidth="1"/>
    <col min="15361" max="15361" width="17.88671875" style="813" customWidth="1"/>
    <col min="15362" max="15608" width="8.88671875" style="813" customWidth="1"/>
    <col min="15609" max="15609" width="5.33203125" style="813" customWidth="1"/>
    <col min="15610" max="15610" width="40.88671875" style="813" customWidth="1"/>
    <col min="15611" max="15611" width="15.88671875" style="813" customWidth="1"/>
    <col min="15612" max="15612" width="23.6640625" style="813" customWidth="1"/>
    <col min="15613" max="15613" width="15.88671875" style="813" customWidth="1"/>
    <col min="15614" max="15614" width="23.6640625" style="813" customWidth="1"/>
    <col min="15615" max="15615" width="12.109375" style="813" customWidth="1"/>
    <col min="15616" max="15616" width="15.88671875" style="813" customWidth="1"/>
    <col min="15617" max="15617" width="17.88671875" style="813" customWidth="1"/>
    <col min="15618" max="15864" width="8.88671875" style="813" customWidth="1"/>
    <col min="15865" max="15865" width="5.33203125" style="813" customWidth="1"/>
    <col min="15866" max="15866" width="40.88671875" style="813" customWidth="1"/>
    <col min="15867" max="15867" width="15.88671875" style="813" customWidth="1"/>
    <col min="15868" max="15868" width="23.6640625" style="813" customWidth="1"/>
    <col min="15869" max="15869" width="15.88671875" style="813" customWidth="1"/>
    <col min="15870" max="15870" width="23.6640625" style="813" customWidth="1"/>
    <col min="15871" max="15871" width="12.109375" style="813" customWidth="1"/>
    <col min="15872" max="15872" width="15.88671875" style="813" customWidth="1"/>
    <col min="15873" max="15873" width="17.88671875" style="813" customWidth="1"/>
    <col min="15874" max="16120" width="8.88671875" style="813" customWidth="1"/>
    <col min="16121" max="16121" width="5.33203125" style="813" customWidth="1"/>
    <col min="16122" max="16122" width="40.88671875" style="813" customWidth="1"/>
    <col min="16123" max="16123" width="15.88671875" style="813" customWidth="1"/>
    <col min="16124" max="16124" width="23.6640625" style="813" customWidth="1"/>
    <col min="16125" max="16125" width="15.88671875" style="813" customWidth="1"/>
    <col min="16126" max="16126" width="23.6640625" style="813" customWidth="1"/>
    <col min="16127" max="16127" width="12.109375" style="813" customWidth="1"/>
    <col min="16128" max="16128" width="15.88671875" style="813" customWidth="1"/>
    <col min="16129" max="16129" width="17.88671875" style="813" customWidth="1"/>
    <col min="16130" max="16384" width="8.88671875" style="813" customWidth="1"/>
  </cols>
  <sheetData>
    <row r="1" spans="1:8" customFormat="1" ht="15" customHeight="1" x14ac:dyDescent="0.3">
      <c r="A1" s="765"/>
      <c r="B1" s="765"/>
      <c r="C1" s="926"/>
      <c r="D1" s="1920" t="s">
        <v>2622</v>
      </c>
      <c r="E1" s="1920"/>
      <c r="F1" s="1920"/>
      <c r="G1" s="1920"/>
      <c r="H1" s="1920"/>
    </row>
    <row r="2" spans="1:8" customFormat="1" x14ac:dyDescent="0.3">
      <c r="A2" s="765"/>
      <c r="B2" s="765"/>
      <c r="C2" s="926"/>
      <c r="D2" s="1920"/>
      <c r="E2" s="1920"/>
      <c r="F2" s="1920"/>
      <c r="G2" s="1920"/>
      <c r="H2" s="1920"/>
    </row>
    <row r="3" spans="1:8" customFormat="1" x14ac:dyDescent="0.3">
      <c r="A3" s="765"/>
      <c r="B3" s="765"/>
      <c r="C3" s="766"/>
      <c r="D3" s="1920"/>
      <c r="E3" s="1920"/>
      <c r="F3" s="1920"/>
      <c r="G3" s="1920"/>
      <c r="H3" s="1920"/>
    </row>
    <row r="4" spans="1:8" customFormat="1" x14ac:dyDescent="0.3">
      <c r="A4" s="765"/>
      <c r="B4" s="765"/>
      <c r="C4" s="766"/>
      <c r="D4" s="1920"/>
      <c r="E4" s="1920"/>
      <c r="F4" s="1920"/>
      <c r="G4" s="1920"/>
      <c r="H4" s="1920"/>
    </row>
    <row r="5" spans="1:8" customFormat="1" x14ac:dyDescent="0.3">
      <c r="A5" s="765"/>
      <c r="B5" s="765"/>
      <c r="C5" s="766"/>
      <c r="D5" s="1920"/>
      <c r="E5" s="1920"/>
      <c r="F5" s="1920"/>
      <c r="G5" s="1920"/>
      <c r="H5" s="1920"/>
    </row>
    <row r="6" spans="1:8" customFormat="1" ht="17.25" customHeight="1" x14ac:dyDescent="0.3">
      <c r="A6" s="765"/>
      <c r="B6" s="765"/>
      <c r="C6" s="766"/>
      <c r="D6" s="1920"/>
      <c r="E6" s="1920"/>
      <c r="F6" s="1920"/>
      <c r="G6" s="1920"/>
      <c r="H6" s="1920"/>
    </row>
    <row r="7" spans="1:8" customFormat="1" ht="12" hidden="1" customHeight="1" x14ac:dyDescent="0.3">
      <c r="A7" s="1762"/>
      <c r="B7" s="1762"/>
      <c r="C7" s="1762"/>
      <c r="D7" s="1920"/>
      <c r="E7" s="1920"/>
      <c r="F7" s="1920"/>
      <c r="G7" s="1920"/>
      <c r="H7" s="1920"/>
    </row>
    <row r="8" spans="1:8" customFormat="1" ht="32.25" customHeight="1" thickBot="1" x14ac:dyDescent="0.35">
      <c r="A8" s="1921" t="s">
        <v>2623</v>
      </c>
      <c r="B8" s="1921"/>
      <c r="C8" s="1921"/>
      <c r="D8" s="927"/>
      <c r="E8" s="767"/>
      <c r="F8" s="767"/>
      <c r="G8" s="877"/>
      <c r="H8" s="877"/>
    </row>
    <row r="9" spans="1:8" s="770" customFormat="1" ht="66.75" customHeight="1" thickBot="1" x14ac:dyDescent="0.35">
      <c r="A9" s="768" t="s">
        <v>3</v>
      </c>
      <c r="B9" s="1782" t="s">
        <v>2624</v>
      </c>
      <c r="C9" s="1782"/>
      <c r="D9" s="1782"/>
      <c r="E9" s="928" t="s">
        <v>2625</v>
      </c>
      <c r="F9" s="929" t="s">
        <v>2626</v>
      </c>
      <c r="G9" s="930" t="s">
        <v>2627</v>
      </c>
      <c r="H9" s="929" t="s">
        <v>2628</v>
      </c>
    </row>
    <row r="10" spans="1:8" customFormat="1" ht="15.6" customHeight="1" thickBot="1" x14ac:dyDescent="0.35">
      <c r="A10" s="931" t="s">
        <v>2629</v>
      </c>
      <c r="B10" s="1922" t="s">
        <v>2630</v>
      </c>
      <c r="C10" s="1922"/>
      <c r="D10" s="1922"/>
      <c r="E10" s="932">
        <f>Pr_3_1!O130</f>
        <v>0</v>
      </c>
      <c r="F10" s="933">
        <f>E10*4</f>
        <v>0</v>
      </c>
      <c r="G10" s="1923"/>
      <c r="H10" s="1923"/>
    </row>
    <row r="11" spans="1:8" customFormat="1" ht="15.6" customHeight="1" thickBot="1" x14ac:dyDescent="0.35">
      <c r="A11" s="934" t="s">
        <v>2631</v>
      </c>
      <c r="B11" s="1924" t="s">
        <v>2632</v>
      </c>
      <c r="C11" s="1924"/>
      <c r="D11" s="1924"/>
      <c r="E11" s="935">
        <f>Pr_3_2!O131</f>
        <v>0</v>
      </c>
      <c r="F11" s="936">
        <f>E11*4</f>
        <v>0</v>
      </c>
      <c r="G11" s="1923"/>
      <c r="H11" s="1923"/>
    </row>
    <row r="12" spans="1:8" customFormat="1" ht="15.6" customHeight="1" thickBot="1" x14ac:dyDescent="0.35">
      <c r="A12" s="937" t="s">
        <v>2633</v>
      </c>
      <c r="B12" s="1925" t="s">
        <v>2634</v>
      </c>
      <c r="C12" s="1925"/>
      <c r="D12" s="1925"/>
      <c r="E12" s="938">
        <f>Pr_3_3!O142</f>
        <v>0</v>
      </c>
      <c r="F12" s="939">
        <f>E12*4</f>
        <v>0</v>
      </c>
      <c r="G12" s="1923"/>
      <c r="H12" s="1923"/>
    </row>
    <row r="13" spans="1:8" customFormat="1" ht="15.6" customHeight="1" thickBot="1" x14ac:dyDescent="0.35">
      <c r="A13" s="940" t="s">
        <v>2635</v>
      </c>
      <c r="B13" s="1914" t="s">
        <v>2636</v>
      </c>
      <c r="C13" s="1914"/>
      <c r="D13" s="1914"/>
      <c r="E13" s="941">
        <f>Pr_3_4!O42</f>
        <v>0</v>
      </c>
      <c r="F13" s="942"/>
      <c r="G13" s="943">
        <f>E13*3</f>
        <v>0</v>
      </c>
      <c r="H13" s="1923"/>
    </row>
    <row r="14" spans="1:8" customFormat="1" ht="15.6" customHeight="1" thickBot="1" x14ac:dyDescent="0.35">
      <c r="A14" s="944" t="s">
        <v>2637</v>
      </c>
      <c r="B14" s="1914" t="s">
        <v>2638</v>
      </c>
      <c r="C14" s="1914"/>
      <c r="D14" s="1914"/>
      <c r="E14" s="945">
        <f>Pr_3_5!O130</f>
        <v>0</v>
      </c>
      <c r="F14" s="1915"/>
      <c r="G14" s="1915"/>
      <c r="H14" s="946">
        <f>E14*2</f>
        <v>0</v>
      </c>
    </row>
    <row r="15" spans="1:8" s="770" customFormat="1" ht="37.5" customHeight="1" thickBot="1" x14ac:dyDescent="0.35">
      <c r="A15" s="947">
        <v>45811</v>
      </c>
      <c r="B15" s="1916" t="s">
        <v>2639</v>
      </c>
      <c r="C15" s="1916"/>
      <c r="D15" s="1916"/>
      <c r="E15" s="1917" t="s">
        <v>2640</v>
      </c>
      <c r="F15" s="1917"/>
      <c r="G15" s="1917"/>
      <c r="H15" s="1917"/>
    </row>
    <row r="16" spans="1:8" customFormat="1" ht="15" customHeight="1" thickBot="1" x14ac:dyDescent="0.35">
      <c r="A16" s="1918"/>
      <c r="B16" s="1918"/>
      <c r="C16" s="1918"/>
      <c r="D16" s="1918"/>
      <c r="E16" s="1919">
        <f>Pr_3_6!M55</f>
        <v>0</v>
      </c>
      <c r="F16" s="1919"/>
      <c r="G16" s="1919"/>
      <c r="H16" s="1919"/>
    </row>
    <row r="17" spans="1:8" customFormat="1" ht="15" customHeight="1" x14ac:dyDescent="0.3">
      <c r="A17" s="948"/>
      <c r="B17" s="949"/>
      <c r="C17" s="949"/>
      <c r="D17" s="949"/>
      <c r="E17" s="950"/>
      <c r="F17" s="950"/>
      <c r="G17" s="950"/>
      <c r="H17" s="950"/>
    </row>
    <row r="18" spans="1:8" customFormat="1" ht="15" thickBot="1" x14ac:dyDescent="0.35">
      <c r="A18" s="765"/>
      <c r="B18" s="765"/>
      <c r="C18" s="766"/>
      <c r="D18" s="766"/>
      <c r="E18" s="765"/>
      <c r="F18" s="813"/>
      <c r="G18" s="813"/>
      <c r="H18" s="813"/>
    </row>
    <row r="19" spans="1:8" customFormat="1" ht="15" thickBot="1" x14ac:dyDescent="0.35">
      <c r="A19" s="1912" t="s">
        <v>2641</v>
      </c>
      <c r="B19" s="1912"/>
      <c r="C19" s="1912"/>
      <c r="D19" s="1912"/>
      <c r="E19" s="1912"/>
      <c r="F19" s="1912"/>
      <c r="G19" s="1913">
        <f>F10+F11+F12+G13+H14+E16</f>
        <v>0</v>
      </c>
      <c r="H19" s="1913"/>
    </row>
    <row r="20" spans="1:8" customFormat="1" ht="15" thickBot="1" x14ac:dyDescent="0.35">
      <c r="A20" s="951"/>
      <c r="B20" s="951"/>
      <c r="C20" s="951"/>
      <c r="D20" s="951"/>
      <c r="E20" s="951"/>
      <c r="F20" s="951"/>
      <c r="G20" s="952"/>
      <c r="H20" s="952"/>
    </row>
    <row r="21" spans="1:8" customFormat="1" ht="15" thickBot="1" x14ac:dyDescent="0.35">
      <c r="A21" s="1912" t="s">
        <v>102</v>
      </c>
      <c r="B21" s="1912"/>
      <c r="C21" s="1912"/>
      <c r="D21" s="1912"/>
      <c r="E21" s="1912"/>
      <c r="F21" s="1912"/>
      <c r="G21" s="1913">
        <f>G19*23%</f>
        <v>0</v>
      </c>
      <c r="H21" s="1913"/>
    </row>
    <row r="22" spans="1:8" customFormat="1" ht="12" customHeight="1" thickBot="1" x14ac:dyDescent="0.35">
      <c r="A22" s="765"/>
      <c r="B22" s="765"/>
      <c r="C22" s="766"/>
      <c r="D22" s="766"/>
      <c r="E22" s="765"/>
      <c r="F22" s="813"/>
      <c r="G22" s="813"/>
      <c r="H22" s="813"/>
    </row>
    <row r="23" spans="1:8" customFormat="1" ht="15" thickBot="1" x14ac:dyDescent="0.35">
      <c r="A23" s="1912" t="s">
        <v>2642</v>
      </c>
      <c r="B23" s="1912"/>
      <c r="C23" s="1912"/>
      <c r="D23" s="1912"/>
      <c r="E23" s="1912"/>
      <c r="F23" s="1912"/>
      <c r="G23" s="1913">
        <f>G21+G19</f>
        <v>0</v>
      </c>
      <c r="H23" s="1913"/>
    </row>
    <row r="24" spans="1:8" customFormat="1" x14ac:dyDescent="0.3">
      <c r="A24" s="765"/>
      <c r="B24" s="765"/>
      <c r="C24" s="766"/>
      <c r="D24" s="766"/>
      <c r="E24" s="765"/>
      <c r="F24" s="813"/>
      <c r="G24" s="813"/>
      <c r="H24" s="813"/>
    </row>
    <row r="25" spans="1:8" customFormat="1" x14ac:dyDescent="0.3">
      <c r="A25" s="765"/>
      <c r="B25" s="765"/>
      <c r="C25" s="766"/>
      <c r="D25" s="766"/>
      <c r="E25" s="765"/>
      <c r="F25" s="813"/>
      <c r="G25" s="813"/>
      <c r="H25" s="813"/>
    </row>
    <row r="26" spans="1:8" s="765" customFormat="1" x14ac:dyDescent="0.3">
      <c r="A26" s="1"/>
      <c r="B26" s="1"/>
      <c r="C26" s="2"/>
      <c r="D26" s="2"/>
      <c r="E26" s="1"/>
      <c r="F26" s="1"/>
      <c r="G26" s="1"/>
    </row>
    <row r="27" spans="1:8" s="765" customFormat="1" x14ac:dyDescent="0.3">
      <c r="A27" s="1"/>
      <c r="B27" s="1"/>
      <c r="C27" s="2"/>
      <c r="D27" s="2"/>
      <c r="E27" s="1"/>
      <c r="F27" s="1"/>
      <c r="G27" s="1"/>
    </row>
    <row r="28" spans="1:8" s="765" customFormat="1" x14ac:dyDescent="0.3">
      <c r="A28" s="3" t="s">
        <v>104</v>
      </c>
      <c r="B28" s="4"/>
      <c r="C28" s="4"/>
      <c r="D28" s="4"/>
      <c r="E28" s="1"/>
      <c r="F28" s="1"/>
      <c r="G28" s="1"/>
    </row>
    <row r="29" spans="1:8" s="765" customFormat="1" x14ac:dyDescent="0.3">
      <c r="A29" s="5"/>
      <c r="B29" s="4"/>
      <c r="C29" s="4"/>
      <c r="D29" s="4"/>
      <c r="E29" s="1"/>
      <c r="F29" s="1"/>
      <c r="G29" s="1"/>
    </row>
    <row r="30" spans="1:8" s="765" customFormat="1" ht="45" customHeight="1" x14ac:dyDescent="0.3">
      <c r="A30" s="5"/>
      <c r="B30" s="4"/>
      <c r="C30" s="1"/>
      <c r="D30" s="1743"/>
      <c r="E30" s="1743"/>
      <c r="F30" s="1"/>
      <c r="G30" s="1"/>
    </row>
    <row r="31" spans="1:8" s="765" customFormat="1" ht="60" customHeight="1" x14ac:dyDescent="0.3">
      <c r="A31" s="1"/>
      <c r="B31" s="1"/>
      <c r="C31" s="2"/>
      <c r="D31" s="1743" t="s">
        <v>106</v>
      </c>
      <c r="E31" s="1743"/>
      <c r="F31" s="1"/>
      <c r="G31" s="1"/>
    </row>
    <row r="32" spans="1:8" x14ac:dyDescent="0.3">
      <c r="A32" s="1"/>
      <c r="B32" s="1"/>
      <c r="C32" s="2"/>
      <c r="D32" s="2"/>
      <c r="E32" s="1"/>
      <c r="F32" s="953"/>
      <c r="G32" s="953"/>
    </row>
  </sheetData>
  <sheetProtection algorithmName="SHA-512" hashValue="6+cYryNmLFE2UgQYudQR6zKHJSSNEFHohrq8FHADZtwNPok6PT1ZseBh6MJ511q8+XDpiEwU7d9Mgd5EfT50Pg==" saltValue="6VtSuAvNC/+WGtPmiqMclw==" spinCount="100000" sheet="1" objects="1" scenarios="1"/>
  <mergeCells count="24">
    <mergeCell ref="D1:H7"/>
    <mergeCell ref="A7:C7"/>
    <mergeCell ref="A8:C8"/>
    <mergeCell ref="B9:D9"/>
    <mergeCell ref="B10:D10"/>
    <mergeCell ref="G10:G12"/>
    <mergeCell ref="H10:H13"/>
    <mergeCell ref="B11:D11"/>
    <mergeCell ref="B12:D12"/>
    <mergeCell ref="B13:D13"/>
    <mergeCell ref="B14:D14"/>
    <mergeCell ref="F14:G14"/>
    <mergeCell ref="B15:D15"/>
    <mergeCell ref="E15:H15"/>
    <mergeCell ref="A16:D16"/>
    <mergeCell ref="E16:H16"/>
    <mergeCell ref="D30:E30"/>
    <mergeCell ref="D31:E31"/>
    <mergeCell ref="A19:F19"/>
    <mergeCell ref="G19:H19"/>
    <mergeCell ref="A21:F21"/>
    <mergeCell ref="G21:H21"/>
    <mergeCell ref="A23:F23"/>
    <mergeCell ref="G23:H23"/>
  </mergeCells>
  <printOptions horizontalCentered="1"/>
  <pageMargins left="0.70000000000000007" right="0.70000000000000007" top="0.75" bottom="0.75" header="0.30000000000000004" footer="0.30000000000000004"/>
  <pageSetup paperSize="0" orientation="landscape" horizontalDpi="0" verticalDpi="0" copie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E4430-AA00-4EC5-928F-141BA7804146}">
  <sheetPr>
    <tabColor rgb="FFE8E8E8"/>
  </sheetPr>
  <dimension ref="A1:S136"/>
  <sheetViews>
    <sheetView topLeftCell="D121" workbookViewId="0">
      <selection activeCell="R127" sqref="R127"/>
    </sheetView>
  </sheetViews>
  <sheetFormatPr defaultColWidth="8.88671875" defaultRowHeight="14.4" x14ac:dyDescent="0.3"/>
  <cols>
    <col min="1" max="1" width="8.88671875" style="1398" bestFit="1" customWidth="1"/>
    <col min="2" max="2" width="13.109375" style="1398" customWidth="1"/>
    <col min="3" max="3" width="40.88671875" style="1398" customWidth="1"/>
    <col min="4" max="4" width="54.88671875" style="1452" customWidth="1"/>
    <col min="5" max="5" width="8.109375" style="1398" customWidth="1"/>
    <col min="6" max="6" width="8.88671875" style="1398" bestFit="1" customWidth="1"/>
    <col min="7" max="9" width="3.6640625" style="1453" customWidth="1"/>
    <col min="10" max="14" width="3.109375" style="1453" customWidth="1"/>
    <col min="15" max="16" width="12.109375" style="1398" customWidth="1"/>
    <col min="17" max="17" width="8.88671875" style="1398" customWidth="1"/>
    <col min="18" max="16384" width="8.88671875" style="1398"/>
  </cols>
  <sheetData>
    <row r="1" spans="1:19" customFormat="1" x14ac:dyDescent="0.3">
      <c r="A1" s="1397"/>
      <c r="B1" s="1397"/>
      <c r="C1" s="1397"/>
      <c r="D1" s="1951" t="s">
        <v>2643</v>
      </c>
      <c r="E1" s="1951"/>
      <c r="F1" s="1951"/>
      <c r="G1" s="1951"/>
      <c r="H1" s="1951"/>
      <c r="I1" s="1951"/>
      <c r="J1" s="1951"/>
      <c r="K1" s="1951"/>
      <c r="L1" s="1951"/>
      <c r="M1" s="1951"/>
      <c r="N1" s="1951"/>
      <c r="O1" s="1951"/>
      <c r="P1" s="1951"/>
      <c r="Q1" s="1398"/>
      <c r="R1" s="1398"/>
      <c r="S1" s="1398"/>
    </row>
    <row r="2" spans="1:19" customFormat="1" x14ac:dyDescent="0.3">
      <c r="A2" s="1397"/>
      <c r="B2" s="1397"/>
      <c r="C2" s="1397"/>
      <c r="D2" s="1399"/>
      <c r="E2" s="1400"/>
      <c r="F2" s="1400"/>
      <c r="G2" s="1400"/>
      <c r="H2" s="1400"/>
      <c r="I2" s="1400"/>
      <c r="J2" s="1400"/>
      <c r="K2" s="1400"/>
      <c r="L2" s="1400"/>
      <c r="M2" s="1400"/>
      <c r="N2" s="1400"/>
      <c r="O2" s="1401"/>
      <c r="P2" s="1401"/>
      <c r="Q2" s="1398"/>
      <c r="R2" s="1398"/>
      <c r="S2" s="1398"/>
    </row>
    <row r="3" spans="1:19" customFormat="1" x14ac:dyDescent="0.3">
      <c r="A3" s="1397"/>
      <c r="B3" s="1397"/>
      <c r="C3" s="1397"/>
      <c r="D3" s="1399"/>
      <c r="E3" s="1400"/>
      <c r="F3" s="1400"/>
      <c r="G3" s="1400"/>
      <c r="H3" s="1400"/>
      <c r="I3" s="1400"/>
      <c r="J3" s="1400"/>
      <c r="K3" s="1400"/>
      <c r="L3" s="1400"/>
      <c r="M3" s="1400"/>
      <c r="N3" s="1400"/>
      <c r="O3" s="1402"/>
      <c r="P3" s="1402"/>
      <c r="Q3" s="1398"/>
      <c r="R3" s="1398"/>
      <c r="S3" s="1398"/>
    </row>
    <row r="4" spans="1:19" customFormat="1" x14ac:dyDescent="0.3">
      <c r="A4" s="1397"/>
      <c r="B4" s="1397"/>
      <c r="C4" s="1397"/>
      <c r="D4" s="1399"/>
      <c r="E4" s="1400"/>
      <c r="F4" s="1400"/>
      <c r="G4" s="1400"/>
      <c r="H4" s="1400"/>
      <c r="I4" s="1400"/>
      <c r="J4" s="1400"/>
      <c r="K4" s="1400"/>
      <c r="L4" s="1400"/>
      <c r="M4" s="1400"/>
      <c r="N4" s="1400"/>
      <c r="O4" s="1402"/>
      <c r="P4" s="1402"/>
      <c r="Q4" s="1398"/>
      <c r="R4" s="1398"/>
      <c r="S4" s="1398"/>
    </row>
    <row r="5" spans="1:19" customFormat="1" x14ac:dyDescent="0.3">
      <c r="A5" s="1397"/>
      <c r="B5" s="1397"/>
      <c r="C5" s="1397"/>
      <c r="D5" s="1399"/>
      <c r="E5" s="1400"/>
      <c r="F5" s="1400"/>
      <c r="G5" s="1400"/>
      <c r="H5" s="1400"/>
      <c r="I5" s="1400"/>
      <c r="J5" s="1400"/>
      <c r="K5" s="1400"/>
      <c r="L5" s="1400"/>
      <c r="M5" s="1400"/>
      <c r="N5" s="1400"/>
      <c r="O5" s="1402"/>
      <c r="P5" s="1402"/>
      <c r="Q5" s="1398"/>
      <c r="R5" s="1398"/>
      <c r="S5" s="1398"/>
    </row>
    <row r="6" spans="1:19" customFormat="1" x14ac:dyDescent="0.3">
      <c r="A6" s="1397"/>
      <c r="B6" s="1397"/>
      <c r="C6" s="1397"/>
      <c r="D6" s="1399"/>
      <c r="E6" s="1400"/>
      <c r="F6" s="1400"/>
      <c r="G6" s="1400"/>
      <c r="H6" s="1400"/>
      <c r="I6" s="1400"/>
      <c r="J6" s="1400"/>
      <c r="K6" s="1400"/>
      <c r="L6" s="1400"/>
      <c r="M6" s="1400"/>
      <c r="N6" s="1400"/>
      <c r="O6" s="1402"/>
      <c r="P6" s="1402"/>
      <c r="Q6" s="1398"/>
      <c r="R6" s="1398"/>
      <c r="S6" s="1398"/>
    </row>
    <row r="7" spans="1:19" customFormat="1" x14ac:dyDescent="0.3">
      <c r="A7" s="1397"/>
      <c r="B7" s="1397"/>
      <c r="C7" s="1397"/>
      <c r="D7" s="1399"/>
      <c r="E7" s="1400"/>
      <c r="F7" s="1400"/>
      <c r="G7" s="1400"/>
      <c r="H7" s="1400"/>
      <c r="I7" s="1400"/>
      <c r="J7" s="1400"/>
      <c r="K7" s="1400"/>
      <c r="L7" s="1400"/>
      <c r="M7" s="1400"/>
      <c r="N7" s="1400"/>
      <c r="O7" s="1402"/>
      <c r="P7" s="1402"/>
      <c r="Q7" s="1398"/>
      <c r="R7" s="1398"/>
      <c r="S7" s="1398"/>
    </row>
    <row r="8" spans="1:19" customFormat="1" x14ac:dyDescent="0.3">
      <c r="A8" s="1952" t="s">
        <v>2644</v>
      </c>
      <c r="B8" s="1952"/>
      <c r="C8" s="1952"/>
      <c r="D8" s="1403"/>
      <c r="E8" s="1404"/>
      <c r="F8" s="1404"/>
      <c r="G8" s="1404"/>
      <c r="H8" s="1404"/>
      <c r="I8" s="1404"/>
      <c r="J8" s="1404"/>
      <c r="K8" s="1404"/>
      <c r="L8" s="1400"/>
      <c r="M8" s="1400"/>
      <c r="N8" s="1400"/>
      <c r="O8" s="1402"/>
      <c r="P8" s="1402"/>
      <c r="Q8" s="1398"/>
      <c r="R8" s="1398"/>
      <c r="S8" s="1398"/>
    </row>
    <row r="9" spans="1:19" customFormat="1" ht="15.75" customHeight="1" x14ac:dyDescent="0.3">
      <c r="A9" s="1952" t="s">
        <v>2645</v>
      </c>
      <c r="B9" s="1952"/>
      <c r="C9" s="1952"/>
      <c r="D9" s="1403"/>
      <c r="E9" s="1404"/>
      <c r="F9" s="1404"/>
      <c r="G9" s="1404"/>
      <c r="H9" s="1404"/>
      <c r="I9" s="815"/>
      <c r="J9" s="815"/>
      <c r="K9" s="815"/>
      <c r="L9" s="1400"/>
      <c r="M9" s="1400"/>
      <c r="N9" s="1400"/>
      <c r="O9" s="1402"/>
      <c r="P9" s="1402"/>
      <c r="Q9" s="1398"/>
      <c r="R9" s="1398"/>
      <c r="S9" s="1398"/>
    </row>
    <row r="10" spans="1:19" customFormat="1" ht="31.5" customHeight="1" thickBot="1" x14ac:dyDescent="0.35">
      <c r="A10" s="1953" t="s">
        <v>2646</v>
      </c>
      <c r="B10" s="1953"/>
      <c r="C10" s="1953"/>
      <c r="D10" s="1399"/>
      <c r="E10" s="1400"/>
      <c r="F10" s="1400"/>
      <c r="G10" s="1400"/>
      <c r="H10" s="1400"/>
      <c r="I10" s="1400"/>
      <c r="J10" s="1400"/>
      <c r="K10" s="1400"/>
      <c r="L10" s="1400"/>
      <c r="M10" s="1400"/>
      <c r="N10" s="1400"/>
      <c r="O10" s="1402"/>
      <c r="P10" s="1402"/>
      <c r="Q10" s="1398"/>
      <c r="R10" s="1398"/>
      <c r="S10" s="1398"/>
    </row>
    <row r="11" spans="1:19" s="1405" customFormat="1" ht="33.75" customHeight="1" thickBot="1" x14ac:dyDescent="0.35">
      <c r="A11" s="1954" t="s">
        <v>109</v>
      </c>
      <c r="B11" s="1955" t="s">
        <v>110</v>
      </c>
      <c r="C11" s="1956" t="s">
        <v>111</v>
      </c>
      <c r="D11" s="1957" t="s">
        <v>112</v>
      </c>
      <c r="E11" s="1957" t="s">
        <v>113</v>
      </c>
      <c r="F11" s="1958" t="s">
        <v>114</v>
      </c>
      <c r="G11" s="1959" t="s">
        <v>115</v>
      </c>
      <c r="H11" s="1959"/>
      <c r="I11" s="1959"/>
      <c r="J11" s="1959"/>
      <c r="K11" s="1959"/>
      <c r="L11" s="1959"/>
      <c r="M11" s="1959"/>
      <c r="N11" s="1959"/>
      <c r="O11" s="1960" t="s">
        <v>116</v>
      </c>
      <c r="P11" s="1960" t="s">
        <v>117</v>
      </c>
    </row>
    <row r="12" spans="1:19" s="1405" customFormat="1" ht="81.75" customHeight="1" thickBot="1" x14ac:dyDescent="0.35">
      <c r="A12" s="1954"/>
      <c r="B12" s="1955"/>
      <c r="C12" s="1956"/>
      <c r="D12" s="1957"/>
      <c r="E12" s="1957"/>
      <c r="F12" s="1958"/>
      <c r="G12" s="1961" t="s">
        <v>118</v>
      </c>
      <c r="H12" s="1961"/>
      <c r="I12" s="1961"/>
      <c r="J12" s="1961" t="s">
        <v>119</v>
      </c>
      <c r="K12" s="1961"/>
      <c r="L12" s="1961"/>
      <c r="M12" s="1961"/>
      <c r="N12" s="1961"/>
      <c r="O12" s="1960"/>
      <c r="P12" s="1960"/>
      <c r="S12" s="1405" t="s">
        <v>2647</v>
      </c>
    </row>
    <row r="13" spans="1:19" s="1405" customFormat="1" ht="77.25" customHeight="1" thickBot="1" x14ac:dyDescent="0.35">
      <c r="A13" s="1954"/>
      <c r="B13" s="1955"/>
      <c r="C13" s="1956"/>
      <c r="D13" s="1957"/>
      <c r="E13" s="1957"/>
      <c r="F13" s="1958"/>
      <c r="G13" s="1406" t="s">
        <v>120</v>
      </c>
      <c r="H13" s="1407" t="s">
        <v>121</v>
      </c>
      <c r="I13" s="1408" t="s">
        <v>122</v>
      </c>
      <c r="J13" s="1409" t="s">
        <v>123</v>
      </c>
      <c r="K13" s="1407" t="s">
        <v>124</v>
      </c>
      <c r="L13" s="1407" t="s">
        <v>125</v>
      </c>
      <c r="M13" s="1407" t="s">
        <v>2648</v>
      </c>
      <c r="N13" s="1410" t="s">
        <v>2649</v>
      </c>
      <c r="O13" s="1960"/>
      <c r="P13" s="1960"/>
    </row>
    <row r="14" spans="1:19" s="1411" customFormat="1" ht="15" thickBot="1" x14ac:dyDescent="0.35">
      <c r="A14" s="1950" t="s">
        <v>2650</v>
      </c>
      <c r="B14" s="1950"/>
      <c r="C14" s="1950"/>
      <c r="D14" s="1950"/>
      <c r="E14" s="1950"/>
      <c r="F14" s="1950"/>
      <c r="G14" s="1950"/>
      <c r="H14" s="1950"/>
      <c r="I14" s="1950"/>
      <c r="J14" s="1950"/>
      <c r="K14" s="1950"/>
      <c r="L14" s="1950"/>
      <c r="M14" s="1950"/>
      <c r="N14" s="1950"/>
      <c r="O14" s="1950"/>
      <c r="P14" s="1950"/>
    </row>
    <row r="15" spans="1:19" s="1411" customFormat="1" x14ac:dyDescent="0.3">
      <c r="A15" s="1947" t="s">
        <v>2651</v>
      </c>
      <c r="B15" s="1947"/>
      <c r="C15" s="1947"/>
      <c r="D15" s="1947"/>
      <c r="E15" s="1947"/>
      <c r="F15" s="1947"/>
      <c r="G15" s="1947"/>
      <c r="H15" s="1947"/>
      <c r="I15" s="1947"/>
      <c r="J15" s="1947"/>
      <c r="K15" s="1947"/>
      <c r="L15" s="1947"/>
      <c r="M15" s="1947"/>
      <c r="N15" s="1947"/>
      <c r="O15" s="1947"/>
      <c r="P15" s="1947"/>
    </row>
    <row r="16" spans="1:19" s="1411" customFormat="1" x14ac:dyDescent="0.3">
      <c r="A16" s="1412">
        <v>1</v>
      </c>
      <c r="B16" s="1936" t="s">
        <v>2652</v>
      </c>
      <c r="C16" s="1936" t="s">
        <v>2653</v>
      </c>
      <c r="D16" s="1413" t="s">
        <v>535</v>
      </c>
      <c r="E16" s="1414">
        <v>12</v>
      </c>
      <c r="F16" s="1415">
        <v>17</v>
      </c>
      <c r="G16" s="1412"/>
      <c r="H16" s="1414"/>
      <c r="I16" s="1416" t="s">
        <v>132</v>
      </c>
      <c r="J16" s="1412"/>
      <c r="K16" s="1414"/>
      <c r="L16" s="1414"/>
      <c r="M16" s="1414"/>
      <c r="N16" s="1416"/>
      <c r="O16" s="1939" t="s">
        <v>2654</v>
      </c>
      <c r="P16" s="1939"/>
    </row>
    <row r="17" spans="1:16" s="1411" customFormat="1" ht="25.5" customHeight="1" x14ac:dyDescent="0.3">
      <c r="A17" s="1412">
        <v>2</v>
      </c>
      <c r="B17" s="1936"/>
      <c r="C17" s="1936"/>
      <c r="D17" s="1417" t="s">
        <v>2655</v>
      </c>
      <c r="E17" s="1414">
        <v>1</v>
      </c>
      <c r="F17" s="1415">
        <v>17</v>
      </c>
      <c r="G17" s="1412"/>
      <c r="H17" s="1414"/>
      <c r="I17" s="1416"/>
      <c r="J17" s="1412"/>
      <c r="K17" s="1414"/>
      <c r="L17" s="1414" t="s">
        <v>132</v>
      </c>
      <c r="M17" s="1414"/>
      <c r="N17" s="1416"/>
      <c r="O17" s="954"/>
      <c r="P17" s="1418">
        <f t="shared" ref="P17:P22" si="0">ROUND(O17,2)*E17*F17</f>
        <v>0</v>
      </c>
    </row>
    <row r="18" spans="1:16" s="1411" customFormat="1" ht="27.6" x14ac:dyDescent="0.3">
      <c r="A18" s="1412">
        <v>3</v>
      </c>
      <c r="B18" s="1936"/>
      <c r="C18" s="1936"/>
      <c r="D18" s="1417" t="s">
        <v>2656</v>
      </c>
      <c r="E18" s="1414">
        <v>1</v>
      </c>
      <c r="F18" s="1415">
        <v>17</v>
      </c>
      <c r="G18" s="1412"/>
      <c r="H18" s="1414"/>
      <c r="I18" s="1416"/>
      <c r="J18" s="1412"/>
      <c r="K18" s="1414"/>
      <c r="L18" s="1414" t="s">
        <v>132</v>
      </c>
      <c r="M18" s="1414"/>
      <c r="N18" s="1416"/>
      <c r="O18" s="954"/>
      <c r="P18" s="1418">
        <f t="shared" si="0"/>
        <v>0</v>
      </c>
    </row>
    <row r="19" spans="1:16" s="1411" customFormat="1" x14ac:dyDescent="0.3">
      <c r="A19" s="1412">
        <v>4</v>
      </c>
      <c r="B19" s="1936"/>
      <c r="C19" s="1936"/>
      <c r="D19" s="1417" t="s">
        <v>170</v>
      </c>
      <c r="E19" s="1414">
        <v>1</v>
      </c>
      <c r="F19" s="1415">
        <v>17</v>
      </c>
      <c r="G19" s="1412"/>
      <c r="H19" s="1414"/>
      <c r="I19" s="1416"/>
      <c r="J19" s="1412"/>
      <c r="K19" s="1414"/>
      <c r="L19" s="1414" t="s">
        <v>132</v>
      </c>
      <c r="M19" s="1414"/>
      <c r="N19" s="1416"/>
      <c r="O19" s="954"/>
      <c r="P19" s="1418">
        <f t="shared" si="0"/>
        <v>0</v>
      </c>
    </row>
    <row r="20" spans="1:16" s="1411" customFormat="1" ht="27.6" x14ac:dyDescent="0.3">
      <c r="A20" s="1412">
        <v>5</v>
      </c>
      <c r="B20" s="1936"/>
      <c r="C20" s="1936"/>
      <c r="D20" s="1417" t="s">
        <v>2657</v>
      </c>
      <c r="E20" s="1414">
        <v>1</v>
      </c>
      <c r="F20" s="1415">
        <v>17</v>
      </c>
      <c r="G20" s="1412"/>
      <c r="H20" s="1414"/>
      <c r="I20" s="1416"/>
      <c r="J20" s="1412"/>
      <c r="K20" s="1414"/>
      <c r="L20" s="1414" t="s">
        <v>132</v>
      </c>
      <c r="M20" s="1414"/>
      <c r="N20" s="1416"/>
      <c r="O20" s="954"/>
      <c r="P20" s="1418">
        <f t="shared" si="0"/>
        <v>0</v>
      </c>
    </row>
    <row r="21" spans="1:16" s="1411" customFormat="1" x14ac:dyDescent="0.3">
      <c r="A21" s="1412">
        <v>6</v>
      </c>
      <c r="B21" s="1936"/>
      <c r="C21" s="1936"/>
      <c r="D21" s="1417" t="s">
        <v>2658</v>
      </c>
      <c r="E21" s="1414">
        <v>1</v>
      </c>
      <c r="F21" s="1415">
        <v>17</v>
      </c>
      <c r="G21" s="1412"/>
      <c r="H21" s="1414"/>
      <c r="I21" s="1416"/>
      <c r="J21" s="1412"/>
      <c r="K21" s="1414"/>
      <c r="L21" s="1414" t="s">
        <v>132</v>
      </c>
      <c r="M21" s="1414"/>
      <c r="N21" s="1416"/>
      <c r="O21" s="954"/>
      <c r="P21" s="1418">
        <f t="shared" si="0"/>
        <v>0</v>
      </c>
    </row>
    <row r="22" spans="1:16" s="1411" customFormat="1" x14ac:dyDescent="0.3">
      <c r="A22" s="1419">
        <v>7</v>
      </c>
      <c r="B22" s="1936"/>
      <c r="C22" s="1936"/>
      <c r="D22" s="1420" t="s">
        <v>2659</v>
      </c>
      <c r="E22" s="1421">
        <v>1</v>
      </c>
      <c r="F22" s="1422">
        <v>17</v>
      </c>
      <c r="G22" s="1419"/>
      <c r="H22" s="1421"/>
      <c r="I22" s="1423"/>
      <c r="J22" s="1419"/>
      <c r="K22" s="1421"/>
      <c r="L22" s="1421" t="s">
        <v>132</v>
      </c>
      <c r="M22" s="1421"/>
      <c r="N22" s="1423"/>
      <c r="O22" s="955"/>
      <c r="P22" s="1424">
        <f t="shared" si="0"/>
        <v>0</v>
      </c>
    </row>
    <row r="23" spans="1:16" s="1411" customFormat="1" ht="15" thickBot="1" x14ac:dyDescent="0.35">
      <c r="A23" s="1940" t="s">
        <v>2660</v>
      </c>
      <c r="B23" s="1940"/>
      <c r="C23" s="1940"/>
      <c r="D23" s="1940"/>
      <c r="E23" s="1940"/>
      <c r="F23" s="1940"/>
      <c r="G23" s="1940"/>
      <c r="H23" s="1940"/>
      <c r="I23" s="1940"/>
      <c r="J23" s="1940"/>
      <c r="K23" s="1940"/>
      <c r="L23" s="1940"/>
      <c r="M23" s="1940"/>
      <c r="N23" s="1940"/>
      <c r="O23" s="1941">
        <f>SUM(P17:P22)</f>
        <v>0</v>
      </c>
      <c r="P23" s="1941"/>
    </row>
    <row r="24" spans="1:16" s="1411" customFormat="1" ht="15" thickBot="1" x14ac:dyDescent="0.35">
      <c r="A24" s="1948" t="s">
        <v>2661</v>
      </c>
      <c r="B24" s="1948"/>
      <c r="C24" s="1948"/>
      <c r="D24" s="1948"/>
      <c r="E24" s="1948"/>
      <c r="F24" s="1948"/>
      <c r="G24" s="1948"/>
      <c r="H24" s="1948"/>
      <c r="I24" s="1948"/>
      <c r="J24" s="1948"/>
      <c r="K24" s="1948"/>
      <c r="L24" s="1948"/>
      <c r="M24" s="1948"/>
      <c r="N24" s="1948"/>
      <c r="O24" s="1948"/>
      <c r="P24" s="1948"/>
    </row>
    <row r="25" spans="1:16" s="1411" customFormat="1" x14ac:dyDescent="0.3">
      <c r="A25" s="1949" t="s">
        <v>2662</v>
      </c>
      <c r="B25" s="1949"/>
      <c r="C25" s="1949"/>
      <c r="D25" s="1949"/>
      <c r="E25" s="1949"/>
      <c r="F25" s="1949"/>
      <c r="G25" s="1949"/>
      <c r="H25" s="1949"/>
      <c r="I25" s="1949"/>
      <c r="J25" s="1949"/>
      <c r="K25" s="1949"/>
      <c r="L25" s="1949"/>
      <c r="M25" s="1949"/>
      <c r="N25" s="1949"/>
      <c r="O25" s="1949"/>
      <c r="P25" s="1949"/>
    </row>
    <row r="26" spans="1:16" s="1411" customFormat="1" x14ac:dyDescent="0.3">
      <c r="A26" s="1412">
        <v>8</v>
      </c>
      <c r="B26" s="1936" t="s">
        <v>2663</v>
      </c>
      <c r="C26" s="1936" t="s">
        <v>2664</v>
      </c>
      <c r="D26" s="1425" t="s">
        <v>2665</v>
      </c>
      <c r="E26" s="1414">
        <v>1</v>
      </c>
      <c r="F26" s="1415">
        <v>6</v>
      </c>
      <c r="G26" s="1412"/>
      <c r="H26" s="1414"/>
      <c r="I26" s="1416"/>
      <c r="J26" s="1412"/>
      <c r="K26" s="1414"/>
      <c r="L26" s="1414" t="s">
        <v>132</v>
      </c>
      <c r="M26" s="1414"/>
      <c r="N26" s="1416"/>
      <c r="O26" s="954"/>
      <c r="P26" s="1418">
        <f t="shared" ref="P26:P31" si="1">ROUND(O26,2)*E26*F26</f>
        <v>0</v>
      </c>
    </row>
    <row r="27" spans="1:16" s="1411" customFormat="1" x14ac:dyDescent="0.3">
      <c r="A27" s="1412">
        <v>9</v>
      </c>
      <c r="B27" s="1936"/>
      <c r="C27" s="1936"/>
      <c r="D27" s="1425" t="s">
        <v>2666</v>
      </c>
      <c r="E27" s="1414">
        <v>1</v>
      </c>
      <c r="F27" s="1415">
        <v>6</v>
      </c>
      <c r="G27" s="1412"/>
      <c r="H27" s="1414"/>
      <c r="I27" s="1416"/>
      <c r="J27" s="1412"/>
      <c r="K27" s="1414"/>
      <c r="L27" s="1414" t="s">
        <v>132</v>
      </c>
      <c r="M27" s="1414"/>
      <c r="N27" s="1416"/>
      <c r="O27" s="954"/>
      <c r="P27" s="1424">
        <f t="shared" si="1"/>
        <v>0</v>
      </c>
    </row>
    <row r="28" spans="1:16" s="1411" customFormat="1" x14ac:dyDescent="0.3">
      <c r="A28" s="1412">
        <v>10</v>
      </c>
      <c r="B28" s="1936"/>
      <c r="C28" s="1936"/>
      <c r="D28" s="1417" t="s">
        <v>2667</v>
      </c>
      <c r="E28" s="1414">
        <v>1</v>
      </c>
      <c r="F28" s="1415">
        <v>6</v>
      </c>
      <c r="G28" s="1412"/>
      <c r="H28" s="1414"/>
      <c r="I28" s="1416"/>
      <c r="J28" s="1412"/>
      <c r="K28" s="1414"/>
      <c r="L28" s="1414" t="s">
        <v>132</v>
      </c>
      <c r="M28" s="1414"/>
      <c r="N28" s="1416"/>
      <c r="O28" s="954"/>
      <c r="P28" s="1424">
        <f t="shared" si="1"/>
        <v>0</v>
      </c>
    </row>
    <row r="29" spans="1:16" s="1411" customFormat="1" x14ac:dyDescent="0.3">
      <c r="A29" s="1412">
        <v>11</v>
      </c>
      <c r="B29" s="1936"/>
      <c r="C29" s="1936"/>
      <c r="D29" s="1417" t="s">
        <v>2668</v>
      </c>
      <c r="E29" s="1414">
        <v>1</v>
      </c>
      <c r="F29" s="1415">
        <v>6</v>
      </c>
      <c r="G29" s="1412"/>
      <c r="H29" s="1414"/>
      <c r="I29" s="1416"/>
      <c r="J29" s="1412"/>
      <c r="K29" s="1414"/>
      <c r="L29" s="1414" t="s">
        <v>132</v>
      </c>
      <c r="M29" s="1414"/>
      <c r="N29" s="1416"/>
      <c r="O29" s="954"/>
      <c r="P29" s="1424">
        <f t="shared" si="1"/>
        <v>0</v>
      </c>
    </row>
    <row r="30" spans="1:16" s="1411" customFormat="1" ht="27.6" x14ac:dyDescent="0.3">
      <c r="A30" s="1412">
        <v>12</v>
      </c>
      <c r="B30" s="1936"/>
      <c r="C30" s="1936"/>
      <c r="D30" s="1417" t="s">
        <v>2669</v>
      </c>
      <c r="E30" s="1414">
        <v>1</v>
      </c>
      <c r="F30" s="1415">
        <v>6</v>
      </c>
      <c r="G30" s="1412"/>
      <c r="H30" s="1414"/>
      <c r="I30" s="1416"/>
      <c r="J30" s="1412"/>
      <c r="K30" s="1414"/>
      <c r="L30" s="1414" t="s">
        <v>132</v>
      </c>
      <c r="M30" s="1414"/>
      <c r="N30" s="1416"/>
      <c r="O30" s="954"/>
      <c r="P30" s="1424">
        <f t="shared" si="1"/>
        <v>0</v>
      </c>
    </row>
    <row r="31" spans="1:16" s="1411" customFormat="1" x14ac:dyDescent="0.3">
      <c r="A31" s="1419">
        <v>13</v>
      </c>
      <c r="B31" s="1936"/>
      <c r="C31" s="1936"/>
      <c r="D31" s="1420" t="s">
        <v>2659</v>
      </c>
      <c r="E31" s="1421">
        <v>1</v>
      </c>
      <c r="F31" s="1422">
        <v>1</v>
      </c>
      <c r="G31" s="1419"/>
      <c r="H31" s="1421"/>
      <c r="I31" s="1423"/>
      <c r="J31" s="1419"/>
      <c r="K31" s="1421"/>
      <c r="L31" s="1421" t="s">
        <v>132</v>
      </c>
      <c r="M31" s="1421"/>
      <c r="N31" s="1423"/>
      <c r="O31" s="956"/>
      <c r="P31" s="1426">
        <f t="shared" si="1"/>
        <v>0</v>
      </c>
    </row>
    <row r="32" spans="1:16" s="1411" customFormat="1" ht="15" thickBot="1" x14ac:dyDescent="0.35">
      <c r="A32" s="1940" t="s">
        <v>2660</v>
      </c>
      <c r="B32" s="1940"/>
      <c r="C32" s="1940"/>
      <c r="D32" s="1940"/>
      <c r="E32" s="1940"/>
      <c r="F32" s="1940"/>
      <c r="G32" s="1940"/>
      <c r="H32" s="1940"/>
      <c r="I32" s="1940"/>
      <c r="J32" s="1940"/>
      <c r="K32" s="1940"/>
      <c r="L32" s="1940"/>
      <c r="M32" s="1940"/>
      <c r="N32" s="1940"/>
      <c r="O32" s="1941">
        <f>SUM(P26:P31)</f>
        <v>0</v>
      </c>
      <c r="P32" s="1941"/>
    </row>
    <row r="33" spans="1:16" s="1411" customFormat="1" x14ac:dyDescent="0.3">
      <c r="A33" s="1947" t="s">
        <v>2670</v>
      </c>
      <c r="B33" s="1947"/>
      <c r="C33" s="1947"/>
      <c r="D33" s="1947"/>
      <c r="E33" s="1947"/>
      <c r="F33" s="1947"/>
      <c r="G33" s="1947"/>
      <c r="H33" s="1947"/>
      <c r="I33" s="1947"/>
      <c r="J33" s="1947"/>
      <c r="K33" s="1947"/>
      <c r="L33" s="1947"/>
      <c r="M33" s="1947"/>
      <c r="N33" s="1947"/>
      <c r="O33" s="1947"/>
      <c r="P33" s="1947"/>
    </row>
    <row r="34" spans="1:16" s="1411" customFormat="1" x14ac:dyDescent="0.3">
      <c r="A34" s="1412">
        <v>14</v>
      </c>
      <c r="B34" s="1936" t="s">
        <v>2671</v>
      </c>
      <c r="C34" s="1936" t="s">
        <v>2672</v>
      </c>
      <c r="D34" s="1413" t="s">
        <v>535</v>
      </c>
      <c r="E34" s="1414">
        <v>12</v>
      </c>
      <c r="F34" s="1415">
        <v>2</v>
      </c>
      <c r="G34" s="1412"/>
      <c r="H34" s="1414"/>
      <c r="I34" s="1416" t="s">
        <v>132</v>
      </c>
      <c r="J34" s="1412"/>
      <c r="K34" s="1414"/>
      <c r="L34" s="1414"/>
      <c r="M34" s="1414"/>
      <c r="N34" s="1416"/>
      <c r="O34" s="1939" t="s">
        <v>2654</v>
      </c>
      <c r="P34" s="1939"/>
    </row>
    <row r="35" spans="1:16" s="1411" customFormat="1" x14ac:dyDescent="0.3">
      <c r="A35" s="1412">
        <v>15</v>
      </c>
      <c r="B35" s="1936"/>
      <c r="C35" s="1936"/>
      <c r="D35" s="1425" t="s">
        <v>2673</v>
      </c>
      <c r="E35" s="1414">
        <v>1</v>
      </c>
      <c r="F35" s="1415">
        <v>2</v>
      </c>
      <c r="G35" s="1412"/>
      <c r="H35" s="1414"/>
      <c r="I35" s="1416"/>
      <c r="J35" s="1412"/>
      <c r="K35" s="1414"/>
      <c r="L35" s="1414" t="s">
        <v>132</v>
      </c>
      <c r="M35" s="1414"/>
      <c r="N35" s="1416"/>
      <c r="O35" s="954"/>
      <c r="P35" s="1418">
        <f t="shared" ref="P35:P44" si="2">ROUND(O35,2)*E35*F35</f>
        <v>0</v>
      </c>
    </row>
    <row r="36" spans="1:16" s="1411" customFormat="1" x14ac:dyDescent="0.3">
      <c r="A36" s="1412">
        <v>16</v>
      </c>
      <c r="B36" s="1936"/>
      <c r="C36" s="1936"/>
      <c r="D36" s="1417" t="s">
        <v>2674</v>
      </c>
      <c r="E36" s="1414">
        <v>1</v>
      </c>
      <c r="F36" s="1415">
        <v>2</v>
      </c>
      <c r="G36" s="1412"/>
      <c r="H36" s="1414"/>
      <c r="I36" s="1416"/>
      <c r="J36" s="1412"/>
      <c r="K36" s="1414"/>
      <c r="L36" s="1414" t="s">
        <v>132</v>
      </c>
      <c r="M36" s="1414"/>
      <c r="N36" s="1416"/>
      <c r="O36" s="954"/>
      <c r="P36" s="1424">
        <f t="shared" si="2"/>
        <v>0</v>
      </c>
    </row>
    <row r="37" spans="1:16" s="1411" customFormat="1" x14ac:dyDescent="0.3">
      <c r="A37" s="1412">
        <v>17</v>
      </c>
      <c r="B37" s="1936"/>
      <c r="C37" s="1936"/>
      <c r="D37" s="1417" t="s">
        <v>2675</v>
      </c>
      <c r="E37" s="1414">
        <v>1</v>
      </c>
      <c r="F37" s="1415">
        <v>2</v>
      </c>
      <c r="G37" s="1412"/>
      <c r="H37" s="1414"/>
      <c r="I37" s="1416"/>
      <c r="J37" s="1412"/>
      <c r="K37" s="1414"/>
      <c r="L37" s="1414" t="s">
        <v>132</v>
      </c>
      <c r="M37" s="1414"/>
      <c r="N37" s="1416"/>
      <c r="O37" s="954"/>
      <c r="P37" s="1424">
        <f t="shared" si="2"/>
        <v>0</v>
      </c>
    </row>
    <row r="38" spans="1:16" s="1411" customFormat="1" x14ac:dyDescent="0.3">
      <c r="A38" s="1412">
        <v>18</v>
      </c>
      <c r="B38" s="1936"/>
      <c r="C38" s="1936"/>
      <c r="D38" s="1417" t="s">
        <v>2676</v>
      </c>
      <c r="E38" s="1414">
        <v>1</v>
      </c>
      <c r="F38" s="1415">
        <v>2</v>
      </c>
      <c r="G38" s="1412"/>
      <c r="H38" s="1414"/>
      <c r="I38" s="1416"/>
      <c r="J38" s="1412"/>
      <c r="K38" s="1414"/>
      <c r="L38" s="1414" t="s">
        <v>132</v>
      </c>
      <c r="M38" s="1414"/>
      <c r="N38" s="1416"/>
      <c r="O38" s="954"/>
      <c r="P38" s="1424">
        <f t="shared" si="2"/>
        <v>0</v>
      </c>
    </row>
    <row r="39" spans="1:16" s="1411" customFormat="1" x14ac:dyDescent="0.3">
      <c r="A39" s="1412">
        <v>19</v>
      </c>
      <c r="B39" s="1936"/>
      <c r="C39" s="1936"/>
      <c r="D39" s="1417" t="s">
        <v>2677</v>
      </c>
      <c r="E39" s="1414">
        <v>1</v>
      </c>
      <c r="F39" s="1415">
        <v>2</v>
      </c>
      <c r="G39" s="1412"/>
      <c r="H39" s="1414"/>
      <c r="I39" s="1416"/>
      <c r="J39" s="1412"/>
      <c r="K39" s="1414"/>
      <c r="L39" s="1414" t="s">
        <v>132</v>
      </c>
      <c r="M39" s="1414"/>
      <c r="N39" s="1416"/>
      <c r="O39" s="954"/>
      <c r="P39" s="1424">
        <f t="shared" si="2"/>
        <v>0</v>
      </c>
    </row>
    <row r="40" spans="1:16" s="1411" customFormat="1" ht="27.6" x14ac:dyDescent="0.3">
      <c r="A40" s="1412">
        <v>20</v>
      </c>
      <c r="B40" s="1936"/>
      <c r="C40" s="1936"/>
      <c r="D40" s="1427" t="s">
        <v>2678</v>
      </c>
      <c r="E40" s="1414">
        <v>1</v>
      </c>
      <c r="F40" s="1415">
        <v>2</v>
      </c>
      <c r="G40" s="1412"/>
      <c r="H40" s="1414"/>
      <c r="I40" s="1416"/>
      <c r="J40" s="1412"/>
      <c r="K40" s="1414"/>
      <c r="L40" s="1414" t="s">
        <v>132</v>
      </c>
      <c r="M40" s="1414"/>
      <c r="N40" s="1416"/>
      <c r="O40" s="954"/>
      <c r="P40" s="1424">
        <f t="shared" si="2"/>
        <v>0</v>
      </c>
    </row>
    <row r="41" spans="1:16" s="1411" customFormat="1" ht="27.6" x14ac:dyDescent="0.3">
      <c r="A41" s="1412">
        <v>21</v>
      </c>
      <c r="B41" s="1936"/>
      <c r="C41" s="1936"/>
      <c r="D41" s="1417" t="s">
        <v>2679</v>
      </c>
      <c r="E41" s="1414">
        <v>1</v>
      </c>
      <c r="F41" s="1415">
        <v>2</v>
      </c>
      <c r="G41" s="1412"/>
      <c r="H41" s="1414"/>
      <c r="I41" s="1416"/>
      <c r="J41" s="1412"/>
      <c r="K41" s="1414"/>
      <c r="L41" s="1414" t="s">
        <v>132</v>
      </c>
      <c r="M41" s="1414"/>
      <c r="N41" s="1416"/>
      <c r="O41" s="954"/>
      <c r="P41" s="1424">
        <f t="shared" si="2"/>
        <v>0</v>
      </c>
    </row>
    <row r="42" spans="1:16" s="1411" customFormat="1" ht="27.6" x14ac:dyDescent="0.3">
      <c r="A42" s="1412">
        <v>22</v>
      </c>
      <c r="B42" s="1936"/>
      <c r="C42" s="1936"/>
      <c r="D42" s="1417" t="s">
        <v>2680</v>
      </c>
      <c r="E42" s="1414">
        <v>1</v>
      </c>
      <c r="F42" s="1415">
        <v>2</v>
      </c>
      <c r="G42" s="1412"/>
      <c r="H42" s="1414"/>
      <c r="I42" s="1416"/>
      <c r="J42" s="1412"/>
      <c r="K42" s="1414"/>
      <c r="L42" s="1414" t="s">
        <v>132</v>
      </c>
      <c r="M42" s="1414"/>
      <c r="N42" s="1416"/>
      <c r="O42" s="954"/>
      <c r="P42" s="1424">
        <f t="shared" si="2"/>
        <v>0</v>
      </c>
    </row>
    <row r="43" spans="1:16" s="1411" customFormat="1" ht="27.6" x14ac:dyDescent="0.3">
      <c r="A43" s="1412">
        <v>23</v>
      </c>
      <c r="B43" s="1936"/>
      <c r="C43" s="1936"/>
      <c r="D43" s="1417" t="s">
        <v>2681</v>
      </c>
      <c r="E43" s="1414">
        <v>1</v>
      </c>
      <c r="F43" s="1415">
        <v>2</v>
      </c>
      <c r="G43" s="1412"/>
      <c r="H43" s="1414"/>
      <c r="I43" s="1416"/>
      <c r="J43" s="1412"/>
      <c r="K43" s="1414"/>
      <c r="L43" s="1414" t="s">
        <v>132</v>
      </c>
      <c r="M43" s="1414"/>
      <c r="N43" s="1416"/>
      <c r="O43" s="954"/>
      <c r="P43" s="1424">
        <f t="shared" si="2"/>
        <v>0</v>
      </c>
    </row>
    <row r="44" spans="1:16" s="1411" customFormat="1" ht="15" thickBot="1" x14ac:dyDescent="0.35">
      <c r="A44" s="1419">
        <v>24</v>
      </c>
      <c r="B44" s="1936"/>
      <c r="C44" s="1936"/>
      <c r="D44" s="1420" t="s">
        <v>2682</v>
      </c>
      <c r="E44" s="1421">
        <v>1</v>
      </c>
      <c r="F44" s="1422">
        <v>1</v>
      </c>
      <c r="G44" s="1419"/>
      <c r="H44" s="1421"/>
      <c r="I44" s="1423"/>
      <c r="J44" s="1419"/>
      <c r="K44" s="1421"/>
      <c r="L44" s="1421" t="s">
        <v>132</v>
      </c>
      <c r="M44" s="1421"/>
      <c r="N44" s="1423"/>
      <c r="O44" s="957"/>
      <c r="P44" s="1428">
        <f t="shared" si="2"/>
        <v>0</v>
      </c>
    </row>
    <row r="45" spans="1:16" s="1411" customFormat="1" ht="15" thickBot="1" x14ac:dyDescent="0.35">
      <c r="A45" s="1940" t="s">
        <v>2660</v>
      </c>
      <c r="B45" s="1940"/>
      <c r="C45" s="1940"/>
      <c r="D45" s="1940"/>
      <c r="E45" s="1940"/>
      <c r="F45" s="1940"/>
      <c r="G45" s="1940"/>
      <c r="H45" s="1940"/>
      <c r="I45" s="1940"/>
      <c r="J45" s="1940"/>
      <c r="K45" s="1940"/>
      <c r="L45" s="1940"/>
      <c r="M45" s="1940"/>
      <c r="N45" s="1940"/>
      <c r="O45" s="1945">
        <f>SUM(P35:P44)</f>
        <v>0</v>
      </c>
      <c r="P45" s="1945"/>
    </row>
    <row r="46" spans="1:16" s="1411" customFormat="1" x14ac:dyDescent="0.3">
      <c r="A46" s="1946" t="s">
        <v>2683</v>
      </c>
      <c r="B46" s="1946"/>
      <c r="C46" s="1946"/>
      <c r="D46" s="1946"/>
      <c r="E46" s="1946"/>
      <c r="F46" s="1946"/>
      <c r="G46" s="1946"/>
      <c r="H46" s="1946"/>
      <c r="I46" s="1946"/>
      <c r="J46" s="1946"/>
      <c r="K46" s="1946"/>
      <c r="L46" s="1946"/>
      <c r="M46" s="1946"/>
      <c r="N46" s="1946"/>
      <c r="O46" s="1946"/>
      <c r="P46" s="1946"/>
    </row>
    <row r="47" spans="1:16" s="1411" customFormat="1" x14ac:dyDescent="0.3">
      <c r="A47" s="1412">
        <v>25</v>
      </c>
      <c r="B47" s="1936" t="s">
        <v>2684</v>
      </c>
      <c r="C47" s="1936" t="s">
        <v>2685</v>
      </c>
      <c r="D47" s="1413" t="s">
        <v>535</v>
      </c>
      <c r="E47" s="1414">
        <v>12</v>
      </c>
      <c r="F47" s="1415">
        <v>3</v>
      </c>
      <c r="G47" s="1412"/>
      <c r="H47" s="1414"/>
      <c r="I47" s="1416" t="s">
        <v>132</v>
      </c>
      <c r="J47" s="1412"/>
      <c r="K47" s="1414"/>
      <c r="L47" s="1414"/>
      <c r="M47" s="1414"/>
      <c r="N47" s="1416"/>
      <c r="O47" s="1939" t="s">
        <v>2654</v>
      </c>
      <c r="P47" s="1939"/>
    </row>
    <row r="48" spans="1:16" s="1411" customFormat="1" ht="27.6" x14ac:dyDescent="0.3">
      <c r="A48" s="1412">
        <v>26</v>
      </c>
      <c r="B48" s="1936"/>
      <c r="C48" s="1936"/>
      <c r="D48" s="1417" t="s">
        <v>2686</v>
      </c>
      <c r="E48" s="1414">
        <v>1</v>
      </c>
      <c r="F48" s="1415">
        <v>3</v>
      </c>
      <c r="G48" s="1412"/>
      <c r="H48" s="1414"/>
      <c r="I48" s="1416"/>
      <c r="J48" s="1412"/>
      <c r="K48" s="1414"/>
      <c r="L48" s="1414" t="s">
        <v>132</v>
      </c>
      <c r="M48" s="1414"/>
      <c r="N48" s="1416"/>
      <c r="O48" s="954"/>
      <c r="P48" s="1418">
        <f t="shared" ref="P48:P58" si="3">ROUND(O48,2)*E48*F48</f>
        <v>0</v>
      </c>
    </row>
    <row r="49" spans="1:16" s="1411" customFormat="1" ht="27.6" x14ac:dyDescent="0.3">
      <c r="A49" s="1412">
        <v>27</v>
      </c>
      <c r="B49" s="1936"/>
      <c r="C49" s="1936"/>
      <c r="D49" s="1417" t="s">
        <v>2687</v>
      </c>
      <c r="E49" s="1414">
        <v>1</v>
      </c>
      <c r="F49" s="1415">
        <v>3</v>
      </c>
      <c r="G49" s="1412"/>
      <c r="H49" s="1414"/>
      <c r="I49" s="1416"/>
      <c r="J49" s="1412"/>
      <c r="K49" s="1414"/>
      <c r="L49" s="1414" t="s">
        <v>132</v>
      </c>
      <c r="M49" s="1414"/>
      <c r="N49" s="1416"/>
      <c r="O49" s="954"/>
      <c r="P49" s="1418">
        <f t="shared" si="3"/>
        <v>0</v>
      </c>
    </row>
    <row r="50" spans="1:16" s="1411" customFormat="1" ht="27.6" x14ac:dyDescent="0.3">
      <c r="A50" s="1412">
        <v>28</v>
      </c>
      <c r="B50" s="1936"/>
      <c r="C50" s="1936"/>
      <c r="D50" s="1417" t="s">
        <v>2688</v>
      </c>
      <c r="E50" s="1414">
        <v>1</v>
      </c>
      <c r="F50" s="1415">
        <v>3</v>
      </c>
      <c r="G50" s="1412"/>
      <c r="H50" s="1414"/>
      <c r="I50" s="1416"/>
      <c r="J50" s="1412"/>
      <c r="K50" s="1414"/>
      <c r="L50" s="1414" t="s">
        <v>132</v>
      </c>
      <c r="M50" s="1414"/>
      <c r="N50" s="1416"/>
      <c r="O50" s="954"/>
      <c r="P50" s="1418">
        <f t="shared" si="3"/>
        <v>0</v>
      </c>
    </row>
    <row r="51" spans="1:16" s="1411" customFormat="1" ht="27.6" x14ac:dyDescent="0.3">
      <c r="A51" s="1412">
        <v>29</v>
      </c>
      <c r="B51" s="1936"/>
      <c r="C51" s="1936"/>
      <c r="D51" s="1417" t="s">
        <v>2689</v>
      </c>
      <c r="E51" s="1414">
        <v>1</v>
      </c>
      <c r="F51" s="1415">
        <v>3</v>
      </c>
      <c r="G51" s="1412"/>
      <c r="H51" s="1414"/>
      <c r="I51" s="1416"/>
      <c r="J51" s="1412"/>
      <c r="K51" s="1414"/>
      <c r="L51" s="1414" t="s">
        <v>132</v>
      </c>
      <c r="M51" s="1414"/>
      <c r="N51" s="1416"/>
      <c r="O51" s="954"/>
      <c r="P51" s="1418">
        <f t="shared" si="3"/>
        <v>0</v>
      </c>
    </row>
    <row r="52" spans="1:16" s="1411" customFormat="1" x14ac:dyDescent="0.3">
      <c r="A52" s="1412">
        <v>30</v>
      </c>
      <c r="B52" s="1936"/>
      <c r="C52" s="1936"/>
      <c r="D52" s="1417" t="s">
        <v>2690</v>
      </c>
      <c r="E52" s="1414">
        <v>1</v>
      </c>
      <c r="F52" s="1415">
        <v>3</v>
      </c>
      <c r="G52" s="1412"/>
      <c r="H52" s="1414"/>
      <c r="I52" s="1416"/>
      <c r="J52" s="1412"/>
      <c r="K52" s="1414"/>
      <c r="L52" s="1414" t="s">
        <v>132</v>
      </c>
      <c r="M52" s="1414"/>
      <c r="N52" s="1416"/>
      <c r="O52" s="954"/>
      <c r="P52" s="1418">
        <f t="shared" si="3"/>
        <v>0</v>
      </c>
    </row>
    <row r="53" spans="1:16" s="1411" customFormat="1" ht="27.6" x14ac:dyDescent="0.3">
      <c r="A53" s="1412">
        <v>31</v>
      </c>
      <c r="B53" s="1936"/>
      <c r="C53" s="1936"/>
      <c r="D53" s="1417" t="s">
        <v>2691</v>
      </c>
      <c r="E53" s="1414">
        <v>1</v>
      </c>
      <c r="F53" s="1415">
        <v>3</v>
      </c>
      <c r="G53" s="1412"/>
      <c r="H53" s="1414"/>
      <c r="I53" s="1416"/>
      <c r="J53" s="1412"/>
      <c r="K53" s="1414"/>
      <c r="L53" s="1414" t="s">
        <v>132</v>
      </c>
      <c r="M53" s="1414"/>
      <c r="N53" s="1416"/>
      <c r="O53" s="954"/>
      <c r="P53" s="1418">
        <f t="shared" si="3"/>
        <v>0</v>
      </c>
    </row>
    <row r="54" spans="1:16" s="1411" customFormat="1" ht="27" customHeight="1" x14ac:dyDescent="0.3">
      <c r="A54" s="1412">
        <v>32</v>
      </c>
      <c r="B54" s="1936"/>
      <c r="C54" s="1936"/>
      <c r="D54" s="1417" t="s">
        <v>2692</v>
      </c>
      <c r="E54" s="1414">
        <v>1</v>
      </c>
      <c r="F54" s="1415">
        <v>3</v>
      </c>
      <c r="G54" s="1412"/>
      <c r="H54" s="1414"/>
      <c r="I54" s="1416"/>
      <c r="J54" s="1412"/>
      <c r="K54" s="1414"/>
      <c r="L54" s="1414" t="s">
        <v>132</v>
      </c>
      <c r="M54" s="1414"/>
      <c r="N54" s="1416"/>
      <c r="O54" s="954"/>
      <c r="P54" s="1418">
        <f t="shared" si="3"/>
        <v>0</v>
      </c>
    </row>
    <row r="55" spans="1:16" s="1411" customFormat="1" ht="27.6" x14ac:dyDescent="0.3">
      <c r="A55" s="1412">
        <v>33</v>
      </c>
      <c r="B55" s="1936"/>
      <c r="C55" s="1936"/>
      <c r="D55" s="1417" t="s">
        <v>2693</v>
      </c>
      <c r="E55" s="1414">
        <v>1</v>
      </c>
      <c r="F55" s="1415">
        <v>3</v>
      </c>
      <c r="G55" s="1412"/>
      <c r="H55" s="1414"/>
      <c r="I55" s="1416"/>
      <c r="J55" s="1412"/>
      <c r="K55" s="1414"/>
      <c r="L55" s="1414" t="s">
        <v>132</v>
      </c>
      <c r="M55" s="1414"/>
      <c r="N55" s="1416"/>
      <c r="O55" s="954"/>
      <c r="P55" s="1418">
        <f t="shared" si="3"/>
        <v>0</v>
      </c>
    </row>
    <row r="56" spans="1:16" s="1411" customFormat="1" ht="44.25" customHeight="1" x14ac:dyDescent="0.3">
      <c r="A56" s="1412">
        <v>34</v>
      </c>
      <c r="B56" s="1936"/>
      <c r="C56" s="1936"/>
      <c r="D56" s="1417" t="s">
        <v>2694</v>
      </c>
      <c r="E56" s="1414">
        <v>1</v>
      </c>
      <c r="F56" s="1415">
        <v>3</v>
      </c>
      <c r="G56" s="1412"/>
      <c r="H56" s="1414"/>
      <c r="I56" s="1416"/>
      <c r="J56" s="1412"/>
      <c r="K56" s="1414"/>
      <c r="L56" s="1414" t="s">
        <v>132</v>
      </c>
      <c r="M56" s="1414"/>
      <c r="N56" s="1416"/>
      <c r="O56" s="954"/>
      <c r="P56" s="1418">
        <f t="shared" si="3"/>
        <v>0</v>
      </c>
    </row>
    <row r="57" spans="1:16" s="1411" customFormat="1" x14ac:dyDescent="0.3">
      <c r="A57" s="1243">
        <v>35</v>
      </c>
      <c r="B57" s="1429" t="s">
        <v>2695</v>
      </c>
      <c r="C57" s="1429" t="s">
        <v>2696</v>
      </c>
      <c r="D57" s="1427" t="s">
        <v>2697</v>
      </c>
      <c r="E57" s="1245">
        <v>1</v>
      </c>
      <c r="F57" s="1246">
        <v>2</v>
      </c>
      <c r="G57" s="1243"/>
      <c r="H57" s="1245"/>
      <c r="I57" s="1247"/>
      <c r="J57" s="1243"/>
      <c r="K57" s="1245"/>
      <c r="L57" s="1245" t="s">
        <v>132</v>
      </c>
      <c r="M57" s="1245"/>
      <c r="N57" s="1247"/>
      <c r="O57" s="958"/>
      <c r="P57" s="1424">
        <f t="shared" si="3"/>
        <v>0</v>
      </c>
    </row>
    <row r="58" spans="1:16" s="1411" customFormat="1" x14ac:dyDescent="0.3">
      <c r="A58" s="1412">
        <v>36</v>
      </c>
      <c r="B58" s="1429" t="s">
        <v>2684</v>
      </c>
      <c r="C58" s="1429" t="s">
        <v>2698</v>
      </c>
      <c r="D58" s="1417" t="s">
        <v>2659</v>
      </c>
      <c r="E58" s="1414">
        <v>1</v>
      </c>
      <c r="F58" s="1415">
        <v>1</v>
      </c>
      <c r="G58" s="1412"/>
      <c r="H58" s="1414"/>
      <c r="I58" s="1416"/>
      <c r="J58" s="1412"/>
      <c r="K58" s="1414"/>
      <c r="L58" s="1414" t="s">
        <v>132</v>
      </c>
      <c r="M58" s="1414"/>
      <c r="N58" s="1416"/>
      <c r="O58" s="954"/>
      <c r="P58" s="1418">
        <f t="shared" si="3"/>
        <v>0</v>
      </c>
    </row>
    <row r="59" spans="1:16" s="1411" customFormat="1" ht="15" thickBot="1" x14ac:dyDescent="0.35">
      <c r="A59" s="1940" t="s">
        <v>2660</v>
      </c>
      <c r="B59" s="1940"/>
      <c r="C59" s="1940"/>
      <c r="D59" s="1940"/>
      <c r="E59" s="1940"/>
      <c r="F59" s="1940"/>
      <c r="G59" s="1940"/>
      <c r="H59" s="1940"/>
      <c r="I59" s="1940"/>
      <c r="J59" s="1940"/>
      <c r="K59" s="1940"/>
      <c r="L59" s="1940"/>
      <c r="M59" s="1940"/>
      <c r="N59" s="1940"/>
      <c r="O59" s="1941">
        <f>SUM(P48:P58)</f>
        <v>0</v>
      </c>
      <c r="P59" s="1941"/>
    </row>
    <row r="60" spans="1:16" s="1411" customFormat="1" x14ac:dyDescent="0.3">
      <c r="A60" s="1944" t="s">
        <v>2699</v>
      </c>
      <c r="B60" s="1944"/>
      <c r="C60" s="1944"/>
      <c r="D60" s="1944"/>
      <c r="E60" s="1944"/>
      <c r="F60" s="1944"/>
      <c r="G60" s="1944"/>
      <c r="H60" s="1944"/>
      <c r="I60" s="1944"/>
      <c r="J60" s="1944"/>
      <c r="K60" s="1944"/>
      <c r="L60" s="1944"/>
      <c r="M60" s="1944"/>
      <c r="N60" s="1944"/>
      <c r="O60" s="1944"/>
      <c r="P60" s="1944"/>
    </row>
    <row r="61" spans="1:16" s="1411" customFormat="1" x14ac:dyDescent="0.3">
      <c r="A61" s="1412">
        <v>37</v>
      </c>
      <c r="B61" s="1936" t="s">
        <v>2700</v>
      </c>
      <c r="C61" s="1936" t="s">
        <v>2701</v>
      </c>
      <c r="D61" s="1413" t="s">
        <v>535</v>
      </c>
      <c r="E61" s="1414">
        <v>12</v>
      </c>
      <c r="F61" s="1415">
        <v>5</v>
      </c>
      <c r="G61" s="1412"/>
      <c r="H61" s="1414"/>
      <c r="I61" s="1416" t="s">
        <v>132</v>
      </c>
      <c r="J61" s="1412"/>
      <c r="K61" s="1414"/>
      <c r="L61" s="1414"/>
      <c r="M61" s="1414"/>
      <c r="N61" s="1416"/>
      <c r="O61" s="1939" t="s">
        <v>2654</v>
      </c>
      <c r="P61" s="1939"/>
    </row>
    <row r="62" spans="1:16" s="1411" customFormat="1" ht="27.6" x14ac:dyDescent="0.3">
      <c r="A62" s="1412">
        <v>38</v>
      </c>
      <c r="B62" s="1936"/>
      <c r="C62" s="1936"/>
      <c r="D62" s="1417" t="s">
        <v>2702</v>
      </c>
      <c r="E62" s="1414">
        <v>1</v>
      </c>
      <c r="F62" s="1415">
        <v>5</v>
      </c>
      <c r="G62" s="1412"/>
      <c r="H62" s="1414"/>
      <c r="I62" s="1416"/>
      <c r="J62" s="1412"/>
      <c r="K62" s="1414"/>
      <c r="L62" s="1414" t="s">
        <v>132</v>
      </c>
      <c r="M62" s="1414"/>
      <c r="N62" s="1416"/>
      <c r="O62" s="958"/>
      <c r="P62" s="1424">
        <f t="shared" ref="P62:P67" si="4">ROUND(O62,2)*E62*F62</f>
        <v>0</v>
      </c>
    </row>
    <row r="63" spans="1:16" s="1411" customFormat="1" x14ac:dyDescent="0.3">
      <c r="A63" s="1412">
        <v>39</v>
      </c>
      <c r="B63" s="1936"/>
      <c r="C63" s="1936"/>
      <c r="D63" s="1417" t="s">
        <v>2703</v>
      </c>
      <c r="E63" s="1414">
        <v>1</v>
      </c>
      <c r="F63" s="1415">
        <v>5</v>
      </c>
      <c r="G63" s="1412"/>
      <c r="H63" s="1414"/>
      <c r="I63" s="1416"/>
      <c r="J63" s="1412"/>
      <c r="K63" s="1414"/>
      <c r="L63" s="1414" t="s">
        <v>132</v>
      </c>
      <c r="M63" s="1414"/>
      <c r="N63" s="1416"/>
      <c r="O63" s="958"/>
      <c r="P63" s="1424">
        <f t="shared" si="4"/>
        <v>0</v>
      </c>
    </row>
    <row r="64" spans="1:16" s="1411" customFormat="1" ht="27.6" x14ac:dyDescent="0.3">
      <c r="A64" s="1412">
        <v>40</v>
      </c>
      <c r="B64" s="1936"/>
      <c r="C64" s="1936"/>
      <c r="D64" s="1417" t="s">
        <v>2704</v>
      </c>
      <c r="E64" s="1414">
        <v>1</v>
      </c>
      <c r="F64" s="1415">
        <v>5</v>
      </c>
      <c r="G64" s="1412"/>
      <c r="H64" s="1414"/>
      <c r="I64" s="1416"/>
      <c r="J64" s="1412"/>
      <c r="K64" s="1414"/>
      <c r="L64" s="1414" t="s">
        <v>132</v>
      </c>
      <c r="M64" s="1414"/>
      <c r="N64" s="1416"/>
      <c r="O64" s="958"/>
      <c r="P64" s="1424">
        <f t="shared" si="4"/>
        <v>0</v>
      </c>
    </row>
    <row r="65" spans="1:16" s="1411" customFormat="1" ht="27.6" x14ac:dyDescent="0.3">
      <c r="A65" s="1412">
        <v>41</v>
      </c>
      <c r="B65" s="1936"/>
      <c r="C65" s="1936"/>
      <c r="D65" s="1417" t="s">
        <v>2705</v>
      </c>
      <c r="E65" s="1414">
        <v>1</v>
      </c>
      <c r="F65" s="1415">
        <v>5</v>
      </c>
      <c r="G65" s="1412"/>
      <c r="H65" s="1414"/>
      <c r="I65" s="1416"/>
      <c r="J65" s="1412"/>
      <c r="K65" s="1414"/>
      <c r="L65" s="1414" t="s">
        <v>132</v>
      </c>
      <c r="M65" s="1414"/>
      <c r="N65" s="1416"/>
      <c r="O65" s="958"/>
      <c r="P65" s="1424">
        <f t="shared" si="4"/>
        <v>0</v>
      </c>
    </row>
    <row r="66" spans="1:16" s="1411" customFormat="1" ht="41.4" x14ac:dyDescent="0.3">
      <c r="A66" s="1412">
        <v>42</v>
      </c>
      <c r="B66" s="1430" t="s">
        <v>2706</v>
      </c>
      <c r="C66" s="1430" t="s">
        <v>2707</v>
      </c>
      <c r="D66" s="1417" t="s">
        <v>2708</v>
      </c>
      <c r="E66" s="1414">
        <v>1</v>
      </c>
      <c r="F66" s="1415">
        <v>1</v>
      </c>
      <c r="G66" s="1412"/>
      <c r="H66" s="1414"/>
      <c r="I66" s="1416"/>
      <c r="J66" s="1412"/>
      <c r="K66" s="1414"/>
      <c r="L66" s="1414" t="s">
        <v>132</v>
      </c>
      <c r="M66" s="1414"/>
      <c r="N66" s="1416"/>
      <c r="O66" s="958"/>
      <c r="P66" s="1424">
        <f t="shared" si="4"/>
        <v>0</v>
      </c>
    </row>
    <row r="67" spans="1:16" s="1411" customFormat="1" ht="27.6" x14ac:dyDescent="0.3">
      <c r="A67" s="1243">
        <v>43</v>
      </c>
      <c r="B67" s="1429" t="s">
        <v>710</v>
      </c>
      <c r="C67" s="1429" t="s">
        <v>2709</v>
      </c>
      <c r="D67" s="1427" t="s">
        <v>2659</v>
      </c>
      <c r="E67" s="1245">
        <v>1</v>
      </c>
      <c r="F67" s="1246">
        <v>1</v>
      </c>
      <c r="G67" s="1243"/>
      <c r="H67" s="1245"/>
      <c r="I67" s="1247"/>
      <c r="J67" s="1243"/>
      <c r="K67" s="1245"/>
      <c r="L67" s="1245" t="s">
        <v>132</v>
      </c>
      <c r="M67" s="1245"/>
      <c r="N67" s="1247"/>
      <c r="O67" s="958"/>
      <c r="P67" s="1424">
        <f t="shared" si="4"/>
        <v>0</v>
      </c>
    </row>
    <row r="68" spans="1:16" s="1411" customFormat="1" ht="15" thickBot="1" x14ac:dyDescent="0.35">
      <c r="A68" s="1940" t="s">
        <v>2660</v>
      </c>
      <c r="B68" s="1940"/>
      <c r="C68" s="1940"/>
      <c r="D68" s="1940"/>
      <c r="E68" s="1940"/>
      <c r="F68" s="1940"/>
      <c r="G68" s="1940"/>
      <c r="H68" s="1940"/>
      <c r="I68" s="1940"/>
      <c r="J68" s="1940"/>
      <c r="K68" s="1940"/>
      <c r="L68" s="1940"/>
      <c r="M68" s="1940"/>
      <c r="N68" s="1940"/>
      <c r="O68" s="1941">
        <f>SUM(P62:P67)</f>
        <v>0</v>
      </c>
      <c r="P68" s="1941"/>
    </row>
    <row r="69" spans="1:16" s="1411" customFormat="1" x14ac:dyDescent="0.3">
      <c r="A69" s="1943" t="s">
        <v>2710</v>
      </c>
      <c r="B69" s="1943"/>
      <c r="C69" s="1943"/>
      <c r="D69" s="1943"/>
      <c r="E69" s="1943"/>
      <c r="F69" s="1943"/>
      <c r="G69" s="1943"/>
      <c r="H69" s="1943"/>
      <c r="I69" s="1943"/>
      <c r="J69" s="1943"/>
      <c r="K69" s="1943"/>
      <c r="L69" s="1943"/>
      <c r="M69" s="1943"/>
      <c r="N69" s="1943"/>
      <c r="O69" s="1943"/>
      <c r="P69" s="1943"/>
    </row>
    <row r="70" spans="1:16" s="1411" customFormat="1" ht="27.6" x14ac:dyDescent="0.3">
      <c r="A70" s="1412">
        <v>44</v>
      </c>
      <c r="B70" s="1431" t="s">
        <v>2711</v>
      </c>
      <c r="C70" s="1432" t="s">
        <v>2712</v>
      </c>
      <c r="D70" s="1413" t="s">
        <v>535</v>
      </c>
      <c r="E70" s="1414">
        <v>12</v>
      </c>
      <c r="F70" s="1415">
        <v>12</v>
      </c>
      <c r="G70" s="1412"/>
      <c r="H70" s="1414"/>
      <c r="I70" s="1416" t="s">
        <v>132</v>
      </c>
      <c r="J70" s="1412"/>
      <c r="K70" s="1414"/>
      <c r="L70" s="1414"/>
      <c r="M70" s="1414"/>
      <c r="N70" s="1416"/>
      <c r="O70" s="1939" t="s">
        <v>2654</v>
      </c>
      <c r="P70" s="1939"/>
    </row>
    <row r="71" spans="1:16" s="1411" customFormat="1" ht="27.6" x14ac:dyDescent="0.3">
      <c r="A71" s="1412">
        <v>45</v>
      </c>
      <c r="B71" s="1936" t="s">
        <v>2713</v>
      </c>
      <c r="C71" s="1936" t="s">
        <v>2714</v>
      </c>
      <c r="D71" s="1417" t="s">
        <v>2686</v>
      </c>
      <c r="E71" s="1414">
        <v>1</v>
      </c>
      <c r="F71" s="1415">
        <v>4</v>
      </c>
      <c r="G71" s="1412"/>
      <c r="H71" s="1414"/>
      <c r="I71" s="1416"/>
      <c r="J71" s="1412"/>
      <c r="K71" s="1414"/>
      <c r="L71" s="1414" t="s">
        <v>132</v>
      </c>
      <c r="M71" s="1414"/>
      <c r="N71" s="1416"/>
      <c r="O71" s="958"/>
      <c r="P71" s="1424">
        <f t="shared" ref="P71:P79" si="5">ROUND(O71,2)*E71*F71</f>
        <v>0</v>
      </c>
    </row>
    <row r="72" spans="1:16" s="1411" customFormat="1" x14ac:dyDescent="0.3">
      <c r="A72" s="1412">
        <v>46</v>
      </c>
      <c r="B72" s="1936"/>
      <c r="C72" s="1936"/>
      <c r="D72" s="1417" t="s">
        <v>2715</v>
      </c>
      <c r="E72" s="1414">
        <v>1</v>
      </c>
      <c r="F72" s="1415">
        <v>4</v>
      </c>
      <c r="G72" s="1412"/>
      <c r="H72" s="1414"/>
      <c r="I72" s="1416"/>
      <c r="J72" s="1412"/>
      <c r="K72" s="1414"/>
      <c r="L72" s="1414" t="s">
        <v>132</v>
      </c>
      <c r="M72" s="1414"/>
      <c r="N72" s="1416"/>
      <c r="O72" s="958"/>
      <c r="P72" s="1424">
        <f t="shared" si="5"/>
        <v>0</v>
      </c>
    </row>
    <row r="73" spans="1:16" s="1411" customFormat="1" x14ac:dyDescent="0.3">
      <c r="A73" s="1412">
        <v>47</v>
      </c>
      <c r="B73" s="1936"/>
      <c r="C73" s="1936"/>
      <c r="D73" s="1417" t="s">
        <v>2716</v>
      </c>
      <c r="E73" s="1414">
        <v>1</v>
      </c>
      <c r="F73" s="1415">
        <v>4</v>
      </c>
      <c r="G73" s="1412"/>
      <c r="H73" s="1414"/>
      <c r="I73" s="1416"/>
      <c r="J73" s="1412"/>
      <c r="K73" s="1414"/>
      <c r="L73" s="1414" t="s">
        <v>132</v>
      </c>
      <c r="M73" s="1414"/>
      <c r="N73" s="1416"/>
      <c r="O73" s="958"/>
      <c r="P73" s="1424">
        <f t="shared" si="5"/>
        <v>0</v>
      </c>
    </row>
    <row r="74" spans="1:16" s="1411" customFormat="1" x14ac:dyDescent="0.3">
      <c r="A74" s="1412">
        <v>48</v>
      </c>
      <c r="B74" s="1936"/>
      <c r="C74" s="1936"/>
      <c r="D74" s="1417" t="s">
        <v>2717</v>
      </c>
      <c r="E74" s="1414">
        <v>1</v>
      </c>
      <c r="F74" s="1415">
        <v>4</v>
      </c>
      <c r="G74" s="1412"/>
      <c r="H74" s="1414"/>
      <c r="I74" s="1416"/>
      <c r="J74" s="1412"/>
      <c r="K74" s="1414"/>
      <c r="L74" s="1414" t="s">
        <v>132</v>
      </c>
      <c r="M74" s="1414"/>
      <c r="N74" s="1416"/>
      <c r="O74" s="958"/>
      <c r="P74" s="1424">
        <f t="shared" si="5"/>
        <v>0</v>
      </c>
    </row>
    <row r="75" spans="1:16" s="1411" customFormat="1" x14ac:dyDescent="0.3">
      <c r="A75" s="1412">
        <v>49</v>
      </c>
      <c r="B75" s="1936"/>
      <c r="C75" s="1936"/>
      <c r="D75" s="1417" t="s">
        <v>2718</v>
      </c>
      <c r="E75" s="1414">
        <v>1</v>
      </c>
      <c r="F75" s="1415">
        <v>4</v>
      </c>
      <c r="G75" s="1412"/>
      <c r="H75" s="1414"/>
      <c r="I75" s="1416"/>
      <c r="J75" s="1412"/>
      <c r="K75" s="1414"/>
      <c r="L75" s="1414" t="s">
        <v>132</v>
      </c>
      <c r="M75" s="1414"/>
      <c r="N75" s="1416"/>
      <c r="O75" s="958"/>
      <c r="P75" s="1424">
        <f t="shared" si="5"/>
        <v>0</v>
      </c>
    </row>
    <row r="76" spans="1:16" s="1411" customFormat="1" ht="25.5" customHeight="1" x14ac:dyDescent="0.3">
      <c r="A76" s="1412">
        <v>50</v>
      </c>
      <c r="B76" s="1936" t="s">
        <v>2719</v>
      </c>
      <c r="C76" s="1936" t="s">
        <v>2720</v>
      </c>
      <c r="D76" s="1417" t="s">
        <v>2721</v>
      </c>
      <c r="E76" s="1414">
        <v>1</v>
      </c>
      <c r="F76" s="1415">
        <v>8</v>
      </c>
      <c r="G76" s="1412"/>
      <c r="H76" s="1414"/>
      <c r="I76" s="1416"/>
      <c r="J76" s="1412"/>
      <c r="K76" s="1414"/>
      <c r="L76" s="1414" t="s">
        <v>132</v>
      </c>
      <c r="M76" s="1414"/>
      <c r="N76" s="1416"/>
      <c r="O76" s="958"/>
      <c r="P76" s="1424">
        <f t="shared" si="5"/>
        <v>0</v>
      </c>
    </row>
    <row r="77" spans="1:16" s="1411" customFormat="1" x14ac:dyDescent="0.3">
      <c r="A77" s="1412">
        <v>51</v>
      </c>
      <c r="B77" s="1936"/>
      <c r="C77" s="1936"/>
      <c r="D77" s="1417" t="s">
        <v>2722</v>
      </c>
      <c r="E77" s="1414">
        <v>1</v>
      </c>
      <c r="F77" s="1415">
        <v>8</v>
      </c>
      <c r="G77" s="1412"/>
      <c r="H77" s="1414"/>
      <c r="I77" s="1416"/>
      <c r="J77" s="1412"/>
      <c r="K77" s="1414"/>
      <c r="L77" s="1414" t="s">
        <v>132</v>
      </c>
      <c r="M77" s="1414"/>
      <c r="N77" s="1416"/>
      <c r="O77" s="958"/>
      <c r="P77" s="1424">
        <f t="shared" si="5"/>
        <v>0</v>
      </c>
    </row>
    <row r="78" spans="1:16" s="1411" customFormat="1" x14ac:dyDescent="0.3">
      <c r="A78" s="1412">
        <v>52</v>
      </c>
      <c r="B78" s="1936"/>
      <c r="C78" s="1936"/>
      <c r="D78" s="1417" t="s">
        <v>2723</v>
      </c>
      <c r="E78" s="1414">
        <v>1</v>
      </c>
      <c r="F78" s="1415">
        <v>8</v>
      </c>
      <c r="G78" s="1412"/>
      <c r="H78" s="1414" t="s">
        <v>2647</v>
      </c>
      <c r="I78" s="1416"/>
      <c r="J78" s="1412"/>
      <c r="K78" s="1414"/>
      <c r="L78" s="1414" t="s">
        <v>132</v>
      </c>
      <c r="M78" s="1414"/>
      <c r="N78" s="1416"/>
      <c r="O78" s="958"/>
      <c r="P78" s="1424">
        <f t="shared" si="5"/>
        <v>0</v>
      </c>
    </row>
    <row r="79" spans="1:16" s="1411" customFormat="1" ht="27.6" x14ac:dyDescent="0.3">
      <c r="A79" s="1243">
        <v>53</v>
      </c>
      <c r="B79" s="1429" t="s">
        <v>2711</v>
      </c>
      <c r="C79" s="1429" t="s">
        <v>2724</v>
      </c>
      <c r="D79" s="1427" t="s">
        <v>2659</v>
      </c>
      <c r="E79" s="1245">
        <v>1</v>
      </c>
      <c r="F79" s="1246">
        <v>1</v>
      </c>
      <c r="G79" s="1243"/>
      <c r="H79" s="1245"/>
      <c r="I79" s="1247"/>
      <c r="J79" s="1243"/>
      <c r="K79" s="1245"/>
      <c r="L79" s="1245" t="s">
        <v>132</v>
      </c>
      <c r="M79" s="1245"/>
      <c r="N79" s="1247"/>
      <c r="O79" s="958"/>
      <c r="P79" s="1424">
        <f t="shared" si="5"/>
        <v>0</v>
      </c>
    </row>
    <row r="80" spans="1:16" s="1411" customFormat="1" ht="15" thickBot="1" x14ac:dyDescent="0.35">
      <c r="A80" s="1940" t="s">
        <v>2660</v>
      </c>
      <c r="B80" s="1940"/>
      <c r="C80" s="1940"/>
      <c r="D80" s="1940"/>
      <c r="E80" s="1940"/>
      <c r="F80" s="1940"/>
      <c r="G80" s="1940"/>
      <c r="H80" s="1940"/>
      <c r="I80" s="1940"/>
      <c r="J80" s="1940"/>
      <c r="K80" s="1940"/>
      <c r="L80" s="1940"/>
      <c r="M80" s="1940"/>
      <c r="N80" s="1940"/>
      <c r="O80" s="1941">
        <f>SUM(P71:P79)</f>
        <v>0</v>
      </c>
      <c r="P80" s="1941"/>
    </row>
    <row r="81" spans="1:16" s="1411" customFormat="1" x14ac:dyDescent="0.3">
      <c r="A81" s="1942" t="s">
        <v>2725</v>
      </c>
      <c r="B81" s="1942"/>
      <c r="C81" s="1942"/>
      <c r="D81" s="1942"/>
      <c r="E81" s="1942"/>
      <c r="F81" s="1942"/>
      <c r="G81" s="1942"/>
      <c r="H81" s="1942"/>
      <c r="I81" s="1942"/>
      <c r="J81" s="1942"/>
      <c r="K81" s="1942"/>
      <c r="L81" s="1942"/>
      <c r="M81" s="1942"/>
      <c r="N81" s="1942"/>
      <c r="O81" s="1942"/>
      <c r="P81" s="1942"/>
    </row>
    <row r="82" spans="1:16" s="1411" customFormat="1" ht="27.6" x14ac:dyDescent="0.3">
      <c r="A82" s="1412">
        <v>54</v>
      </c>
      <c r="B82" s="1433" t="s">
        <v>2726</v>
      </c>
      <c r="C82" s="1433" t="s">
        <v>2727</v>
      </c>
      <c r="D82" s="1413" t="s">
        <v>535</v>
      </c>
      <c r="E82" s="1414">
        <v>12</v>
      </c>
      <c r="F82" s="1415">
        <v>1</v>
      </c>
      <c r="G82" s="1412"/>
      <c r="H82" s="1414"/>
      <c r="I82" s="1416" t="s">
        <v>132</v>
      </c>
      <c r="J82" s="1412"/>
      <c r="K82" s="1414"/>
      <c r="L82" s="1414"/>
      <c r="M82" s="1414"/>
      <c r="N82" s="1416"/>
      <c r="O82" s="1939" t="s">
        <v>2654</v>
      </c>
      <c r="P82" s="1939"/>
    </row>
    <row r="83" spans="1:16" s="1411" customFormat="1" ht="24.75" customHeight="1" x14ac:dyDescent="0.3">
      <c r="A83" s="1412">
        <v>55</v>
      </c>
      <c r="B83" s="1936" t="s">
        <v>2728</v>
      </c>
      <c r="C83" s="1936" t="s">
        <v>2729</v>
      </c>
      <c r="D83" s="1417" t="s">
        <v>2730</v>
      </c>
      <c r="E83" s="1414">
        <v>1</v>
      </c>
      <c r="F83" s="1415">
        <v>1</v>
      </c>
      <c r="G83" s="1412"/>
      <c r="H83" s="1414"/>
      <c r="I83" s="1416"/>
      <c r="J83" s="1412"/>
      <c r="K83" s="1414"/>
      <c r="L83" s="1414" t="s">
        <v>132</v>
      </c>
      <c r="M83" s="1414"/>
      <c r="N83" s="1416"/>
      <c r="O83" s="954"/>
      <c r="P83" s="1418">
        <f t="shared" ref="P83:P101" si="6">ROUND(O83,2)*E83*F83</f>
        <v>0</v>
      </c>
    </row>
    <row r="84" spans="1:16" s="1411" customFormat="1" ht="27.6" x14ac:dyDescent="0.3">
      <c r="A84" s="1412">
        <v>56</v>
      </c>
      <c r="B84" s="1936"/>
      <c r="C84" s="1936"/>
      <c r="D84" s="1417" t="s">
        <v>2731</v>
      </c>
      <c r="E84" s="1414">
        <v>0.5</v>
      </c>
      <c r="F84" s="1415">
        <v>1</v>
      </c>
      <c r="G84" s="1412"/>
      <c r="H84" s="1414"/>
      <c r="I84" s="1416"/>
      <c r="J84" s="1412"/>
      <c r="K84" s="1414"/>
      <c r="L84" s="1414" t="s">
        <v>132</v>
      </c>
      <c r="M84" s="1414"/>
      <c r="N84" s="1416"/>
      <c r="O84" s="954"/>
      <c r="P84" s="1424">
        <f t="shared" si="6"/>
        <v>0</v>
      </c>
    </row>
    <row r="85" spans="1:16" s="1411" customFormat="1" ht="27.6" x14ac:dyDescent="0.3">
      <c r="A85" s="1412">
        <v>57</v>
      </c>
      <c r="B85" s="1429" t="s">
        <v>2726</v>
      </c>
      <c r="C85" s="1429" t="s">
        <v>2732</v>
      </c>
      <c r="D85" s="1417" t="s">
        <v>2733</v>
      </c>
      <c r="E85" s="1414">
        <v>1</v>
      </c>
      <c r="F85" s="1415">
        <v>1</v>
      </c>
      <c r="G85" s="1412"/>
      <c r="H85" s="1414"/>
      <c r="I85" s="1416"/>
      <c r="J85" s="1412"/>
      <c r="K85" s="1414"/>
      <c r="L85" s="1414" t="s">
        <v>132</v>
      </c>
      <c r="M85" s="1414"/>
      <c r="N85" s="1416"/>
      <c r="O85" s="954"/>
      <c r="P85" s="1424">
        <f t="shared" si="6"/>
        <v>0</v>
      </c>
    </row>
    <row r="86" spans="1:16" s="1411" customFormat="1" ht="27.6" x14ac:dyDescent="0.3">
      <c r="A86" s="1412">
        <v>58</v>
      </c>
      <c r="B86" s="1936" t="s">
        <v>2734</v>
      </c>
      <c r="C86" s="1936" t="s">
        <v>1737</v>
      </c>
      <c r="D86" s="1417" t="s">
        <v>2735</v>
      </c>
      <c r="E86" s="1414">
        <v>1</v>
      </c>
      <c r="F86" s="1415">
        <v>1</v>
      </c>
      <c r="G86" s="1412"/>
      <c r="H86" s="1414"/>
      <c r="I86" s="1416"/>
      <c r="J86" s="1412"/>
      <c r="K86" s="1414"/>
      <c r="L86" s="1414" t="s">
        <v>132</v>
      </c>
      <c r="M86" s="1414"/>
      <c r="N86" s="1416"/>
      <c r="O86" s="954"/>
      <c r="P86" s="1424">
        <f t="shared" si="6"/>
        <v>0</v>
      </c>
    </row>
    <row r="87" spans="1:16" s="1411" customFormat="1" x14ac:dyDescent="0.3">
      <c r="A87" s="1412">
        <v>59</v>
      </c>
      <c r="B87" s="1936"/>
      <c r="C87" s="1936"/>
      <c r="D87" s="1417" t="s">
        <v>170</v>
      </c>
      <c r="E87" s="1414">
        <v>1</v>
      </c>
      <c r="F87" s="1415">
        <v>1</v>
      </c>
      <c r="G87" s="1412"/>
      <c r="H87" s="1414"/>
      <c r="I87" s="1416"/>
      <c r="J87" s="1412"/>
      <c r="K87" s="1414"/>
      <c r="L87" s="1414" t="s">
        <v>132</v>
      </c>
      <c r="M87" s="1414"/>
      <c r="N87" s="1416"/>
      <c r="O87" s="954"/>
      <c r="P87" s="1424">
        <f t="shared" si="6"/>
        <v>0</v>
      </c>
    </row>
    <row r="88" spans="1:16" s="1411" customFormat="1" ht="24" customHeight="1" x14ac:dyDescent="0.3">
      <c r="A88" s="1412">
        <v>60</v>
      </c>
      <c r="B88" s="1936"/>
      <c r="C88" s="1936"/>
      <c r="D88" s="1417" t="s">
        <v>2736</v>
      </c>
      <c r="E88" s="1414">
        <v>1</v>
      </c>
      <c r="F88" s="1415">
        <v>1</v>
      </c>
      <c r="G88" s="1412"/>
      <c r="H88" s="1414"/>
      <c r="I88" s="1416"/>
      <c r="J88" s="1412"/>
      <c r="K88" s="1414"/>
      <c r="L88" s="1414" t="s">
        <v>132</v>
      </c>
      <c r="M88" s="1414"/>
      <c r="N88" s="1416"/>
      <c r="O88" s="954"/>
      <c r="P88" s="1424">
        <f t="shared" si="6"/>
        <v>0</v>
      </c>
    </row>
    <row r="89" spans="1:16" s="1411" customFormat="1" x14ac:dyDescent="0.3">
      <c r="A89" s="1412">
        <v>61</v>
      </c>
      <c r="B89" s="1936" t="s">
        <v>2737</v>
      </c>
      <c r="C89" s="1936" t="s">
        <v>2738</v>
      </c>
      <c r="D89" s="1417" t="s">
        <v>136</v>
      </c>
      <c r="E89" s="1414">
        <v>1</v>
      </c>
      <c r="F89" s="1415">
        <v>1</v>
      </c>
      <c r="G89" s="1412"/>
      <c r="H89" s="1414"/>
      <c r="I89" s="1416"/>
      <c r="J89" s="1412"/>
      <c r="K89" s="1414"/>
      <c r="L89" s="1414" t="s">
        <v>132</v>
      </c>
      <c r="M89" s="1414"/>
      <c r="N89" s="1416"/>
      <c r="O89" s="954"/>
      <c r="P89" s="1424">
        <f t="shared" si="6"/>
        <v>0</v>
      </c>
    </row>
    <row r="90" spans="1:16" s="1411" customFormat="1" x14ac:dyDescent="0.3">
      <c r="A90" s="1412">
        <v>62</v>
      </c>
      <c r="B90" s="1936"/>
      <c r="C90" s="1936"/>
      <c r="D90" s="1417" t="s">
        <v>138</v>
      </c>
      <c r="E90" s="1414">
        <v>1</v>
      </c>
      <c r="F90" s="1415">
        <v>1</v>
      </c>
      <c r="G90" s="1412"/>
      <c r="H90" s="1414"/>
      <c r="I90" s="1416"/>
      <c r="J90" s="1412"/>
      <c r="K90" s="1414"/>
      <c r="L90" s="1414" t="s">
        <v>132</v>
      </c>
      <c r="M90" s="1414"/>
      <c r="N90" s="1416"/>
      <c r="O90" s="954"/>
      <c r="P90" s="1424">
        <f t="shared" si="6"/>
        <v>0</v>
      </c>
    </row>
    <row r="91" spans="1:16" s="1411" customFormat="1" x14ac:dyDescent="0.3">
      <c r="A91" s="1412">
        <v>63</v>
      </c>
      <c r="B91" s="1936"/>
      <c r="C91" s="1936"/>
      <c r="D91" s="1417" t="s">
        <v>139</v>
      </c>
      <c r="E91" s="1414">
        <v>1</v>
      </c>
      <c r="F91" s="1415">
        <v>1</v>
      </c>
      <c r="G91" s="1412"/>
      <c r="H91" s="1414"/>
      <c r="I91" s="1416"/>
      <c r="J91" s="1412"/>
      <c r="K91" s="1414"/>
      <c r="L91" s="1414" t="s">
        <v>132</v>
      </c>
      <c r="M91" s="1414"/>
      <c r="N91" s="1416"/>
      <c r="O91" s="954"/>
      <c r="P91" s="1424">
        <f t="shared" si="6"/>
        <v>0</v>
      </c>
    </row>
    <row r="92" spans="1:16" s="1411" customFormat="1" x14ac:dyDescent="0.3">
      <c r="A92" s="1412">
        <v>64</v>
      </c>
      <c r="B92" s="1936"/>
      <c r="C92" s="1936"/>
      <c r="D92" s="1417" t="s">
        <v>2739</v>
      </c>
      <c r="E92" s="1414">
        <v>1</v>
      </c>
      <c r="F92" s="1415">
        <v>1</v>
      </c>
      <c r="G92" s="1412"/>
      <c r="H92" s="1414"/>
      <c r="I92" s="1416"/>
      <c r="J92" s="1412"/>
      <c r="K92" s="1414"/>
      <c r="L92" s="1414" t="s">
        <v>132</v>
      </c>
      <c r="M92" s="1414"/>
      <c r="N92" s="1416"/>
      <c r="O92" s="954"/>
      <c r="P92" s="1424">
        <f t="shared" si="6"/>
        <v>0</v>
      </c>
    </row>
    <row r="93" spans="1:16" s="1411" customFormat="1" x14ac:dyDescent="0.3">
      <c r="A93" s="1412">
        <v>65</v>
      </c>
      <c r="B93" s="1936" t="s">
        <v>2740</v>
      </c>
      <c r="C93" s="1936" t="s">
        <v>2738</v>
      </c>
      <c r="D93" s="1417" t="s">
        <v>136</v>
      </c>
      <c r="E93" s="1414">
        <v>1</v>
      </c>
      <c r="F93" s="1415">
        <v>1</v>
      </c>
      <c r="G93" s="1412"/>
      <c r="H93" s="1414"/>
      <c r="I93" s="1416"/>
      <c r="J93" s="1412"/>
      <c r="K93" s="1414"/>
      <c r="L93" s="1414" t="s">
        <v>132</v>
      </c>
      <c r="M93" s="1414"/>
      <c r="N93" s="1416"/>
      <c r="O93" s="954"/>
      <c r="P93" s="1424">
        <f t="shared" si="6"/>
        <v>0</v>
      </c>
    </row>
    <row r="94" spans="1:16" s="1411" customFormat="1" x14ac:dyDescent="0.3">
      <c r="A94" s="1412">
        <v>66</v>
      </c>
      <c r="B94" s="1936"/>
      <c r="C94" s="1936"/>
      <c r="D94" s="1417" t="s">
        <v>138</v>
      </c>
      <c r="E94" s="1414">
        <v>1</v>
      </c>
      <c r="F94" s="1415">
        <v>1</v>
      </c>
      <c r="G94" s="1412"/>
      <c r="H94" s="1414"/>
      <c r="I94" s="1416"/>
      <c r="J94" s="1412"/>
      <c r="K94" s="1414"/>
      <c r="L94" s="1414" t="s">
        <v>132</v>
      </c>
      <c r="M94" s="1414"/>
      <c r="N94" s="1416"/>
      <c r="O94" s="954"/>
      <c r="P94" s="1424">
        <f t="shared" si="6"/>
        <v>0</v>
      </c>
    </row>
    <row r="95" spans="1:16" s="1411" customFormat="1" x14ac:dyDescent="0.3">
      <c r="A95" s="1412">
        <v>67</v>
      </c>
      <c r="B95" s="1936"/>
      <c r="C95" s="1936"/>
      <c r="D95" s="1417" t="s">
        <v>139</v>
      </c>
      <c r="E95" s="1414">
        <v>1</v>
      </c>
      <c r="F95" s="1415">
        <v>1</v>
      </c>
      <c r="G95" s="1412"/>
      <c r="H95" s="1414"/>
      <c r="I95" s="1416"/>
      <c r="J95" s="1412"/>
      <c r="K95" s="1414"/>
      <c r="L95" s="1414" t="s">
        <v>132</v>
      </c>
      <c r="M95" s="1414"/>
      <c r="N95" s="1416"/>
      <c r="O95" s="954"/>
      <c r="P95" s="1424">
        <f t="shared" si="6"/>
        <v>0</v>
      </c>
    </row>
    <row r="96" spans="1:16" s="1411" customFormat="1" x14ac:dyDescent="0.3">
      <c r="A96" s="1412">
        <v>68</v>
      </c>
      <c r="B96" s="1936"/>
      <c r="C96" s="1936"/>
      <c r="D96" s="1417" t="s">
        <v>2739</v>
      </c>
      <c r="E96" s="1414">
        <v>1</v>
      </c>
      <c r="F96" s="1415">
        <v>1</v>
      </c>
      <c r="G96" s="1412"/>
      <c r="H96" s="1414"/>
      <c r="I96" s="1416"/>
      <c r="J96" s="1412"/>
      <c r="K96" s="1414"/>
      <c r="L96" s="1414" t="s">
        <v>132</v>
      </c>
      <c r="M96" s="1414"/>
      <c r="N96" s="1416"/>
      <c r="O96" s="954"/>
      <c r="P96" s="1424">
        <f t="shared" si="6"/>
        <v>0</v>
      </c>
    </row>
    <row r="97" spans="1:16" s="1411" customFormat="1" ht="27.6" x14ac:dyDescent="0.3">
      <c r="A97" s="1412">
        <v>69</v>
      </c>
      <c r="B97" s="1429" t="s">
        <v>2741</v>
      </c>
      <c r="C97" s="1429" t="s">
        <v>2742</v>
      </c>
      <c r="D97" s="1417" t="s">
        <v>2743</v>
      </c>
      <c r="E97" s="1414">
        <v>1</v>
      </c>
      <c r="F97" s="1415">
        <v>1</v>
      </c>
      <c r="G97" s="1412"/>
      <c r="H97" s="1414"/>
      <c r="I97" s="1416"/>
      <c r="J97" s="1412"/>
      <c r="K97" s="1414"/>
      <c r="L97" s="1414" t="s">
        <v>132</v>
      </c>
      <c r="M97" s="1414"/>
      <c r="N97" s="1416"/>
      <c r="O97" s="954"/>
      <c r="P97" s="1424">
        <f t="shared" si="6"/>
        <v>0</v>
      </c>
    </row>
    <row r="98" spans="1:16" s="1411" customFormat="1" ht="27.6" x14ac:dyDescent="0.3">
      <c r="A98" s="1412">
        <v>70</v>
      </c>
      <c r="B98" s="1429" t="s">
        <v>2744</v>
      </c>
      <c r="C98" s="1429" t="s">
        <v>2742</v>
      </c>
      <c r="D98" s="1417" t="s">
        <v>2745</v>
      </c>
      <c r="E98" s="1414">
        <v>1</v>
      </c>
      <c r="F98" s="1415">
        <v>1</v>
      </c>
      <c r="G98" s="1412"/>
      <c r="H98" s="1414"/>
      <c r="I98" s="1416"/>
      <c r="J98" s="1412"/>
      <c r="K98" s="1414"/>
      <c r="L98" s="1414" t="s">
        <v>132</v>
      </c>
      <c r="M98" s="1414"/>
      <c r="N98" s="1416"/>
      <c r="O98" s="954"/>
      <c r="P98" s="1424">
        <f t="shared" si="6"/>
        <v>0</v>
      </c>
    </row>
    <row r="99" spans="1:16" s="1411" customFormat="1" x14ac:dyDescent="0.3">
      <c r="A99" s="1412">
        <v>71</v>
      </c>
      <c r="B99" s="1429" t="s">
        <v>2746</v>
      </c>
      <c r="C99" s="1429" t="s">
        <v>2746</v>
      </c>
      <c r="D99" s="1417" t="s">
        <v>2659</v>
      </c>
      <c r="E99" s="1414">
        <v>1</v>
      </c>
      <c r="F99" s="1415">
        <v>1</v>
      </c>
      <c r="G99" s="1412"/>
      <c r="H99" s="1414"/>
      <c r="I99" s="1416"/>
      <c r="J99" s="1412"/>
      <c r="K99" s="1414"/>
      <c r="L99" s="1414" t="s">
        <v>132</v>
      </c>
      <c r="M99" s="1414"/>
      <c r="N99" s="1416"/>
      <c r="O99" s="954"/>
      <c r="P99" s="1424">
        <f t="shared" si="6"/>
        <v>0</v>
      </c>
    </row>
    <row r="100" spans="1:16" s="1411" customFormat="1" x14ac:dyDescent="0.3">
      <c r="A100" s="1243">
        <v>72</v>
      </c>
      <c r="B100" s="1936" t="s">
        <v>2747</v>
      </c>
      <c r="C100" s="1936" t="s">
        <v>2748</v>
      </c>
      <c r="D100" s="1427" t="s">
        <v>136</v>
      </c>
      <c r="E100" s="1245">
        <v>1</v>
      </c>
      <c r="F100" s="1246">
        <v>1</v>
      </c>
      <c r="G100" s="1243"/>
      <c r="H100" s="1245"/>
      <c r="I100" s="1247"/>
      <c r="J100" s="1243"/>
      <c r="K100" s="1245"/>
      <c r="L100" s="1245" t="s">
        <v>132</v>
      </c>
      <c r="M100" s="1245"/>
      <c r="N100" s="1247"/>
      <c r="O100" s="958"/>
      <c r="P100" s="1424">
        <f t="shared" si="6"/>
        <v>0</v>
      </c>
    </row>
    <row r="101" spans="1:16" s="1411" customFormat="1" x14ac:dyDescent="0.3">
      <c r="A101" s="1412">
        <v>73</v>
      </c>
      <c r="B101" s="1936"/>
      <c r="C101" s="1936"/>
      <c r="D101" s="1417" t="s">
        <v>170</v>
      </c>
      <c r="E101" s="1414">
        <v>1</v>
      </c>
      <c r="F101" s="1415">
        <v>1</v>
      </c>
      <c r="G101" s="1412"/>
      <c r="H101" s="1414"/>
      <c r="I101" s="1416"/>
      <c r="J101" s="1412"/>
      <c r="K101" s="1414"/>
      <c r="L101" s="1414" t="s">
        <v>132</v>
      </c>
      <c r="M101" s="1414"/>
      <c r="N101" s="1416"/>
      <c r="O101" s="954"/>
      <c r="P101" s="1424">
        <f t="shared" si="6"/>
        <v>0</v>
      </c>
    </row>
    <row r="102" spans="1:16" s="1411" customFormat="1" ht="15" thickBot="1" x14ac:dyDescent="0.35">
      <c r="A102" s="1927" t="s">
        <v>2660</v>
      </c>
      <c r="B102" s="1927"/>
      <c r="C102" s="1927"/>
      <c r="D102" s="1927"/>
      <c r="E102" s="1927"/>
      <c r="F102" s="1927"/>
      <c r="G102" s="1927"/>
      <c r="H102" s="1927"/>
      <c r="I102" s="1927"/>
      <c r="J102" s="1927"/>
      <c r="K102" s="1927"/>
      <c r="L102" s="1927"/>
      <c r="M102" s="1927"/>
      <c r="N102" s="1927"/>
      <c r="O102" s="1928">
        <f>SUM(P83:P101)</f>
        <v>0</v>
      </c>
      <c r="P102" s="1928"/>
    </row>
    <row r="103" spans="1:16" s="1411" customFormat="1" x14ac:dyDescent="0.3">
      <c r="A103" s="1938" t="s">
        <v>2749</v>
      </c>
      <c r="B103" s="1938"/>
      <c r="C103" s="1938"/>
      <c r="D103" s="1938"/>
      <c r="E103" s="1938"/>
      <c r="F103" s="1938"/>
      <c r="G103" s="1938"/>
      <c r="H103" s="1938"/>
      <c r="I103" s="1938"/>
      <c r="J103" s="1938"/>
      <c r="K103" s="1938"/>
      <c r="L103" s="1938"/>
      <c r="M103" s="1938"/>
      <c r="N103" s="1938"/>
      <c r="O103" s="1938"/>
      <c r="P103" s="1938"/>
    </row>
    <row r="104" spans="1:16" s="1411" customFormat="1" ht="24.75" customHeight="1" x14ac:dyDescent="0.3">
      <c r="A104" s="1412">
        <v>74</v>
      </c>
      <c r="B104" s="1936" t="s">
        <v>2750</v>
      </c>
      <c r="C104" s="1936" t="s">
        <v>2751</v>
      </c>
      <c r="D104" s="1413" t="s">
        <v>2752</v>
      </c>
      <c r="E104" s="1414">
        <v>52</v>
      </c>
      <c r="F104" s="1415">
        <v>1</v>
      </c>
      <c r="G104" s="1412"/>
      <c r="H104" s="1414" t="s">
        <v>132</v>
      </c>
      <c r="I104" s="1416"/>
      <c r="J104" s="1412"/>
      <c r="K104" s="1414"/>
      <c r="L104" s="1414"/>
      <c r="M104" s="1414"/>
      <c r="N104" s="1416"/>
      <c r="O104" s="1939" t="s">
        <v>2654</v>
      </c>
      <c r="P104" s="1939"/>
    </row>
    <row r="105" spans="1:16" s="1411" customFormat="1" ht="262.2" x14ac:dyDescent="0.3">
      <c r="A105" s="1243">
        <v>75</v>
      </c>
      <c r="B105" s="1936"/>
      <c r="C105" s="1936"/>
      <c r="D105" s="1434" t="s">
        <v>2753</v>
      </c>
      <c r="E105" s="1414">
        <v>1</v>
      </c>
      <c r="F105" s="1415">
        <v>1</v>
      </c>
      <c r="G105" s="1412"/>
      <c r="H105" s="1414"/>
      <c r="I105" s="1416"/>
      <c r="J105" s="1412"/>
      <c r="K105" s="1414"/>
      <c r="L105" s="1414" t="s">
        <v>132</v>
      </c>
      <c r="M105" s="1414"/>
      <c r="N105" s="1416"/>
      <c r="O105" s="954"/>
      <c r="P105" s="1424">
        <f>ROUND(O105,2)*E105*F105</f>
        <v>0</v>
      </c>
    </row>
    <row r="106" spans="1:16" s="1411" customFormat="1" ht="55.2" x14ac:dyDescent="0.3">
      <c r="A106" s="1243">
        <v>76</v>
      </c>
      <c r="B106" s="1936"/>
      <c r="C106" s="1936"/>
      <c r="D106" s="1435" t="s">
        <v>2754</v>
      </c>
      <c r="E106" s="1414">
        <v>1</v>
      </c>
      <c r="F106" s="1415">
        <v>1</v>
      </c>
      <c r="G106" s="1412"/>
      <c r="H106" s="1414"/>
      <c r="I106" s="1416"/>
      <c r="J106" s="1412"/>
      <c r="K106" s="1414"/>
      <c r="L106" s="1414" t="s">
        <v>132</v>
      </c>
      <c r="M106" s="1414"/>
      <c r="N106" s="1416"/>
      <c r="O106" s="954"/>
      <c r="P106" s="1424">
        <f>ROUND(O106,2)*E106*F106</f>
        <v>0</v>
      </c>
    </row>
    <row r="107" spans="1:16" s="1411" customFormat="1" x14ac:dyDescent="0.3">
      <c r="A107" s="1243">
        <v>77</v>
      </c>
      <c r="B107" s="1936"/>
      <c r="C107" s="1936"/>
      <c r="D107" s="1435" t="s">
        <v>1167</v>
      </c>
      <c r="E107" s="1414">
        <v>0.25</v>
      </c>
      <c r="F107" s="1415">
        <v>1</v>
      </c>
      <c r="G107" s="1412"/>
      <c r="H107" s="1414"/>
      <c r="I107" s="1416"/>
      <c r="J107" s="1412"/>
      <c r="K107" s="1414"/>
      <c r="L107" s="1414" t="s">
        <v>132</v>
      </c>
      <c r="M107" s="1414"/>
      <c r="N107" s="1416"/>
      <c r="O107" s="954"/>
      <c r="P107" s="1424">
        <f>ROUND(O107,2)*E107*F107</f>
        <v>0</v>
      </c>
    </row>
    <row r="108" spans="1:16" s="1411" customFormat="1" x14ac:dyDescent="0.3">
      <c r="A108" s="1243">
        <v>78</v>
      </c>
      <c r="B108" s="1936"/>
      <c r="C108" s="1936"/>
      <c r="D108" s="1435" t="s">
        <v>1169</v>
      </c>
      <c r="E108" s="1414">
        <v>0.25</v>
      </c>
      <c r="F108" s="1415">
        <v>1</v>
      </c>
      <c r="G108" s="1412"/>
      <c r="H108" s="1414"/>
      <c r="I108" s="1416"/>
      <c r="J108" s="1412"/>
      <c r="K108" s="1414"/>
      <c r="L108" s="1414" t="s">
        <v>132</v>
      </c>
      <c r="M108" s="1414"/>
      <c r="N108" s="1416"/>
      <c r="O108" s="954"/>
      <c r="P108" s="1424">
        <f>ROUND(O108,2)*E108*F108</f>
        <v>0</v>
      </c>
    </row>
    <row r="109" spans="1:16" s="1411" customFormat="1" ht="27.6" x14ac:dyDescent="0.3">
      <c r="A109" s="1243">
        <v>79</v>
      </c>
      <c r="B109" s="1936" t="s">
        <v>2755</v>
      </c>
      <c r="C109" s="1936" t="s">
        <v>2756</v>
      </c>
      <c r="D109" s="1435" t="s">
        <v>2757</v>
      </c>
      <c r="E109" s="1414">
        <v>1</v>
      </c>
      <c r="F109" s="1415">
        <v>52</v>
      </c>
      <c r="G109" s="1412"/>
      <c r="H109" s="1414" t="s">
        <v>132</v>
      </c>
      <c r="I109" s="1416"/>
      <c r="J109" s="1412"/>
      <c r="K109" s="1414"/>
      <c r="L109" s="1414"/>
      <c r="M109" s="1414"/>
      <c r="N109" s="1416"/>
      <c r="O109" s="1939" t="s">
        <v>2654</v>
      </c>
      <c r="P109" s="1939"/>
    </row>
    <row r="110" spans="1:16" s="1411" customFormat="1" x14ac:dyDescent="0.3">
      <c r="A110" s="1243">
        <v>80</v>
      </c>
      <c r="B110" s="1936"/>
      <c r="C110" s="1936"/>
      <c r="D110" s="1435" t="s">
        <v>609</v>
      </c>
      <c r="E110" s="1414">
        <v>1</v>
      </c>
      <c r="F110" s="1415">
        <v>1</v>
      </c>
      <c r="G110" s="1412"/>
      <c r="H110" s="1414"/>
      <c r="I110" s="1416"/>
      <c r="J110" s="1412"/>
      <c r="K110" s="1414"/>
      <c r="L110" s="1414" t="s">
        <v>132</v>
      </c>
      <c r="M110" s="1414"/>
      <c r="N110" s="1416"/>
      <c r="O110" s="954"/>
      <c r="P110" s="1424">
        <f t="shared" ref="P110:P124" si="7">ROUND(O110,2)*E110*F110</f>
        <v>0</v>
      </c>
    </row>
    <row r="111" spans="1:16" s="1411" customFormat="1" x14ac:dyDescent="0.3">
      <c r="A111" s="1243">
        <v>81</v>
      </c>
      <c r="B111" s="1936"/>
      <c r="C111" s="1936"/>
      <c r="D111" s="1436" t="s">
        <v>2758</v>
      </c>
      <c r="E111" s="1414">
        <v>1</v>
      </c>
      <c r="F111" s="1415">
        <v>1</v>
      </c>
      <c r="G111" s="1412"/>
      <c r="H111" s="1414"/>
      <c r="I111" s="1416"/>
      <c r="J111" s="1412"/>
      <c r="K111" s="1414"/>
      <c r="L111" s="1414" t="s">
        <v>132</v>
      </c>
      <c r="M111" s="1414"/>
      <c r="N111" s="1416"/>
      <c r="O111" s="954"/>
      <c r="P111" s="1424">
        <f t="shared" si="7"/>
        <v>0</v>
      </c>
    </row>
    <row r="112" spans="1:16" s="1411" customFormat="1" x14ac:dyDescent="0.3">
      <c r="A112" s="1243">
        <v>82</v>
      </c>
      <c r="B112" s="1936"/>
      <c r="C112" s="1936"/>
      <c r="D112" s="1437" t="s">
        <v>2759</v>
      </c>
      <c r="E112" s="1414">
        <v>1</v>
      </c>
      <c r="F112" s="1415">
        <v>1</v>
      </c>
      <c r="G112" s="1412"/>
      <c r="H112" s="1414"/>
      <c r="I112" s="1416"/>
      <c r="J112" s="1412"/>
      <c r="K112" s="1414"/>
      <c r="L112" s="1414" t="s">
        <v>132</v>
      </c>
      <c r="M112" s="1414"/>
      <c r="N112" s="1416"/>
      <c r="O112" s="954"/>
      <c r="P112" s="1424">
        <f t="shared" si="7"/>
        <v>0</v>
      </c>
    </row>
    <row r="113" spans="1:16" s="1411" customFormat="1" x14ac:dyDescent="0.3">
      <c r="A113" s="1243">
        <v>83</v>
      </c>
      <c r="B113" s="1936"/>
      <c r="C113" s="1936"/>
      <c r="D113" s="1436" t="s">
        <v>1264</v>
      </c>
      <c r="E113" s="1414">
        <v>1</v>
      </c>
      <c r="F113" s="1415">
        <v>1</v>
      </c>
      <c r="G113" s="1412"/>
      <c r="H113" s="1414"/>
      <c r="I113" s="1416"/>
      <c r="J113" s="1412"/>
      <c r="K113" s="1414"/>
      <c r="L113" s="1414" t="s">
        <v>132</v>
      </c>
      <c r="M113" s="1414"/>
      <c r="N113" s="1416"/>
      <c r="O113" s="954"/>
      <c r="P113" s="1424">
        <f t="shared" si="7"/>
        <v>0</v>
      </c>
    </row>
    <row r="114" spans="1:16" s="1411" customFormat="1" x14ac:dyDescent="0.3">
      <c r="A114" s="1243">
        <v>84</v>
      </c>
      <c r="B114" s="1936"/>
      <c r="C114" s="1936"/>
      <c r="D114" s="1435" t="s">
        <v>2760</v>
      </c>
      <c r="E114" s="1414">
        <v>1</v>
      </c>
      <c r="F114" s="1415">
        <v>1</v>
      </c>
      <c r="G114" s="1412"/>
      <c r="H114" s="1414"/>
      <c r="I114" s="1416"/>
      <c r="J114" s="1412"/>
      <c r="K114" s="1414"/>
      <c r="L114" s="1414" t="s">
        <v>132</v>
      </c>
      <c r="M114" s="1414"/>
      <c r="N114" s="1416"/>
      <c r="O114" s="954"/>
      <c r="P114" s="1424">
        <f t="shared" si="7"/>
        <v>0</v>
      </c>
    </row>
    <row r="115" spans="1:16" s="1411" customFormat="1" ht="41.4" x14ac:dyDescent="0.3">
      <c r="A115" s="1243">
        <v>85</v>
      </c>
      <c r="B115" s="1936"/>
      <c r="C115" s="1936"/>
      <c r="D115" s="1435" t="s">
        <v>2761</v>
      </c>
      <c r="E115" s="1414">
        <v>1</v>
      </c>
      <c r="F115" s="1415">
        <v>1</v>
      </c>
      <c r="G115" s="1412"/>
      <c r="H115" s="1414"/>
      <c r="I115" s="1416"/>
      <c r="J115" s="1412"/>
      <c r="K115" s="1414"/>
      <c r="L115" s="1414" t="s">
        <v>132</v>
      </c>
      <c r="M115" s="1414"/>
      <c r="N115" s="1416"/>
      <c r="O115" s="954"/>
      <c r="P115" s="1424">
        <f t="shared" si="7"/>
        <v>0</v>
      </c>
    </row>
    <row r="116" spans="1:16" s="1411" customFormat="1" ht="27.6" x14ac:dyDescent="0.3">
      <c r="A116" s="1243">
        <v>86</v>
      </c>
      <c r="B116" s="1936"/>
      <c r="C116" s="1936"/>
      <c r="D116" s="1435" t="s">
        <v>2762</v>
      </c>
      <c r="E116" s="1414">
        <v>1</v>
      </c>
      <c r="F116" s="1415">
        <v>1</v>
      </c>
      <c r="G116" s="1412"/>
      <c r="H116" s="1414"/>
      <c r="I116" s="1416"/>
      <c r="J116" s="1412"/>
      <c r="K116" s="1414"/>
      <c r="L116" s="1414" t="s">
        <v>132</v>
      </c>
      <c r="M116" s="1414"/>
      <c r="N116" s="1416"/>
      <c r="O116" s="954"/>
      <c r="P116" s="1424">
        <f t="shared" si="7"/>
        <v>0</v>
      </c>
    </row>
    <row r="117" spans="1:16" s="1411" customFormat="1" ht="27.6" x14ac:dyDescent="0.3">
      <c r="A117" s="1243">
        <v>87</v>
      </c>
      <c r="B117" s="1936"/>
      <c r="C117" s="1936"/>
      <c r="D117" s="1435" t="s">
        <v>611</v>
      </c>
      <c r="E117" s="1414">
        <v>1</v>
      </c>
      <c r="F117" s="1415">
        <v>1</v>
      </c>
      <c r="G117" s="1412"/>
      <c r="H117" s="1414"/>
      <c r="I117" s="1416"/>
      <c r="J117" s="1412"/>
      <c r="K117" s="1414"/>
      <c r="L117" s="1414" t="s">
        <v>132</v>
      </c>
      <c r="M117" s="1414"/>
      <c r="N117" s="1416"/>
      <c r="O117" s="954"/>
      <c r="P117" s="1424">
        <f t="shared" si="7"/>
        <v>0</v>
      </c>
    </row>
    <row r="118" spans="1:16" s="1411" customFormat="1" x14ac:dyDescent="0.3">
      <c r="A118" s="1243">
        <v>88</v>
      </c>
      <c r="B118" s="1936"/>
      <c r="C118" s="1936"/>
      <c r="D118" s="1436" t="s">
        <v>2763</v>
      </c>
      <c r="E118" s="1421">
        <v>1</v>
      </c>
      <c r="F118" s="1422">
        <v>1</v>
      </c>
      <c r="G118" s="1419"/>
      <c r="H118" s="1421"/>
      <c r="I118" s="1423"/>
      <c r="J118" s="1419"/>
      <c r="K118" s="1421"/>
      <c r="L118" s="1421" t="s">
        <v>132</v>
      </c>
      <c r="M118" s="1421"/>
      <c r="N118" s="1423"/>
      <c r="O118" s="954"/>
      <c r="P118" s="1424">
        <f t="shared" si="7"/>
        <v>0</v>
      </c>
    </row>
    <row r="119" spans="1:16" s="1411" customFormat="1" x14ac:dyDescent="0.3">
      <c r="A119" s="1243">
        <v>89</v>
      </c>
      <c r="B119" s="1936"/>
      <c r="C119" s="1936"/>
      <c r="D119" s="1436" t="s">
        <v>2764</v>
      </c>
      <c r="E119" s="1245">
        <v>1</v>
      </c>
      <c r="F119" s="1246">
        <v>1</v>
      </c>
      <c r="G119" s="1243"/>
      <c r="H119" s="1245"/>
      <c r="I119" s="1247"/>
      <c r="J119" s="1243"/>
      <c r="K119" s="1245"/>
      <c r="L119" s="1245" t="s">
        <v>132</v>
      </c>
      <c r="M119" s="1245"/>
      <c r="N119" s="1247"/>
      <c r="O119" s="954"/>
      <c r="P119" s="1424">
        <f t="shared" si="7"/>
        <v>0</v>
      </c>
    </row>
    <row r="120" spans="1:16" s="1411" customFormat="1" x14ac:dyDescent="0.3">
      <c r="A120" s="1243">
        <v>90</v>
      </c>
      <c r="B120" s="1936"/>
      <c r="C120" s="1936"/>
      <c r="D120" s="1436" t="s">
        <v>2765</v>
      </c>
      <c r="E120" s="1245">
        <v>1</v>
      </c>
      <c r="F120" s="1246">
        <v>1</v>
      </c>
      <c r="G120" s="1243"/>
      <c r="H120" s="1245"/>
      <c r="I120" s="1247"/>
      <c r="J120" s="1243"/>
      <c r="K120" s="1245"/>
      <c r="L120" s="1245" t="s">
        <v>132</v>
      </c>
      <c r="M120" s="1245"/>
      <c r="N120" s="1247"/>
      <c r="O120" s="954"/>
      <c r="P120" s="1424">
        <f t="shared" si="7"/>
        <v>0</v>
      </c>
    </row>
    <row r="121" spans="1:16" s="1411" customFormat="1" x14ac:dyDescent="0.3">
      <c r="A121" s="1243">
        <v>91</v>
      </c>
      <c r="B121" s="1936"/>
      <c r="C121" s="1936"/>
      <c r="D121" s="1436" t="s">
        <v>2766</v>
      </c>
      <c r="E121" s="1245">
        <v>1</v>
      </c>
      <c r="F121" s="1246">
        <v>1</v>
      </c>
      <c r="G121" s="1243"/>
      <c r="H121" s="1245"/>
      <c r="I121" s="1247"/>
      <c r="J121" s="1243"/>
      <c r="K121" s="1245"/>
      <c r="L121" s="1245" t="s">
        <v>132</v>
      </c>
      <c r="M121" s="1245"/>
      <c r="N121" s="1247"/>
      <c r="O121" s="954"/>
      <c r="P121" s="1424">
        <f t="shared" si="7"/>
        <v>0</v>
      </c>
    </row>
    <row r="122" spans="1:16" s="1411" customFormat="1" x14ac:dyDescent="0.3">
      <c r="A122" s="1243">
        <v>92</v>
      </c>
      <c r="B122" s="1936"/>
      <c r="C122" s="1936"/>
      <c r="D122" s="1436" t="s">
        <v>2767</v>
      </c>
      <c r="E122" s="1245">
        <v>1</v>
      </c>
      <c r="F122" s="1246">
        <v>1</v>
      </c>
      <c r="G122" s="1243"/>
      <c r="H122" s="1245"/>
      <c r="I122" s="1247"/>
      <c r="J122" s="1243"/>
      <c r="K122" s="1245"/>
      <c r="L122" s="1245" t="s">
        <v>132</v>
      </c>
      <c r="M122" s="1245"/>
      <c r="N122" s="1247"/>
      <c r="O122" s="954"/>
      <c r="P122" s="1424">
        <f t="shared" si="7"/>
        <v>0</v>
      </c>
    </row>
    <row r="123" spans="1:16" s="1411" customFormat="1" ht="27.6" x14ac:dyDescent="0.3">
      <c r="A123" s="1243">
        <v>93</v>
      </c>
      <c r="B123" s="1251" t="s">
        <v>2768</v>
      </c>
      <c r="C123" s="1251" t="s">
        <v>2769</v>
      </c>
      <c r="D123" s="1436" t="s">
        <v>2770</v>
      </c>
      <c r="E123" s="1245">
        <v>1</v>
      </c>
      <c r="F123" s="1246">
        <v>1</v>
      </c>
      <c r="G123" s="1243"/>
      <c r="H123" s="1245"/>
      <c r="I123" s="1247"/>
      <c r="J123" s="1243"/>
      <c r="K123" s="1245"/>
      <c r="L123" s="1245" t="s">
        <v>132</v>
      </c>
      <c r="M123" s="1245"/>
      <c r="N123" s="1247"/>
      <c r="O123" s="954"/>
      <c r="P123" s="1426">
        <f t="shared" si="7"/>
        <v>0</v>
      </c>
    </row>
    <row r="124" spans="1:16" s="1411" customFormat="1" ht="27.6" x14ac:dyDescent="0.3">
      <c r="A124" s="1243">
        <v>94</v>
      </c>
      <c r="B124" s="1245" t="s">
        <v>2771</v>
      </c>
      <c r="C124" s="1438" t="s">
        <v>2772</v>
      </c>
      <c r="D124" s="1427" t="s">
        <v>2659</v>
      </c>
      <c r="E124" s="1245">
        <v>1</v>
      </c>
      <c r="F124" s="1246">
        <v>1</v>
      </c>
      <c r="G124" s="1243"/>
      <c r="H124" s="1245"/>
      <c r="I124" s="1247"/>
      <c r="J124" s="1243"/>
      <c r="K124" s="1245"/>
      <c r="L124" s="1245" t="s">
        <v>132</v>
      </c>
      <c r="M124" s="1245"/>
      <c r="N124" s="1247"/>
      <c r="O124" s="958"/>
      <c r="P124" s="1424">
        <f t="shared" si="7"/>
        <v>0</v>
      </c>
    </row>
    <row r="125" spans="1:16" s="1411" customFormat="1" ht="15" thickBot="1" x14ac:dyDescent="0.35">
      <c r="A125" s="1927" t="s">
        <v>2660</v>
      </c>
      <c r="B125" s="1927"/>
      <c r="C125" s="1927"/>
      <c r="D125" s="1927"/>
      <c r="E125" s="1927"/>
      <c r="F125" s="1927"/>
      <c r="G125" s="1927"/>
      <c r="H125" s="1927"/>
      <c r="I125" s="1927"/>
      <c r="J125" s="1927"/>
      <c r="K125" s="1927"/>
      <c r="L125" s="1927"/>
      <c r="M125" s="1927"/>
      <c r="N125" s="1927"/>
      <c r="O125" s="1928">
        <f>SUM(P104:P124)</f>
        <v>0</v>
      </c>
      <c r="P125" s="1928"/>
    </row>
    <row r="126" spans="1:16" s="1411" customFormat="1" ht="15" thickBot="1" x14ac:dyDescent="0.35">
      <c r="A126" s="1937" t="s">
        <v>2773</v>
      </c>
      <c r="B126" s="1937"/>
      <c r="C126" s="1937"/>
      <c r="D126" s="1937"/>
      <c r="E126" s="1937"/>
      <c r="F126" s="1937"/>
      <c r="G126" s="1937"/>
      <c r="H126" s="1937"/>
      <c r="I126" s="1937"/>
      <c r="J126" s="1937"/>
      <c r="K126" s="1937"/>
      <c r="L126" s="1937"/>
      <c r="M126" s="1937"/>
      <c r="N126" s="1937"/>
      <c r="O126" s="1937"/>
      <c r="P126" s="1937"/>
    </row>
    <row r="127" spans="1:16" s="1443" customFormat="1" ht="55.2" x14ac:dyDescent="0.3">
      <c r="A127" s="1439">
        <v>95</v>
      </c>
      <c r="B127" s="1934" t="s">
        <v>2774</v>
      </c>
      <c r="C127" s="1932" t="s">
        <v>6801</v>
      </c>
      <c r="D127" s="1440" t="s">
        <v>6800</v>
      </c>
      <c r="E127" s="1441">
        <v>2</v>
      </c>
      <c r="F127" s="1441">
        <v>1</v>
      </c>
      <c r="G127" s="1441"/>
      <c r="H127" s="1441"/>
      <c r="I127" s="1441"/>
      <c r="J127" s="1441"/>
      <c r="K127" s="1441"/>
      <c r="L127" s="1441"/>
      <c r="M127" s="1441" t="s">
        <v>132</v>
      </c>
      <c r="N127" s="1441" t="s">
        <v>132</v>
      </c>
      <c r="O127" s="1366"/>
      <c r="P127" s="1442">
        <f>ROUND(O127,2)*E127*F127</f>
        <v>0</v>
      </c>
    </row>
    <row r="128" spans="1:16" s="1443" customFormat="1" ht="42" thickBot="1" x14ac:dyDescent="0.35">
      <c r="A128" s="1444">
        <v>96</v>
      </c>
      <c r="B128" s="1935"/>
      <c r="C128" s="1933"/>
      <c r="D128" s="1445" t="s">
        <v>6799</v>
      </c>
      <c r="E128" s="1446">
        <v>2</v>
      </c>
      <c r="F128" s="1446">
        <v>1</v>
      </c>
      <c r="G128" s="1446"/>
      <c r="H128" s="1446"/>
      <c r="I128" s="1446"/>
      <c r="J128" s="1446"/>
      <c r="K128" s="1446"/>
      <c r="L128" s="1446"/>
      <c r="M128" s="1446" t="s">
        <v>132</v>
      </c>
      <c r="N128" s="1446" t="s">
        <v>132</v>
      </c>
      <c r="O128" s="1367"/>
      <c r="P128" s="1447">
        <f>ROUND(O128,2)*E128*F128</f>
        <v>0</v>
      </c>
    </row>
    <row r="129" spans="1:19" s="1411" customFormat="1" ht="15" thickBot="1" x14ac:dyDescent="0.35">
      <c r="A129" s="1929" t="s">
        <v>2660</v>
      </c>
      <c r="B129" s="1929"/>
      <c r="C129" s="1929"/>
      <c r="D129" s="1929"/>
      <c r="E129" s="1929"/>
      <c r="F129" s="1929"/>
      <c r="G129" s="1929"/>
      <c r="H129" s="1929"/>
      <c r="I129" s="1929"/>
      <c r="J129" s="1929"/>
      <c r="K129" s="1929"/>
      <c r="L129" s="1929"/>
      <c r="M129" s="1929"/>
      <c r="N129" s="1929"/>
      <c r="O129" s="1930">
        <f>SUM(P127:P128)</f>
        <v>0</v>
      </c>
      <c r="P129" s="1930"/>
    </row>
    <row r="130" spans="1:19" s="1411" customFormat="1" ht="15" thickBot="1" x14ac:dyDescent="0.35">
      <c r="A130" s="1931" t="s">
        <v>163</v>
      </c>
      <c r="B130" s="1931"/>
      <c r="C130" s="1931"/>
      <c r="D130" s="1931"/>
      <c r="E130" s="1931"/>
      <c r="F130" s="1931"/>
      <c r="G130" s="1931"/>
      <c r="H130" s="1931"/>
      <c r="I130" s="1931"/>
      <c r="J130" s="1931"/>
      <c r="K130" s="1931"/>
      <c r="L130" s="1931"/>
      <c r="M130" s="1931"/>
      <c r="N130" s="1931"/>
      <c r="O130" s="1926">
        <f>O23+O32+O45+O59+O68+O80+O102+O125+O129</f>
        <v>0</v>
      </c>
      <c r="P130" s="1926"/>
    </row>
    <row r="131" spans="1:19" s="1411" customFormat="1" ht="15" thickBot="1" x14ac:dyDescent="0.35">
      <c r="A131" s="1448" t="s">
        <v>164</v>
      </c>
      <c r="B131" s="1449"/>
      <c r="C131" s="1449"/>
      <c r="D131" s="1450"/>
      <c r="E131" s="1449"/>
      <c r="F131" s="1449"/>
      <c r="G131" s="1449"/>
      <c r="H131" s="1449"/>
      <c r="I131" s="1449"/>
      <c r="J131" s="1449"/>
      <c r="K131" s="1449"/>
      <c r="L131" s="1449"/>
      <c r="M131" s="1449"/>
      <c r="N131" s="1451"/>
      <c r="O131" s="1926">
        <f>SUM(O130*4)</f>
        <v>0</v>
      </c>
      <c r="P131" s="1926"/>
    </row>
    <row r="132" spans="1:19" customFormat="1" x14ac:dyDescent="0.3">
      <c r="A132" s="1398"/>
      <c r="B132" s="1398"/>
      <c r="C132" s="1398"/>
      <c r="D132" s="1452"/>
      <c r="E132" s="1398"/>
      <c r="F132" s="1398"/>
      <c r="G132" s="1453"/>
      <c r="H132" s="1453"/>
      <c r="I132" s="1453"/>
      <c r="J132" s="1453"/>
      <c r="K132" s="1453"/>
      <c r="L132" s="1453"/>
      <c r="M132" s="1453"/>
      <c r="N132" s="1453"/>
      <c r="O132" s="1398"/>
      <c r="P132" s="1398"/>
      <c r="Q132" s="1398"/>
      <c r="R132" s="1398"/>
      <c r="S132" s="1398"/>
    </row>
    <row r="133" spans="1:19" customFormat="1" x14ac:dyDescent="0.3">
      <c r="A133" s="1398"/>
      <c r="B133" s="1398"/>
      <c r="C133" s="1398"/>
      <c r="D133" s="1452"/>
      <c r="E133" s="1398"/>
      <c r="F133" s="1398"/>
      <c r="G133" s="1453"/>
      <c r="H133" s="1453"/>
      <c r="I133" s="1453"/>
      <c r="J133" s="1453"/>
      <c r="K133" s="1453"/>
      <c r="L133" s="1453"/>
      <c r="M133" s="1453"/>
      <c r="N133" s="1453"/>
      <c r="O133" s="1398"/>
      <c r="P133" s="1398"/>
      <c r="Q133" s="1398"/>
      <c r="R133" s="1398"/>
      <c r="S133" s="1398"/>
    </row>
    <row r="134" spans="1:19" customFormat="1" x14ac:dyDescent="0.3">
      <c r="A134" s="1398"/>
      <c r="B134" s="1398"/>
      <c r="C134" s="1398"/>
      <c r="D134" s="1452"/>
      <c r="E134" s="1398"/>
      <c r="F134" s="1398"/>
      <c r="G134" s="1453"/>
      <c r="H134" s="1453"/>
      <c r="I134" s="1453"/>
      <c r="J134" s="1453"/>
      <c r="K134" s="1453"/>
      <c r="L134" s="1453"/>
      <c r="M134" s="1453"/>
      <c r="N134" s="1453"/>
      <c r="O134" s="1398"/>
      <c r="P134" s="1398"/>
      <c r="Q134" s="1398"/>
      <c r="R134" s="1398"/>
      <c r="S134" s="1398"/>
    </row>
    <row r="135" spans="1:19" customFormat="1" x14ac:dyDescent="0.3">
      <c r="A135" s="1398"/>
      <c r="B135" s="1398"/>
      <c r="C135" s="1398"/>
      <c r="D135" s="1452"/>
      <c r="E135" s="1398"/>
      <c r="F135" s="1398"/>
      <c r="G135" s="1453"/>
      <c r="H135" s="1453"/>
      <c r="I135" s="1453"/>
      <c r="J135" s="1453"/>
      <c r="K135" s="1453"/>
      <c r="L135" s="1453"/>
      <c r="M135" s="1453"/>
      <c r="N135" s="1453"/>
      <c r="O135" s="1398"/>
      <c r="P135" s="1398"/>
      <c r="Q135" s="1398"/>
      <c r="R135" s="1398"/>
      <c r="S135" s="1398"/>
    </row>
    <row r="136" spans="1:19" customFormat="1" x14ac:dyDescent="0.3">
      <c r="A136" s="1398" t="s">
        <v>2647</v>
      </c>
      <c r="B136" s="1398"/>
      <c r="C136" s="1398"/>
      <c r="D136" s="1452"/>
      <c r="E136" s="1398"/>
      <c r="F136" s="1398"/>
      <c r="G136" s="1453"/>
      <c r="H136" s="1453"/>
      <c r="I136" s="1453"/>
      <c r="J136" s="1453"/>
      <c r="K136" s="1453"/>
      <c r="L136" s="1453"/>
      <c r="M136" s="1453"/>
      <c r="N136" s="1453"/>
      <c r="O136" s="1398"/>
      <c r="P136" s="1398"/>
      <c r="Q136" s="1398"/>
      <c r="R136" s="1398"/>
      <c r="S136" s="1398"/>
    </row>
  </sheetData>
  <sheetProtection algorithmName="SHA-512" hashValue="CY/bbnui8gM7s2wrDHBSh2jNs/ZkU+/q3AwTBdcW0kMPWGGsSl/Tota5jgfz7a5UDRzFQXAUueGz0vCqoUN1oA==" saltValue="RkaIbY6YPff08qBsciexRA==" spinCount="100000" sheet="1" objects="1" scenarios="1"/>
  <mergeCells count="85">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 ref="A15:P15"/>
    <mergeCell ref="B16:B22"/>
    <mergeCell ref="C16:C22"/>
    <mergeCell ref="O16:P16"/>
    <mergeCell ref="A14:P14"/>
    <mergeCell ref="A23:N23"/>
    <mergeCell ref="O23:P23"/>
    <mergeCell ref="A24:P24"/>
    <mergeCell ref="A25:P25"/>
    <mergeCell ref="B26:B31"/>
    <mergeCell ref="C26:C31"/>
    <mergeCell ref="A32:N32"/>
    <mergeCell ref="O32:P32"/>
    <mergeCell ref="A33:P33"/>
    <mergeCell ref="B34:B44"/>
    <mergeCell ref="C34:C44"/>
    <mergeCell ref="O34:P34"/>
    <mergeCell ref="A45:N45"/>
    <mergeCell ref="O45:P45"/>
    <mergeCell ref="A46:P46"/>
    <mergeCell ref="B47:B56"/>
    <mergeCell ref="C47:C56"/>
    <mergeCell ref="O47:P47"/>
    <mergeCell ref="A59:N59"/>
    <mergeCell ref="O59:P59"/>
    <mergeCell ref="A60:P60"/>
    <mergeCell ref="B61:B65"/>
    <mergeCell ref="C61:C65"/>
    <mergeCell ref="O61:P61"/>
    <mergeCell ref="A68:N68"/>
    <mergeCell ref="O68:P68"/>
    <mergeCell ref="A69:P69"/>
    <mergeCell ref="O70:P70"/>
    <mergeCell ref="B71:B75"/>
    <mergeCell ref="C71:C75"/>
    <mergeCell ref="B76:B78"/>
    <mergeCell ref="C76:C78"/>
    <mergeCell ref="A80:N80"/>
    <mergeCell ref="O80:P80"/>
    <mergeCell ref="A81:P81"/>
    <mergeCell ref="O82:P82"/>
    <mergeCell ref="B83:B84"/>
    <mergeCell ref="C83:C84"/>
    <mergeCell ref="B86:B88"/>
    <mergeCell ref="C86:C88"/>
    <mergeCell ref="B89:B92"/>
    <mergeCell ref="C89:C92"/>
    <mergeCell ref="B93:B96"/>
    <mergeCell ref="C93:C96"/>
    <mergeCell ref="A126:P126"/>
    <mergeCell ref="B100:B101"/>
    <mergeCell ref="C100:C101"/>
    <mergeCell ref="A102:N102"/>
    <mergeCell ref="O102:P102"/>
    <mergeCell ref="A103:P103"/>
    <mergeCell ref="B104:B108"/>
    <mergeCell ref="C104:C108"/>
    <mergeCell ref="O104:P104"/>
    <mergeCell ref="B109:B122"/>
    <mergeCell ref="C109:C122"/>
    <mergeCell ref="O109:P109"/>
    <mergeCell ref="O131:P131"/>
    <mergeCell ref="A125:N125"/>
    <mergeCell ref="O125:P125"/>
    <mergeCell ref="A129:N129"/>
    <mergeCell ref="O129:P129"/>
    <mergeCell ref="A130:N130"/>
    <mergeCell ref="O130:P130"/>
    <mergeCell ref="C127:C128"/>
    <mergeCell ref="B127:B128"/>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8A6C2-6807-4BA6-AE13-8AFC7C9F04BB}">
  <sheetPr>
    <tabColor rgb="FFE8E8E8"/>
  </sheetPr>
  <dimension ref="A1:P133"/>
  <sheetViews>
    <sheetView topLeftCell="A126" workbookViewId="0">
      <selection activeCell="R61" sqref="R61"/>
    </sheetView>
  </sheetViews>
  <sheetFormatPr defaultColWidth="8.88671875" defaultRowHeight="14.4" x14ac:dyDescent="0.3"/>
  <cols>
    <col min="1" max="1" width="8.88671875" style="1454" bestFit="1" customWidth="1"/>
    <col min="2" max="2" width="13.109375" style="1454" customWidth="1"/>
    <col min="3" max="3" width="40.88671875" style="1454" customWidth="1"/>
    <col min="4" max="4" width="54.88671875" style="1454" customWidth="1"/>
    <col min="5" max="5" width="8.109375" style="1454" customWidth="1"/>
    <col min="6" max="6" width="8.88671875" style="1454" bestFit="1" customWidth="1"/>
    <col min="7" max="11" width="3.6640625" style="1481" customWidth="1"/>
    <col min="12" max="12" width="3.6640625" style="1397" customWidth="1"/>
    <col min="13" max="14" width="3.6640625" style="1481" customWidth="1"/>
    <col min="15" max="16" width="12.109375" style="1454" customWidth="1"/>
    <col min="17" max="17" width="8.88671875" style="1454" customWidth="1"/>
    <col min="18" max="16384" width="8.88671875" style="1454"/>
  </cols>
  <sheetData>
    <row r="1" spans="1:16" s="1400" customFormat="1" x14ac:dyDescent="0.3">
      <c r="A1" s="1397"/>
      <c r="B1" s="1397"/>
      <c r="C1" s="1397"/>
      <c r="D1" s="1951" t="s">
        <v>2775</v>
      </c>
      <c r="E1" s="1951"/>
      <c r="F1" s="1951"/>
      <c r="G1" s="1951"/>
      <c r="H1" s="1951"/>
      <c r="I1" s="1951"/>
      <c r="J1" s="1951"/>
      <c r="K1" s="1951"/>
      <c r="L1" s="1951"/>
      <c r="M1" s="1951"/>
      <c r="N1" s="1951"/>
      <c r="O1" s="1951"/>
      <c r="P1" s="1951"/>
    </row>
    <row r="2" spans="1:16" s="1400" customFormat="1" x14ac:dyDescent="0.3">
      <c r="A2" s="1397"/>
      <c r="B2" s="1397"/>
      <c r="C2" s="1397"/>
      <c r="O2" s="1401"/>
      <c r="P2" s="1401"/>
    </row>
    <row r="3" spans="1:16" s="1400" customFormat="1" x14ac:dyDescent="0.3">
      <c r="A3" s="1397"/>
      <c r="B3" s="1397"/>
      <c r="C3" s="1397"/>
      <c r="O3" s="1402"/>
      <c r="P3" s="1402"/>
    </row>
    <row r="4" spans="1:16" s="1400" customFormat="1" x14ac:dyDescent="0.3">
      <c r="A4" s="1397"/>
      <c r="B4" s="1397"/>
      <c r="C4" s="1397"/>
      <c r="O4" s="1402"/>
      <c r="P4" s="1402"/>
    </row>
    <row r="5" spans="1:16" s="1400" customFormat="1" x14ac:dyDescent="0.3">
      <c r="A5" s="1397"/>
      <c r="B5" s="1397"/>
      <c r="C5" s="1397"/>
      <c r="O5" s="1402"/>
      <c r="P5" s="1402"/>
    </row>
    <row r="6" spans="1:16" s="1400" customFormat="1" x14ac:dyDescent="0.3">
      <c r="A6" s="1397"/>
      <c r="B6" s="1397"/>
      <c r="C6" s="1397"/>
      <c r="O6" s="1402"/>
      <c r="P6" s="1402"/>
    </row>
    <row r="7" spans="1:16" s="1400" customFormat="1" x14ac:dyDescent="0.3">
      <c r="A7" s="1397"/>
      <c r="B7" s="1397"/>
      <c r="C7" s="1397"/>
      <c r="O7" s="1402"/>
      <c r="P7" s="1402"/>
    </row>
    <row r="8" spans="1:16" s="1400" customFormat="1" x14ac:dyDescent="0.3">
      <c r="A8" s="1952" t="s">
        <v>2644</v>
      </c>
      <c r="B8" s="1952"/>
      <c r="C8" s="1952"/>
      <c r="D8" s="1404"/>
      <c r="E8" s="1404"/>
      <c r="F8" s="1404"/>
      <c r="G8" s="1404"/>
      <c r="H8" s="1404"/>
      <c r="I8" s="1404"/>
      <c r="J8" s="1404"/>
      <c r="K8" s="1404"/>
      <c r="O8" s="1402"/>
      <c r="P8" s="1402"/>
    </row>
    <row r="9" spans="1:16" s="1400" customFormat="1" ht="15.75" customHeight="1" x14ac:dyDescent="0.3">
      <c r="A9" s="1952" t="s">
        <v>2645</v>
      </c>
      <c r="B9" s="1952"/>
      <c r="C9" s="1952"/>
      <c r="D9" s="1404"/>
      <c r="E9" s="1404"/>
      <c r="F9" s="1404"/>
      <c r="G9" s="1404"/>
      <c r="H9" s="1404"/>
      <c r="I9" s="815"/>
      <c r="J9" s="815"/>
      <c r="K9" s="815"/>
      <c r="O9" s="1402"/>
      <c r="P9" s="1402"/>
    </row>
    <row r="10" spans="1:16" s="1400" customFormat="1" ht="31.5" customHeight="1" thickBot="1" x14ac:dyDescent="0.35">
      <c r="A10" s="1953" t="s">
        <v>2776</v>
      </c>
      <c r="B10" s="1953"/>
      <c r="C10" s="1953"/>
      <c r="D10" s="1454"/>
      <c r="E10" s="1454"/>
      <c r="F10" s="1454"/>
      <c r="G10" s="1454"/>
      <c r="H10" s="1454"/>
      <c r="I10" s="1454"/>
      <c r="J10" s="1454"/>
      <c r="K10" s="1454"/>
      <c r="M10" s="1454"/>
      <c r="N10" s="1454"/>
      <c r="O10" s="1402"/>
      <c r="P10" s="1402"/>
    </row>
    <row r="11" spans="1:16" s="1404" customFormat="1" ht="33.75" customHeight="1" thickBot="1" x14ac:dyDescent="0.35">
      <c r="A11" s="1954" t="s">
        <v>109</v>
      </c>
      <c r="B11" s="1955" t="s">
        <v>110</v>
      </c>
      <c r="C11" s="1956" t="s">
        <v>111</v>
      </c>
      <c r="D11" s="1957" t="s">
        <v>112</v>
      </c>
      <c r="E11" s="1957" t="s">
        <v>113</v>
      </c>
      <c r="F11" s="1958" t="s">
        <v>114</v>
      </c>
      <c r="G11" s="1959" t="s">
        <v>115</v>
      </c>
      <c r="H11" s="1959"/>
      <c r="I11" s="1959"/>
      <c r="J11" s="1959"/>
      <c r="K11" s="1959"/>
      <c r="L11" s="1959"/>
      <c r="M11" s="1959"/>
      <c r="N11" s="1959"/>
      <c r="O11" s="1960" t="s">
        <v>116</v>
      </c>
      <c r="P11" s="1960" t="s">
        <v>117</v>
      </c>
    </row>
    <row r="12" spans="1:16" s="1404" customFormat="1" ht="72" customHeight="1" thickBot="1" x14ac:dyDescent="0.35">
      <c r="A12" s="1954"/>
      <c r="B12" s="1955"/>
      <c r="C12" s="1956"/>
      <c r="D12" s="1957"/>
      <c r="E12" s="1957"/>
      <c r="F12" s="1958"/>
      <c r="G12" s="1961" t="s">
        <v>118</v>
      </c>
      <c r="H12" s="1961"/>
      <c r="I12" s="1961"/>
      <c r="J12" s="1961" t="s">
        <v>119</v>
      </c>
      <c r="K12" s="1961"/>
      <c r="L12" s="1961"/>
      <c r="M12" s="1961"/>
      <c r="N12" s="1961"/>
      <c r="O12" s="1960"/>
      <c r="P12" s="1960"/>
    </row>
    <row r="13" spans="1:16" s="1404" customFormat="1" ht="77.25" customHeight="1" thickBot="1" x14ac:dyDescent="0.35">
      <c r="A13" s="1954"/>
      <c r="B13" s="1955"/>
      <c r="C13" s="1956"/>
      <c r="D13" s="1957"/>
      <c r="E13" s="1957"/>
      <c r="F13" s="1958"/>
      <c r="G13" s="1406" t="s">
        <v>120</v>
      </c>
      <c r="H13" s="1407" t="s">
        <v>121</v>
      </c>
      <c r="I13" s="1410" t="s">
        <v>122</v>
      </c>
      <c r="J13" s="1409" t="s">
        <v>123</v>
      </c>
      <c r="K13" s="1407" t="s">
        <v>124</v>
      </c>
      <c r="L13" s="1407" t="s">
        <v>125</v>
      </c>
      <c r="M13" s="1455" t="s">
        <v>126</v>
      </c>
      <c r="N13" s="1456" t="s">
        <v>127</v>
      </c>
      <c r="O13" s="1960"/>
      <c r="P13" s="1960"/>
    </row>
    <row r="14" spans="1:16" s="1457" customFormat="1" ht="15" thickBot="1" x14ac:dyDescent="0.35">
      <c r="A14" s="1950" t="s">
        <v>2650</v>
      </c>
      <c r="B14" s="1950"/>
      <c r="C14" s="1950"/>
      <c r="D14" s="1950"/>
      <c r="E14" s="1950"/>
      <c r="F14" s="1950"/>
      <c r="G14" s="1950"/>
      <c r="H14" s="1950"/>
      <c r="I14" s="1950"/>
      <c r="J14" s="1950"/>
      <c r="K14" s="1950"/>
      <c r="L14" s="1950"/>
      <c r="M14" s="1950"/>
      <c r="N14" s="1950"/>
      <c r="O14" s="1950"/>
      <c r="P14" s="1950"/>
    </row>
    <row r="15" spans="1:16" s="1457" customFormat="1" x14ac:dyDescent="0.3">
      <c r="A15" s="1947" t="s">
        <v>2777</v>
      </c>
      <c r="B15" s="1947"/>
      <c r="C15" s="1947"/>
      <c r="D15" s="1947"/>
      <c r="E15" s="1947"/>
      <c r="F15" s="1947"/>
      <c r="G15" s="1947"/>
      <c r="H15" s="1947"/>
      <c r="I15" s="1947"/>
      <c r="J15" s="1947"/>
      <c r="K15" s="1947"/>
      <c r="L15" s="1947"/>
      <c r="M15" s="1947"/>
      <c r="N15" s="1947"/>
      <c r="O15" s="1947"/>
      <c r="P15" s="1947"/>
    </row>
    <row r="16" spans="1:16" s="1457" customFormat="1" x14ac:dyDescent="0.3">
      <c r="A16" s="1243">
        <v>1</v>
      </c>
      <c r="B16" s="1936" t="s">
        <v>2778</v>
      </c>
      <c r="C16" s="1936" t="s">
        <v>2779</v>
      </c>
      <c r="D16" s="1427" t="s">
        <v>535</v>
      </c>
      <c r="E16" s="1245">
        <v>12</v>
      </c>
      <c r="F16" s="1246">
        <v>69</v>
      </c>
      <c r="G16" s="1458"/>
      <c r="H16" s="1245"/>
      <c r="I16" s="1459" t="s">
        <v>132</v>
      </c>
      <c r="J16" s="1458"/>
      <c r="K16" s="1460"/>
      <c r="L16" s="1245"/>
      <c r="M16" s="1245"/>
      <c r="N16" s="1247"/>
      <c r="O16" s="1964" t="s">
        <v>2654</v>
      </c>
      <c r="P16" s="1964"/>
    </row>
    <row r="17" spans="1:16" s="1457" customFormat="1" ht="27.6" x14ac:dyDescent="0.3">
      <c r="A17" s="1412">
        <v>2</v>
      </c>
      <c r="B17" s="1936"/>
      <c r="C17" s="1936"/>
      <c r="D17" s="1417" t="s">
        <v>2655</v>
      </c>
      <c r="E17" s="1414">
        <v>1</v>
      </c>
      <c r="F17" s="1415">
        <v>69</v>
      </c>
      <c r="G17" s="1461"/>
      <c r="H17" s="1462"/>
      <c r="I17" s="1463"/>
      <c r="J17" s="1461"/>
      <c r="K17" s="1462"/>
      <c r="L17" s="1414" t="s">
        <v>132</v>
      </c>
      <c r="M17" s="1414"/>
      <c r="N17" s="1416"/>
      <c r="O17" s="959"/>
      <c r="P17" s="1464">
        <f t="shared" ref="P17:P22" si="0">ROUND(O17,2)*E17*F17</f>
        <v>0</v>
      </c>
    </row>
    <row r="18" spans="1:16" s="1457" customFormat="1" ht="27.6" x14ac:dyDescent="0.3">
      <c r="A18" s="1412">
        <v>3</v>
      </c>
      <c r="B18" s="1936"/>
      <c r="C18" s="1936"/>
      <c r="D18" s="1417" t="s">
        <v>2656</v>
      </c>
      <c r="E18" s="1414">
        <v>1</v>
      </c>
      <c r="F18" s="1415">
        <v>69</v>
      </c>
      <c r="G18" s="1461"/>
      <c r="H18" s="1462"/>
      <c r="I18" s="1463"/>
      <c r="J18" s="1461"/>
      <c r="K18" s="1462"/>
      <c r="L18" s="1414" t="s">
        <v>132</v>
      </c>
      <c r="M18" s="1414"/>
      <c r="N18" s="1416"/>
      <c r="O18" s="959"/>
      <c r="P18" s="1464">
        <f t="shared" si="0"/>
        <v>0</v>
      </c>
    </row>
    <row r="19" spans="1:16" s="1457" customFormat="1" x14ac:dyDescent="0.3">
      <c r="A19" s="1412">
        <v>4</v>
      </c>
      <c r="B19" s="1936"/>
      <c r="C19" s="1936"/>
      <c r="D19" s="1417" t="s">
        <v>170</v>
      </c>
      <c r="E19" s="1414">
        <v>1</v>
      </c>
      <c r="F19" s="1415">
        <v>69</v>
      </c>
      <c r="G19" s="1461"/>
      <c r="H19" s="1462"/>
      <c r="I19" s="1463"/>
      <c r="J19" s="1461"/>
      <c r="K19" s="1462"/>
      <c r="L19" s="1414" t="s">
        <v>132</v>
      </c>
      <c r="M19" s="1414"/>
      <c r="N19" s="1416"/>
      <c r="O19" s="959"/>
      <c r="P19" s="1464">
        <f t="shared" si="0"/>
        <v>0</v>
      </c>
    </row>
    <row r="20" spans="1:16" s="1457" customFormat="1" ht="27.6" x14ac:dyDescent="0.3">
      <c r="A20" s="1412">
        <v>5</v>
      </c>
      <c r="B20" s="1936"/>
      <c r="C20" s="1936"/>
      <c r="D20" s="1417" t="s">
        <v>2657</v>
      </c>
      <c r="E20" s="1414">
        <v>1</v>
      </c>
      <c r="F20" s="1415">
        <v>69</v>
      </c>
      <c r="G20" s="1461"/>
      <c r="H20" s="1462"/>
      <c r="I20" s="1463"/>
      <c r="J20" s="1461"/>
      <c r="K20" s="1462"/>
      <c r="L20" s="1414" t="s">
        <v>132</v>
      </c>
      <c r="M20" s="1414"/>
      <c r="N20" s="1416"/>
      <c r="O20" s="959"/>
      <c r="P20" s="1464">
        <f t="shared" si="0"/>
        <v>0</v>
      </c>
    </row>
    <row r="21" spans="1:16" s="1457" customFormat="1" x14ac:dyDescent="0.3">
      <c r="A21" s="1412">
        <v>6</v>
      </c>
      <c r="B21" s="1936"/>
      <c r="C21" s="1936"/>
      <c r="D21" s="1417" t="s">
        <v>2780</v>
      </c>
      <c r="E21" s="1414">
        <v>1</v>
      </c>
      <c r="F21" s="1415">
        <v>69</v>
      </c>
      <c r="G21" s="1461"/>
      <c r="H21" s="1462"/>
      <c r="I21" s="1463"/>
      <c r="J21" s="1461"/>
      <c r="K21" s="1462"/>
      <c r="L21" s="1414" t="s">
        <v>132</v>
      </c>
      <c r="M21" s="1414"/>
      <c r="N21" s="1416"/>
      <c r="O21" s="959"/>
      <c r="P21" s="1464">
        <f t="shared" si="0"/>
        <v>0</v>
      </c>
    </row>
    <row r="22" spans="1:16" s="1457" customFormat="1" x14ac:dyDescent="0.3">
      <c r="A22" s="1412">
        <v>7</v>
      </c>
      <c r="B22" s="1936"/>
      <c r="C22" s="1936"/>
      <c r="D22" s="1417" t="s">
        <v>2659</v>
      </c>
      <c r="E22" s="1414">
        <v>1</v>
      </c>
      <c r="F22" s="1415">
        <v>69</v>
      </c>
      <c r="G22" s="1461"/>
      <c r="H22" s="1462"/>
      <c r="I22" s="1463"/>
      <c r="J22" s="1461"/>
      <c r="K22" s="1462"/>
      <c r="L22" s="1414" t="s">
        <v>132</v>
      </c>
      <c r="M22" s="1414"/>
      <c r="N22" s="1416"/>
      <c r="O22" s="959"/>
      <c r="P22" s="1464">
        <f t="shared" si="0"/>
        <v>0</v>
      </c>
    </row>
    <row r="23" spans="1:16" s="1457" customFormat="1" ht="15" thickBot="1" x14ac:dyDescent="0.35">
      <c r="A23" s="1940" t="s">
        <v>2660</v>
      </c>
      <c r="B23" s="1940"/>
      <c r="C23" s="1940"/>
      <c r="D23" s="1940"/>
      <c r="E23" s="1940"/>
      <c r="F23" s="1940"/>
      <c r="G23" s="1940"/>
      <c r="H23" s="1940"/>
      <c r="I23" s="1940"/>
      <c r="J23" s="1940"/>
      <c r="K23" s="1940"/>
      <c r="L23" s="1940"/>
      <c r="M23" s="1940"/>
      <c r="N23" s="1940"/>
      <c r="O23" s="1965">
        <f>SUM(P16:P22)</f>
        <v>0</v>
      </c>
      <c r="P23" s="1965"/>
    </row>
    <row r="24" spans="1:16" s="1457" customFormat="1" x14ac:dyDescent="0.3">
      <c r="A24" s="1970" t="s">
        <v>2781</v>
      </c>
      <c r="B24" s="1970"/>
      <c r="C24" s="1970"/>
      <c r="D24" s="1970"/>
      <c r="E24" s="1970"/>
      <c r="F24" s="1970"/>
      <c r="G24" s="1970"/>
      <c r="H24" s="1970"/>
      <c r="I24" s="1970"/>
      <c r="J24" s="1970"/>
      <c r="K24" s="1970"/>
      <c r="L24" s="1970"/>
      <c r="M24" s="1970"/>
      <c r="N24" s="1970"/>
      <c r="O24" s="1970"/>
      <c r="P24" s="1970"/>
    </row>
    <row r="25" spans="1:16" s="1457" customFormat="1" x14ac:dyDescent="0.3">
      <c r="A25" s="1243">
        <v>8</v>
      </c>
      <c r="B25" s="1936" t="s">
        <v>2782</v>
      </c>
      <c r="C25" s="1936" t="s">
        <v>2672</v>
      </c>
      <c r="D25" s="1465" t="s">
        <v>535</v>
      </c>
      <c r="E25" s="1245">
        <v>12</v>
      </c>
      <c r="F25" s="1246">
        <v>14</v>
      </c>
      <c r="G25" s="1458"/>
      <c r="H25" s="1245"/>
      <c r="I25" s="1459" t="s">
        <v>132</v>
      </c>
      <c r="J25" s="1458"/>
      <c r="K25" s="1460"/>
      <c r="L25" s="1245"/>
      <c r="M25" s="1245"/>
      <c r="N25" s="1247"/>
      <c r="O25" s="1964" t="s">
        <v>2654</v>
      </c>
      <c r="P25" s="1964"/>
    </row>
    <row r="26" spans="1:16" s="1457" customFormat="1" x14ac:dyDescent="0.3">
      <c r="A26" s="1243">
        <v>9</v>
      </c>
      <c r="B26" s="1936"/>
      <c r="C26" s="1936"/>
      <c r="D26" s="1425" t="s">
        <v>2673</v>
      </c>
      <c r="E26" s="1414">
        <v>1</v>
      </c>
      <c r="F26" s="1415">
        <v>14</v>
      </c>
      <c r="G26" s="1461"/>
      <c r="H26" s="1462"/>
      <c r="I26" s="1463"/>
      <c r="J26" s="1461"/>
      <c r="K26" s="1462"/>
      <c r="L26" s="1414" t="s">
        <v>132</v>
      </c>
      <c r="M26" s="1414"/>
      <c r="N26" s="1416"/>
      <c r="O26" s="960"/>
      <c r="P26" s="1464">
        <f t="shared" ref="P26:P35" si="1">ROUND(O26,2)*E26*F26</f>
        <v>0</v>
      </c>
    </row>
    <row r="27" spans="1:16" s="1457" customFormat="1" x14ac:dyDescent="0.3">
      <c r="A27" s="1243">
        <v>10</v>
      </c>
      <c r="B27" s="1936"/>
      <c r="C27" s="1936"/>
      <c r="D27" s="1417" t="s">
        <v>2674</v>
      </c>
      <c r="E27" s="1414">
        <v>1</v>
      </c>
      <c r="F27" s="1415">
        <v>14</v>
      </c>
      <c r="G27" s="1461"/>
      <c r="H27" s="1462"/>
      <c r="I27" s="1463"/>
      <c r="J27" s="1461"/>
      <c r="K27" s="1462"/>
      <c r="L27" s="1414" t="s">
        <v>132</v>
      </c>
      <c r="M27" s="1414"/>
      <c r="N27" s="1416"/>
      <c r="O27" s="960"/>
      <c r="P27" s="1464">
        <f t="shared" si="1"/>
        <v>0</v>
      </c>
    </row>
    <row r="28" spans="1:16" s="1457" customFormat="1" x14ac:dyDescent="0.3">
      <c r="A28" s="1243">
        <v>11</v>
      </c>
      <c r="B28" s="1936"/>
      <c r="C28" s="1936"/>
      <c r="D28" s="1417" t="s">
        <v>2675</v>
      </c>
      <c r="E28" s="1414">
        <v>1</v>
      </c>
      <c r="F28" s="1415">
        <v>14</v>
      </c>
      <c r="G28" s="1461"/>
      <c r="H28" s="1462"/>
      <c r="I28" s="1463"/>
      <c r="J28" s="1461"/>
      <c r="K28" s="1462"/>
      <c r="L28" s="1414" t="s">
        <v>132</v>
      </c>
      <c r="M28" s="1414"/>
      <c r="N28" s="1416"/>
      <c r="O28" s="960"/>
      <c r="P28" s="1464">
        <f t="shared" si="1"/>
        <v>0</v>
      </c>
    </row>
    <row r="29" spans="1:16" s="1457" customFormat="1" x14ac:dyDescent="0.3">
      <c r="A29" s="1243">
        <v>12</v>
      </c>
      <c r="B29" s="1936"/>
      <c r="C29" s="1936"/>
      <c r="D29" s="1420" t="s">
        <v>2676</v>
      </c>
      <c r="E29" s="1421">
        <v>1</v>
      </c>
      <c r="F29" s="1422">
        <v>14</v>
      </c>
      <c r="G29" s="1466"/>
      <c r="H29" s="1467"/>
      <c r="I29" s="1468"/>
      <c r="J29" s="1466"/>
      <c r="K29" s="1467"/>
      <c r="L29" s="1421" t="s">
        <v>132</v>
      </c>
      <c r="M29" s="1421"/>
      <c r="N29" s="1423"/>
      <c r="O29" s="961"/>
      <c r="P29" s="1464">
        <f t="shared" si="1"/>
        <v>0</v>
      </c>
    </row>
    <row r="30" spans="1:16" s="1457" customFormat="1" x14ac:dyDescent="0.3">
      <c r="A30" s="1243">
        <v>13</v>
      </c>
      <c r="B30" s="1936"/>
      <c r="C30" s="1936"/>
      <c r="D30" s="1244" t="s">
        <v>2677</v>
      </c>
      <c r="E30" s="1245">
        <v>1</v>
      </c>
      <c r="F30" s="1246">
        <v>14</v>
      </c>
      <c r="G30" s="1458"/>
      <c r="H30" s="1460"/>
      <c r="I30" s="1459"/>
      <c r="J30" s="1458"/>
      <c r="K30" s="1460"/>
      <c r="L30" s="1245" t="s">
        <v>132</v>
      </c>
      <c r="M30" s="1245"/>
      <c r="N30" s="1247"/>
      <c r="O30" s="960"/>
      <c r="P30" s="1469">
        <f t="shared" si="1"/>
        <v>0</v>
      </c>
    </row>
    <row r="31" spans="1:16" s="1457" customFormat="1" ht="27.6" x14ac:dyDescent="0.3">
      <c r="A31" s="1243">
        <v>14</v>
      </c>
      <c r="B31" s="1936"/>
      <c r="C31" s="1936"/>
      <c r="D31" s="1244" t="s">
        <v>2678</v>
      </c>
      <c r="E31" s="1245">
        <v>1</v>
      </c>
      <c r="F31" s="1246">
        <v>14</v>
      </c>
      <c r="G31" s="1458"/>
      <c r="H31" s="1460"/>
      <c r="I31" s="1459"/>
      <c r="J31" s="1458"/>
      <c r="K31" s="1460"/>
      <c r="L31" s="1245" t="s">
        <v>132</v>
      </c>
      <c r="M31" s="1245"/>
      <c r="N31" s="1247"/>
      <c r="O31" s="960"/>
      <c r="P31" s="1469">
        <f t="shared" si="1"/>
        <v>0</v>
      </c>
    </row>
    <row r="32" spans="1:16" s="1457" customFormat="1" ht="27.6" x14ac:dyDescent="0.3">
      <c r="A32" s="1243">
        <v>15</v>
      </c>
      <c r="B32" s="1936"/>
      <c r="C32" s="1936"/>
      <c r="D32" s="1244" t="s">
        <v>2679</v>
      </c>
      <c r="E32" s="1245">
        <v>1</v>
      </c>
      <c r="F32" s="1246">
        <v>14</v>
      </c>
      <c r="G32" s="1458"/>
      <c r="H32" s="1460"/>
      <c r="I32" s="1459"/>
      <c r="J32" s="1458"/>
      <c r="K32" s="1460"/>
      <c r="L32" s="1245" t="s">
        <v>132</v>
      </c>
      <c r="M32" s="1245"/>
      <c r="N32" s="1247"/>
      <c r="O32" s="960"/>
      <c r="P32" s="1469">
        <f t="shared" si="1"/>
        <v>0</v>
      </c>
    </row>
    <row r="33" spans="1:16" s="1457" customFormat="1" ht="27.6" x14ac:dyDescent="0.3">
      <c r="A33" s="1243">
        <v>16</v>
      </c>
      <c r="B33" s="1936"/>
      <c r="C33" s="1936"/>
      <c r="D33" s="1244" t="s">
        <v>2680</v>
      </c>
      <c r="E33" s="1245">
        <v>1</v>
      </c>
      <c r="F33" s="1246">
        <v>14</v>
      </c>
      <c r="G33" s="1458"/>
      <c r="H33" s="1460"/>
      <c r="I33" s="1459"/>
      <c r="J33" s="1458"/>
      <c r="K33" s="1460"/>
      <c r="L33" s="1245" t="s">
        <v>132</v>
      </c>
      <c r="M33" s="1245"/>
      <c r="N33" s="1247"/>
      <c r="O33" s="961"/>
      <c r="P33" s="1470">
        <f t="shared" si="1"/>
        <v>0</v>
      </c>
    </row>
    <row r="34" spans="1:16" s="1457" customFormat="1" ht="27.6" x14ac:dyDescent="0.3">
      <c r="A34" s="1243">
        <v>17</v>
      </c>
      <c r="B34" s="1936"/>
      <c r="C34" s="1936"/>
      <c r="D34" s="1244" t="s">
        <v>2681</v>
      </c>
      <c r="E34" s="1245">
        <v>1</v>
      </c>
      <c r="F34" s="1246">
        <v>14</v>
      </c>
      <c r="G34" s="1458"/>
      <c r="H34" s="1460"/>
      <c r="I34" s="1459"/>
      <c r="J34" s="1458"/>
      <c r="K34" s="1460"/>
      <c r="L34" s="1245" t="s">
        <v>132</v>
      </c>
      <c r="M34" s="1245"/>
      <c r="N34" s="1247"/>
      <c r="O34" s="960"/>
      <c r="P34" s="1464">
        <f t="shared" si="1"/>
        <v>0</v>
      </c>
    </row>
    <row r="35" spans="1:16" s="1457" customFormat="1" x14ac:dyDescent="0.3">
      <c r="A35" s="1243">
        <v>18</v>
      </c>
      <c r="B35" s="1936"/>
      <c r="C35" s="1936"/>
      <c r="D35" s="1417" t="s">
        <v>2682</v>
      </c>
      <c r="E35" s="1414">
        <v>1</v>
      </c>
      <c r="F35" s="1415">
        <v>1</v>
      </c>
      <c r="G35" s="1461"/>
      <c r="H35" s="1462"/>
      <c r="I35" s="1463"/>
      <c r="J35" s="1461"/>
      <c r="K35" s="1462"/>
      <c r="L35" s="1414" t="s">
        <v>132</v>
      </c>
      <c r="M35" s="1414"/>
      <c r="N35" s="1416"/>
      <c r="O35" s="960"/>
      <c r="P35" s="1464">
        <f t="shared" si="1"/>
        <v>0</v>
      </c>
    </row>
    <row r="36" spans="1:16" s="1457" customFormat="1" ht="15" thickBot="1" x14ac:dyDescent="0.35">
      <c r="A36" s="1940" t="s">
        <v>2660</v>
      </c>
      <c r="B36" s="1940"/>
      <c r="C36" s="1940"/>
      <c r="D36" s="1940"/>
      <c r="E36" s="1940"/>
      <c r="F36" s="1940"/>
      <c r="G36" s="1940"/>
      <c r="H36" s="1940"/>
      <c r="I36" s="1940"/>
      <c r="J36" s="1940"/>
      <c r="K36" s="1940"/>
      <c r="L36" s="1940"/>
      <c r="M36" s="1940"/>
      <c r="N36" s="1940"/>
      <c r="O36" s="1965">
        <f>SUM(P26:P35)</f>
        <v>0</v>
      </c>
      <c r="P36" s="1965"/>
    </row>
    <row r="37" spans="1:16" s="1457" customFormat="1" ht="15" thickBot="1" x14ac:dyDescent="0.35">
      <c r="A37" s="1948" t="s">
        <v>2661</v>
      </c>
      <c r="B37" s="1948"/>
      <c r="C37" s="1948"/>
      <c r="D37" s="1948"/>
      <c r="E37" s="1948"/>
      <c r="F37" s="1948"/>
      <c r="G37" s="1948"/>
      <c r="H37" s="1948"/>
      <c r="I37" s="1948"/>
      <c r="J37" s="1948"/>
      <c r="K37" s="1948"/>
      <c r="L37" s="1948"/>
      <c r="M37" s="1948"/>
      <c r="N37" s="1948"/>
      <c r="O37" s="1948"/>
      <c r="P37" s="1948"/>
    </row>
    <row r="38" spans="1:16" s="1457" customFormat="1" x14ac:dyDescent="0.3">
      <c r="A38" s="1949" t="s">
        <v>2783</v>
      </c>
      <c r="B38" s="1949"/>
      <c r="C38" s="1949"/>
      <c r="D38" s="1949"/>
      <c r="E38" s="1949"/>
      <c r="F38" s="1949"/>
      <c r="G38" s="1949"/>
      <c r="H38" s="1949"/>
      <c r="I38" s="1949"/>
      <c r="J38" s="1949"/>
      <c r="K38" s="1949"/>
      <c r="L38" s="1949"/>
      <c r="M38" s="1949"/>
      <c r="N38" s="1949"/>
      <c r="O38" s="1949"/>
      <c r="P38" s="1949"/>
    </row>
    <row r="39" spans="1:16" s="1457" customFormat="1" x14ac:dyDescent="0.3">
      <c r="A39" s="1243">
        <v>19</v>
      </c>
      <c r="B39" s="1936" t="s">
        <v>2663</v>
      </c>
      <c r="C39" s="1936" t="s">
        <v>2664</v>
      </c>
      <c r="D39" s="1471" t="s">
        <v>535</v>
      </c>
      <c r="E39" s="1245">
        <v>12</v>
      </c>
      <c r="F39" s="1246">
        <v>6</v>
      </c>
      <c r="G39" s="1458"/>
      <c r="H39" s="1245"/>
      <c r="I39" s="1459" t="s">
        <v>132</v>
      </c>
      <c r="J39" s="1458"/>
      <c r="K39" s="1460"/>
      <c r="L39" s="1245"/>
      <c r="M39" s="1245"/>
      <c r="N39" s="1247"/>
      <c r="O39" s="1964" t="s">
        <v>2654</v>
      </c>
      <c r="P39" s="1964"/>
    </row>
    <row r="40" spans="1:16" s="1457" customFormat="1" ht="27.6" x14ac:dyDescent="0.3">
      <c r="A40" s="1243">
        <v>20</v>
      </c>
      <c r="B40" s="1936"/>
      <c r="C40" s="1936"/>
      <c r="D40" s="1435" t="s">
        <v>2784</v>
      </c>
      <c r="E40" s="1414">
        <v>1</v>
      </c>
      <c r="F40" s="1415">
        <v>6</v>
      </c>
      <c r="G40" s="1461"/>
      <c r="H40" s="1462"/>
      <c r="I40" s="1463"/>
      <c r="J40" s="1461"/>
      <c r="K40" s="1462"/>
      <c r="L40" s="1414" t="s">
        <v>132</v>
      </c>
      <c r="M40" s="1414"/>
      <c r="N40" s="1416"/>
      <c r="O40" s="962"/>
      <c r="P40" s="1472">
        <f t="shared" ref="P40:P45" si="2">ROUND(O40,2)*E40*F40</f>
        <v>0</v>
      </c>
    </row>
    <row r="41" spans="1:16" s="1457" customFormat="1" ht="27.6" x14ac:dyDescent="0.3">
      <c r="A41" s="1243">
        <v>21</v>
      </c>
      <c r="B41" s="1936"/>
      <c r="C41" s="1936"/>
      <c r="D41" s="1435" t="s">
        <v>2785</v>
      </c>
      <c r="E41" s="1414">
        <v>1</v>
      </c>
      <c r="F41" s="1415">
        <v>6</v>
      </c>
      <c r="G41" s="1461"/>
      <c r="H41" s="1462"/>
      <c r="I41" s="1463"/>
      <c r="J41" s="1461"/>
      <c r="K41" s="1462"/>
      <c r="L41" s="1414" t="s">
        <v>132</v>
      </c>
      <c r="M41" s="1414"/>
      <c r="N41" s="1416"/>
      <c r="O41" s="959"/>
      <c r="P41" s="1464">
        <f t="shared" si="2"/>
        <v>0</v>
      </c>
    </row>
    <row r="42" spans="1:16" s="1457" customFormat="1" x14ac:dyDescent="0.3">
      <c r="A42" s="1243">
        <v>22</v>
      </c>
      <c r="B42" s="1936"/>
      <c r="C42" s="1936"/>
      <c r="D42" s="1435" t="s">
        <v>2786</v>
      </c>
      <c r="E42" s="1414">
        <v>1</v>
      </c>
      <c r="F42" s="1415">
        <v>6</v>
      </c>
      <c r="G42" s="1461"/>
      <c r="H42" s="1462"/>
      <c r="I42" s="1463"/>
      <c r="J42" s="1461"/>
      <c r="K42" s="1462"/>
      <c r="L42" s="1414" t="s">
        <v>132</v>
      </c>
      <c r="M42" s="1414"/>
      <c r="N42" s="1416"/>
      <c r="O42" s="959"/>
      <c r="P42" s="1464">
        <f t="shared" si="2"/>
        <v>0</v>
      </c>
    </row>
    <row r="43" spans="1:16" s="1457" customFormat="1" ht="27.6" x14ac:dyDescent="0.3">
      <c r="A43" s="1243">
        <v>23</v>
      </c>
      <c r="B43" s="1936"/>
      <c r="C43" s="1936"/>
      <c r="D43" s="1435" t="s">
        <v>2787</v>
      </c>
      <c r="E43" s="1414">
        <v>1</v>
      </c>
      <c r="F43" s="1415">
        <v>6</v>
      </c>
      <c r="G43" s="1461"/>
      <c r="H43" s="1462"/>
      <c r="I43" s="1463"/>
      <c r="J43" s="1461"/>
      <c r="K43" s="1462"/>
      <c r="L43" s="1414" t="s">
        <v>132</v>
      </c>
      <c r="M43" s="1414"/>
      <c r="N43" s="1416"/>
      <c r="O43" s="959"/>
      <c r="P43" s="1464">
        <f t="shared" si="2"/>
        <v>0</v>
      </c>
    </row>
    <row r="44" spans="1:16" s="1457" customFormat="1" x14ac:dyDescent="0.3">
      <c r="A44" s="1243">
        <v>24</v>
      </c>
      <c r="B44" s="1936"/>
      <c r="C44" s="1936"/>
      <c r="D44" s="1435" t="s">
        <v>2788</v>
      </c>
      <c r="E44" s="1414">
        <v>1</v>
      </c>
      <c r="F44" s="1415">
        <v>6</v>
      </c>
      <c r="G44" s="1461"/>
      <c r="H44" s="1462"/>
      <c r="I44" s="1463"/>
      <c r="J44" s="1461"/>
      <c r="K44" s="1462"/>
      <c r="L44" s="1414" t="s">
        <v>132</v>
      </c>
      <c r="M44" s="1414"/>
      <c r="N44" s="1416"/>
      <c r="O44" s="959"/>
      <c r="P44" s="1464">
        <f t="shared" si="2"/>
        <v>0</v>
      </c>
    </row>
    <row r="45" spans="1:16" s="1457" customFormat="1" x14ac:dyDescent="0.3">
      <c r="A45" s="1243">
        <v>25</v>
      </c>
      <c r="B45" s="1936"/>
      <c r="C45" s="1936"/>
      <c r="D45" s="1435" t="s">
        <v>2659</v>
      </c>
      <c r="E45" s="1414">
        <v>1</v>
      </c>
      <c r="F45" s="1415">
        <v>1</v>
      </c>
      <c r="G45" s="1461"/>
      <c r="H45" s="1462"/>
      <c r="I45" s="1463"/>
      <c r="J45" s="1461"/>
      <c r="K45" s="1462"/>
      <c r="L45" s="1414" t="s">
        <v>132</v>
      </c>
      <c r="M45" s="1414"/>
      <c r="N45" s="1416"/>
      <c r="O45" s="959"/>
      <c r="P45" s="1464">
        <f t="shared" si="2"/>
        <v>0</v>
      </c>
    </row>
    <row r="46" spans="1:16" s="1457" customFormat="1" ht="15" thickBot="1" x14ac:dyDescent="0.35">
      <c r="A46" s="1940" t="s">
        <v>2660</v>
      </c>
      <c r="B46" s="1940"/>
      <c r="C46" s="1940"/>
      <c r="D46" s="1940"/>
      <c r="E46" s="1940"/>
      <c r="F46" s="1940"/>
      <c r="G46" s="1940"/>
      <c r="H46" s="1940"/>
      <c r="I46" s="1940"/>
      <c r="J46" s="1940"/>
      <c r="K46" s="1940"/>
      <c r="L46" s="1940"/>
      <c r="M46" s="1940"/>
      <c r="N46" s="1940"/>
      <c r="O46" s="1965">
        <f>SUM(P40:P45)</f>
        <v>0</v>
      </c>
      <c r="P46" s="1965"/>
    </row>
    <row r="47" spans="1:16" s="1457" customFormat="1" x14ac:dyDescent="0.3">
      <c r="A47" s="1946" t="s">
        <v>2789</v>
      </c>
      <c r="B47" s="1946"/>
      <c r="C47" s="1946"/>
      <c r="D47" s="1946"/>
      <c r="E47" s="1946"/>
      <c r="F47" s="1946"/>
      <c r="G47" s="1946"/>
      <c r="H47" s="1946"/>
      <c r="I47" s="1946"/>
      <c r="J47" s="1946"/>
      <c r="K47" s="1946"/>
      <c r="L47" s="1946"/>
      <c r="M47" s="1946"/>
      <c r="N47" s="1946"/>
      <c r="O47" s="1946"/>
      <c r="P47" s="1946"/>
    </row>
    <row r="48" spans="1:16" s="1411" customFormat="1" x14ac:dyDescent="0.3">
      <c r="A48" s="1243">
        <v>26</v>
      </c>
      <c r="B48" s="1936" t="s">
        <v>2790</v>
      </c>
      <c r="C48" s="1936" t="s">
        <v>2791</v>
      </c>
      <c r="D48" s="1465" t="s">
        <v>535</v>
      </c>
      <c r="E48" s="1245">
        <v>12</v>
      </c>
      <c r="F48" s="1246">
        <v>2</v>
      </c>
      <c r="G48" s="1243"/>
      <c r="H48" s="1245"/>
      <c r="I48" s="1247" t="s">
        <v>132</v>
      </c>
      <c r="J48" s="1243"/>
      <c r="K48" s="1245"/>
      <c r="L48" s="1245"/>
      <c r="M48" s="1245"/>
      <c r="N48" s="1247"/>
      <c r="O48" s="1939" t="s">
        <v>2654</v>
      </c>
      <c r="P48" s="1939"/>
    </row>
    <row r="49" spans="1:16" s="1457" customFormat="1" ht="25.5" customHeight="1" x14ac:dyDescent="0.3">
      <c r="A49" s="1243">
        <v>27</v>
      </c>
      <c r="B49" s="1936"/>
      <c r="C49" s="1936"/>
      <c r="D49" s="1417" t="s">
        <v>2686</v>
      </c>
      <c r="E49" s="1414">
        <v>1</v>
      </c>
      <c r="F49" s="1415">
        <v>2</v>
      </c>
      <c r="G49" s="1461"/>
      <c r="H49" s="1462"/>
      <c r="I49" s="1463"/>
      <c r="J49" s="1461"/>
      <c r="K49" s="1462"/>
      <c r="L49" s="1245" t="s">
        <v>132</v>
      </c>
      <c r="M49" s="1245"/>
      <c r="N49" s="1247"/>
      <c r="O49" s="962"/>
      <c r="P49" s="1472">
        <f t="shared" ref="P49:P58" si="3">ROUND(O49,2)*E49*F49</f>
        <v>0</v>
      </c>
    </row>
    <row r="50" spans="1:16" s="1457" customFormat="1" ht="27.6" x14ac:dyDescent="0.3">
      <c r="A50" s="1243">
        <v>28</v>
      </c>
      <c r="B50" s="1936"/>
      <c r="C50" s="1936"/>
      <c r="D50" s="1417" t="s">
        <v>2687</v>
      </c>
      <c r="E50" s="1414">
        <v>1</v>
      </c>
      <c r="F50" s="1415">
        <v>2</v>
      </c>
      <c r="G50" s="1461"/>
      <c r="H50" s="1462"/>
      <c r="I50" s="1463"/>
      <c r="J50" s="1461"/>
      <c r="K50" s="1462"/>
      <c r="L50" s="1245" t="s">
        <v>132</v>
      </c>
      <c r="M50" s="1245"/>
      <c r="N50" s="1247"/>
      <c r="O50" s="959"/>
      <c r="P50" s="1464">
        <f t="shared" si="3"/>
        <v>0</v>
      </c>
    </row>
    <row r="51" spans="1:16" s="1457" customFormat="1" ht="27.6" x14ac:dyDescent="0.3">
      <c r="A51" s="1243">
        <v>29</v>
      </c>
      <c r="B51" s="1936"/>
      <c r="C51" s="1936"/>
      <c r="D51" s="1417" t="s">
        <v>2689</v>
      </c>
      <c r="E51" s="1414">
        <v>1</v>
      </c>
      <c r="F51" s="1415">
        <v>2</v>
      </c>
      <c r="G51" s="1461"/>
      <c r="H51" s="1462"/>
      <c r="I51" s="1463"/>
      <c r="J51" s="1461"/>
      <c r="K51" s="1462"/>
      <c r="L51" s="1245" t="s">
        <v>132</v>
      </c>
      <c r="M51" s="1245"/>
      <c r="N51" s="1247"/>
      <c r="O51" s="959"/>
      <c r="P51" s="1464">
        <f t="shared" si="3"/>
        <v>0</v>
      </c>
    </row>
    <row r="52" spans="1:16" s="1457" customFormat="1" x14ac:dyDescent="0.3">
      <c r="A52" s="1243">
        <v>30</v>
      </c>
      <c r="B52" s="1936"/>
      <c r="C52" s="1936"/>
      <c r="D52" s="1417" t="s">
        <v>2690</v>
      </c>
      <c r="E52" s="1414">
        <v>1</v>
      </c>
      <c r="F52" s="1415">
        <v>2</v>
      </c>
      <c r="G52" s="1461"/>
      <c r="H52" s="1462"/>
      <c r="I52" s="1463"/>
      <c r="J52" s="1461"/>
      <c r="K52" s="1462"/>
      <c r="L52" s="1245" t="s">
        <v>132</v>
      </c>
      <c r="M52" s="1245"/>
      <c r="N52" s="1247"/>
      <c r="O52" s="959"/>
      <c r="P52" s="1464">
        <f t="shared" si="3"/>
        <v>0</v>
      </c>
    </row>
    <row r="53" spans="1:16" s="1457" customFormat="1" ht="27.6" x14ac:dyDescent="0.3">
      <c r="A53" s="1243">
        <v>31</v>
      </c>
      <c r="B53" s="1936"/>
      <c r="C53" s="1936"/>
      <c r="D53" s="1417" t="s">
        <v>2691</v>
      </c>
      <c r="E53" s="1414">
        <v>1</v>
      </c>
      <c r="F53" s="1415">
        <v>2</v>
      </c>
      <c r="G53" s="1461"/>
      <c r="H53" s="1462"/>
      <c r="I53" s="1463"/>
      <c r="J53" s="1461"/>
      <c r="K53" s="1462"/>
      <c r="L53" s="1245" t="s">
        <v>132</v>
      </c>
      <c r="M53" s="1245"/>
      <c r="N53" s="1247"/>
      <c r="O53" s="959"/>
      <c r="P53" s="1464">
        <f t="shared" si="3"/>
        <v>0</v>
      </c>
    </row>
    <row r="54" spans="1:16" s="1457" customFormat="1" ht="27.6" x14ac:dyDescent="0.3">
      <c r="A54" s="1243">
        <v>32</v>
      </c>
      <c r="B54" s="1936" t="s">
        <v>2792</v>
      </c>
      <c r="C54" s="1936"/>
      <c r="D54" s="1417" t="s">
        <v>2688</v>
      </c>
      <c r="E54" s="1414">
        <v>1</v>
      </c>
      <c r="F54" s="1415">
        <v>5</v>
      </c>
      <c r="G54" s="1461"/>
      <c r="H54" s="1462"/>
      <c r="I54" s="1463"/>
      <c r="J54" s="1461"/>
      <c r="K54" s="1462"/>
      <c r="L54" s="1245" t="s">
        <v>132</v>
      </c>
      <c r="M54" s="1245"/>
      <c r="N54" s="1247"/>
      <c r="O54" s="959"/>
      <c r="P54" s="1464">
        <f t="shared" si="3"/>
        <v>0</v>
      </c>
    </row>
    <row r="55" spans="1:16" s="1457" customFormat="1" ht="28.5" customHeight="1" x14ac:dyDescent="0.3">
      <c r="A55" s="1243">
        <v>33</v>
      </c>
      <c r="B55" s="1936"/>
      <c r="C55" s="1936"/>
      <c r="D55" s="1417" t="s">
        <v>2692</v>
      </c>
      <c r="E55" s="1414">
        <v>1</v>
      </c>
      <c r="F55" s="1415">
        <v>5</v>
      </c>
      <c r="G55" s="1461"/>
      <c r="H55" s="1462"/>
      <c r="I55" s="1463"/>
      <c r="J55" s="1461"/>
      <c r="K55" s="1462"/>
      <c r="L55" s="1245" t="s">
        <v>132</v>
      </c>
      <c r="M55" s="1245"/>
      <c r="N55" s="1247"/>
      <c r="O55" s="959"/>
      <c r="P55" s="1464">
        <f t="shared" si="3"/>
        <v>0</v>
      </c>
    </row>
    <row r="56" spans="1:16" s="1457" customFormat="1" ht="27.6" x14ac:dyDescent="0.3">
      <c r="A56" s="1243">
        <v>34</v>
      </c>
      <c r="B56" s="1936"/>
      <c r="C56" s="1936"/>
      <c r="D56" s="1417" t="s">
        <v>2793</v>
      </c>
      <c r="E56" s="1414">
        <v>1</v>
      </c>
      <c r="F56" s="1415">
        <v>5</v>
      </c>
      <c r="G56" s="1461"/>
      <c r="H56" s="1462"/>
      <c r="I56" s="1463"/>
      <c r="J56" s="1461"/>
      <c r="K56" s="1462"/>
      <c r="L56" s="1245" t="s">
        <v>132</v>
      </c>
      <c r="M56" s="1245"/>
      <c r="N56" s="1247"/>
      <c r="O56" s="959"/>
      <c r="P56" s="1464">
        <f t="shared" si="3"/>
        <v>0</v>
      </c>
    </row>
    <row r="57" spans="1:16" s="1457" customFormat="1" ht="41.4" x14ac:dyDescent="0.3">
      <c r="A57" s="1243">
        <v>35</v>
      </c>
      <c r="B57" s="1936"/>
      <c r="C57" s="1936"/>
      <c r="D57" s="1417" t="s">
        <v>2694</v>
      </c>
      <c r="E57" s="1414">
        <v>1</v>
      </c>
      <c r="F57" s="1415">
        <v>5</v>
      </c>
      <c r="G57" s="1461"/>
      <c r="H57" s="1462"/>
      <c r="I57" s="1463"/>
      <c r="J57" s="1461"/>
      <c r="K57" s="1462"/>
      <c r="L57" s="1245" t="s">
        <v>132</v>
      </c>
      <c r="M57" s="1245"/>
      <c r="N57" s="1247"/>
      <c r="O57" s="959"/>
      <c r="P57" s="1464">
        <f t="shared" si="3"/>
        <v>0</v>
      </c>
    </row>
    <row r="58" spans="1:16" s="1457" customFormat="1" x14ac:dyDescent="0.3">
      <c r="A58" s="1243">
        <v>36</v>
      </c>
      <c r="B58" s="1936"/>
      <c r="C58" s="1936"/>
      <c r="D58" s="1417" t="s">
        <v>2659</v>
      </c>
      <c r="E58" s="1414">
        <v>1</v>
      </c>
      <c r="F58" s="1415">
        <v>1</v>
      </c>
      <c r="G58" s="1461"/>
      <c r="H58" s="1462"/>
      <c r="I58" s="1463"/>
      <c r="J58" s="1461"/>
      <c r="K58" s="1462"/>
      <c r="L58" s="1245" t="s">
        <v>132</v>
      </c>
      <c r="M58" s="1245"/>
      <c r="N58" s="1247"/>
      <c r="O58" s="959"/>
      <c r="P58" s="1464">
        <f t="shared" si="3"/>
        <v>0</v>
      </c>
    </row>
    <row r="59" spans="1:16" s="1457" customFormat="1" ht="15" thickBot="1" x14ac:dyDescent="0.35">
      <c r="A59" s="1940" t="s">
        <v>2660</v>
      </c>
      <c r="B59" s="1940"/>
      <c r="C59" s="1940"/>
      <c r="D59" s="1940"/>
      <c r="E59" s="1940"/>
      <c r="F59" s="1940"/>
      <c r="G59" s="1940"/>
      <c r="H59" s="1940"/>
      <c r="I59" s="1940"/>
      <c r="J59" s="1940"/>
      <c r="K59" s="1940"/>
      <c r="L59" s="1940"/>
      <c r="M59" s="1940"/>
      <c r="N59" s="1940"/>
      <c r="O59" s="1965">
        <f>SUM(P49:P58)</f>
        <v>0</v>
      </c>
      <c r="P59" s="1965"/>
    </row>
    <row r="60" spans="1:16" s="1457" customFormat="1" x14ac:dyDescent="0.3">
      <c r="A60" s="1944" t="s">
        <v>2794</v>
      </c>
      <c r="B60" s="1944"/>
      <c r="C60" s="1944"/>
      <c r="D60" s="1944"/>
      <c r="E60" s="1944"/>
      <c r="F60" s="1944"/>
      <c r="G60" s="1944"/>
      <c r="H60" s="1944"/>
      <c r="I60" s="1944"/>
      <c r="J60" s="1944"/>
      <c r="K60" s="1944"/>
      <c r="L60" s="1944"/>
      <c r="M60" s="1944"/>
      <c r="N60" s="1944"/>
      <c r="O60" s="1944"/>
      <c r="P60" s="1944"/>
    </row>
    <row r="61" spans="1:16" s="1457" customFormat="1" x14ac:dyDescent="0.3">
      <c r="A61" s="1473">
        <v>37</v>
      </c>
      <c r="B61" s="1936" t="s">
        <v>2795</v>
      </c>
      <c r="C61" s="1936" t="s">
        <v>2796</v>
      </c>
      <c r="D61" s="1417" t="s">
        <v>535</v>
      </c>
      <c r="E61" s="1414">
        <v>12</v>
      </c>
      <c r="F61" s="1415">
        <v>7</v>
      </c>
      <c r="G61" s="1461"/>
      <c r="H61" s="1462"/>
      <c r="I61" s="1463" t="s">
        <v>132</v>
      </c>
      <c r="J61" s="1461"/>
      <c r="K61" s="1462"/>
      <c r="L61" s="1462"/>
      <c r="M61" s="1414"/>
      <c r="N61" s="1416"/>
      <c r="O61" s="1964" t="s">
        <v>2654</v>
      </c>
      <c r="P61" s="1964"/>
    </row>
    <row r="62" spans="1:16" s="1457" customFormat="1" ht="25.5" customHeight="1" x14ac:dyDescent="0.3">
      <c r="A62" s="1473">
        <v>38</v>
      </c>
      <c r="B62" s="1936"/>
      <c r="C62" s="1936"/>
      <c r="D62" s="1417" t="s">
        <v>2702</v>
      </c>
      <c r="E62" s="1414">
        <v>1</v>
      </c>
      <c r="F62" s="1415">
        <v>7</v>
      </c>
      <c r="G62" s="1461"/>
      <c r="H62" s="1462"/>
      <c r="I62" s="1463"/>
      <c r="J62" s="1461"/>
      <c r="K62" s="1462"/>
      <c r="L62" s="1245" t="s">
        <v>132</v>
      </c>
      <c r="M62" s="1245"/>
      <c r="N62" s="1247"/>
      <c r="O62" s="959"/>
      <c r="P62" s="1464">
        <f t="shared" ref="P62:P68" si="4">ROUND(O62,2)*E62*F62</f>
        <v>0</v>
      </c>
    </row>
    <row r="63" spans="1:16" s="1457" customFormat="1" x14ac:dyDescent="0.3">
      <c r="A63" s="1473">
        <v>39</v>
      </c>
      <c r="B63" s="1936"/>
      <c r="C63" s="1936"/>
      <c r="D63" s="1417" t="s">
        <v>2703</v>
      </c>
      <c r="E63" s="1414">
        <v>1</v>
      </c>
      <c r="F63" s="1415">
        <v>7</v>
      </c>
      <c r="G63" s="1461"/>
      <c r="H63" s="1462"/>
      <c r="I63" s="1463"/>
      <c r="J63" s="1461"/>
      <c r="K63" s="1462"/>
      <c r="L63" s="1245" t="s">
        <v>132</v>
      </c>
      <c r="M63" s="1245"/>
      <c r="N63" s="1247"/>
      <c r="O63" s="959"/>
      <c r="P63" s="1464">
        <f t="shared" si="4"/>
        <v>0</v>
      </c>
    </row>
    <row r="64" spans="1:16" s="1457" customFormat="1" ht="27.6" x14ac:dyDescent="0.3">
      <c r="A64" s="1473">
        <v>40</v>
      </c>
      <c r="B64" s="1936"/>
      <c r="C64" s="1936"/>
      <c r="D64" s="1417" t="s">
        <v>2704</v>
      </c>
      <c r="E64" s="1414">
        <v>1</v>
      </c>
      <c r="F64" s="1415">
        <v>7</v>
      </c>
      <c r="G64" s="1461"/>
      <c r="H64" s="1462"/>
      <c r="I64" s="1463"/>
      <c r="J64" s="1461"/>
      <c r="K64" s="1462"/>
      <c r="L64" s="1245" t="s">
        <v>132</v>
      </c>
      <c r="M64" s="1245"/>
      <c r="N64" s="1247"/>
      <c r="O64" s="959"/>
      <c r="P64" s="1464">
        <f t="shared" si="4"/>
        <v>0</v>
      </c>
    </row>
    <row r="65" spans="1:16" s="1457" customFormat="1" ht="27.6" x14ac:dyDescent="0.3">
      <c r="A65" s="1473">
        <v>41</v>
      </c>
      <c r="B65" s="1936"/>
      <c r="C65" s="1936"/>
      <c r="D65" s="1417" t="s">
        <v>2797</v>
      </c>
      <c r="E65" s="1414">
        <v>1</v>
      </c>
      <c r="F65" s="1415">
        <v>7</v>
      </c>
      <c r="G65" s="1461"/>
      <c r="H65" s="1462"/>
      <c r="I65" s="1463"/>
      <c r="J65" s="1461"/>
      <c r="K65" s="1462"/>
      <c r="L65" s="1245" t="s">
        <v>132</v>
      </c>
      <c r="M65" s="1245"/>
      <c r="N65" s="1247"/>
      <c r="O65" s="959"/>
      <c r="P65" s="1464">
        <f t="shared" si="4"/>
        <v>0</v>
      </c>
    </row>
    <row r="66" spans="1:16" s="1457" customFormat="1" ht="27.6" x14ac:dyDescent="0.3">
      <c r="A66" s="1473">
        <v>42</v>
      </c>
      <c r="B66" s="1429" t="s">
        <v>2706</v>
      </c>
      <c r="C66" s="1936" t="s">
        <v>2707</v>
      </c>
      <c r="D66" s="1417" t="s">
        <v>2798</v>
      </c>
      <c r="E66" s="1414">
        <v>1</v>
      </c>
      <c r="F66" s="1415">
        <v>1</v>
      </c>
      <c r="G66" s="1461"/>
      <c r="H66" s="1462"/>
      <c r="I66" s="1463"/>
      <c r="J66" s="1461"/>
      <c r="K66" s="1462"/>
      <c r="L66" s="1245" t="s">
        <v>132</v>
      </c>
      <c r="M66" s="1245"/>
      <c r="N66" s="1247"/>
      <c r="O66" s="959"/>
      <c r="P66" s="1464">
        <f t="shared" si="4"/>
        <v>0</v>
      </c>
    </row>
    <row r="67" spans="1:16" s="1457" customFormat="1" x14ac:dyDescent="0.3">
      <c r="A67" s="1473">
        <v>43</v>
      </c>
      <c r="B67" s="1429" t="s">
        <v>2799</v>
      </c>
      <c r="C67" s="1936"/>
      <c r="D67" s="1417" t="s">
        <v>2788</v>
      </c>
      <c r="E67" s="1414">
        <v>1</v>
      </c>
      <c r="F67" s="1415">
        <v>1</v>
      </c>
      <c r="G67" s="1461"/>
      <c r="H67" s="1462"/>
      <c r="I67" s="1463"/>
      <c r="J67" s="1461"/>
      <c r="K67" s="1462"/>
      <c r="L67" s="1245" t="s">
        <v>132</v>
      </c>
      <c r="M67" s="1245"/>
      <c r="N67" s="1247"/>
      <c r="O67" s="959"/>
      <c r="P67" s="1464">
        <f t="shared" si="4"/>
        <v>0</v>
      </c>
    </row>
    <row r="68" spans="1:16" s="1457" customFormat="1" ht="27.6" x14ac:dyDescent="0.3">
      <c r="A68" s="1473">
        <v>44</v>
      </c>
      <c r="B68" s="1429" t="s">
        <v>710</v>
      </c>
      <c r="C68" s="1429" t="s">
        <v>2800</v>
      </c>
      <c r="D68" s="1427" t="s">
        <v>2659</v>
      </c>
      <c r="E68" s="1245">
        <v>1</v>
      </c>
      <c r="F68" s="1246">
        <v>1</v>
      </c>
      <c r="G68" s="1458"/>
      <c r="H68" s="1460"/>
      <c r="I68" s="1459"/>
      <c r="J68" s="1458"/>
      <c r="K68" s="1460"/>
      <c r="L68" s="1245" t="s">
        <v>132</v>
      </c>
      <c r="M68" s="1245"/>
      <c r="N68" s="1247"/>
      <c r="O68" s="959"/>
      <c r="P68" s="1464">
        <f t="shared" si="4"/>
        <v>0</v>
      </c>
    </row>
    <row r="69" spans="1:16" s="1457" customFormat="1" ht="15" thickBot="1" x14ac:dyDescent="0.35">
      <c r="A69" s="1940" t="s">
        <v>2660</v>
      </c>
      <c r="B69" s="1940"/>
      <c r="C69" s="1940"/>
      <c r="D69" s="1940"/>
      <c r="E69" s="1940"/>
      <c r="F69" s="1940"/>
      <c r="G69" s="1940"/>
      <c r="H69" s="1940"/>
      <c r="I69" s="1940"/>
      <c r="J69" s="1940"/>
      <c r="K69" s="1940"/>
      <c r="L69" s="1940"/>
      <c r="M69" s="1940"/>
      <c r="N69" s="1940"/>
      <c r="O69" s="1965">
        <f>SUM(P62:P68)</f>
        <v>0</v>
      </c>
      <c r="P69" s="1965"/>
    </row>
    <row r="70" spans="1:16" s="1457" customFormat="1" ht="15" thickBot="1" x14ac:dyDescent="0.35">
      <c r="A70" s="1969" t="s">
        <v>2801</v>
      </c>
      <c r="B70" s="1969"/>
      <c r="C70" s="1969"/>
      <c r="D70" s="1969"/>
      <c r="E70" s="1969"/>
      <c r="F70" s="1969"/>
      <c r="G70" s="1969"/>
      <c r="H70" s="1969"/>
      <c r="I70" s="1969"/>
      <c r="J70" s="1969"/>
      <c r="K70" s="1969"/>
      <c r="L70" s="1969"/>
      <c r="M70" s="1969"/>
      <c r="N70" s="1969"/>
      <c r="O70" s="1969"/>
      <c r="P70" s="1969"/>
    </row>
    <row r="71" spans="1:16" s="1457" customFormat="1" x14ac:dyDescent="0.3">
      <c r="A71" s="1946" t="s">
        <v>2802</v>
      </c>
      <c r="B71" s="1946"/>
      <c r="C71" s="1946"/>
      <c r="D71" s="1946"/>
      <c r="E71" s="1946"/>
      <c r="F71" s="1946"/>
      <c r="G71" s="1946"/>
      <c r="H71" s="1946"/>
      <c r="I71" s="1946"/>
      <c r="J71" s="1946"/>
      <c r="K71" s="1946"/>
      <c r="L71" s="1946"/>
      <c r="M71" s="1946"/>
      <c r="N71" s="1946"/>
      <c r="O71" s="1946"/>
      <c r="P71" s="1946"/>
    </row>
    <row r="72" spans="1:16" s="1457" customFormat="1" x14ac:dyDescent="0.3">
      <c r="A72" s="1243">
        <v>45</v>
      </c>
      <c r="B72" s="1936" t="s">
        <v>2803</v>
      </c>
      <c r="C72" s="1936" t="s">
        <v>2804</v>
      </c>
      <c r="D72" s="1427" t="s">
        <v>535</v>
      </c>
      <c r="E72" s="1245">
        <v>52</v>
      </c>
      <c r="F72" s="1246">
        <v>17</v>
      </c>
      <c r="G72" s="1458"/>
      <c r="H72" s="1460" t="s">
        <v>132</v>
      </c>
      <c r="I72" s="1459"/>
      <c r="J72" s="1458"/>
      <c r="K72" s="1460"/>
      <c r="L72" s="1460"/>
      <c r="M72" s="1245"/>
      <c r="N72" s="1247"/>
      <c r="O72" s="1964" t="s">
        <v>2654</v>
      </c>
      <c r="P72" s="1964"/>
    </row>
    <row r="73" spans="1:16" s="1457" customFormat="1" ht="27.6" x14ac:dyDescent="0.3">
      <c r="A73" s="1243">
        <v>46</v>
      </c>
      <c r="B73" s="1936"/>
      <c r="C73" s="1936"/>
      <c r="D73" s="1417" t="s">
        <v>2805</v>
      </c>
      <c r="E73" s="1414">
        <v>1</v>
      </c>
      <c r="F73" s="1415">
        <v>17</v>
      </c>
      <c r="G73" s="1461"/>
      <c r="H73" s="1462"/>
      <c r="I73" s="1463"/>
      <c r="J73" s="1461"/>
      <c r="K73" s="1462"/>
      <c r="L73" s="1245" t="s">
        <v>132</v>
      </c>
      <c r="M73" s="1245"/>
      <c r="N73" s="1247"/>
      <c r="O73" s="959"/>
      <c r="P73" s="1464">
        <f>ROUND(O73,2)*E73*F73</f>
        <v>0</v>
      </c>
    </row>
    <row r="74" spans="1:16" s="1457" customFormat="1" x14ac:dyDescent="0.3">
      <c r="A74" s="1243">
        <v>47</v>
      </c>
      <c r="B74" s="1936"/>
      <c r="C74" s="1936"/>
      <c r="D74" s="1417" t="s">
        <v>2806</v>
      </c>
      <c r="E74" s="1414">
        <v>1</v>
      </c>
      <c r="F74" s="1415">
        <v>17</v>
      </c>
      <c r="G74" s="1461"/>
      <c r="H74" s="1462"/>
      <c r="I74" s="1463"/>
      <c r="J74" s="1461"/>
      <c r="K74" s="1462"/>
      <c r="L74" s="1245" t="s">
        <v>132</v>
      </c>
      <c r="M74" s="1245"/>
      <c r="N74" s="1247"/>
      <c r="O74" s="959"/>
      <c r="P74" s="1464">
        <f>ROUND(O74,2)*E74*F74</f>
        <v>0</v>
      </c>
    </row>
    <row r="75" spans="1:16" s="1457" customFormat="1" x14ac:dyDescent="0.3">
      <c r="A75" s="1243">
        <v>48</v>
      </c>
      <c r="B75" s="1936"/>
      <c r="C75" s="1936"/>
      <c r="D75" s="1417" t="s">
        <v>2807</v>
      </c>
      <c r="E75" s="1414">
        <v>1</v>
      </c>
      <c r="F75" s="1415">
        <v>17</v>
      </c>
      <c r="G75" s="1461"/>
      <c r="H75" s="1462"/>
      <c r="I75" s="1463"/>
      <c r="J75" s="1461"/>
      <c r="K75" s="1462"/>
      <c r="L75" s="1245" t="s">
        <v>132</v>
      </c>
      <c r="M75" s="1245"/>
      <c r="N75" s="1247"/>
      <c r="O75" s="959"/>
      <c r="P75" s="1464">
        <f>ROUND(O75,2)*E75*F75</f>
        <v>0</v>
      </c>
    </row>
    <row r="76" spans="1:16" s="1457" customFormat="1" x14ac:dyDescent="0.3">
      <c r="A76" s="1243">
        <v>49</v>
      </c>
      <c r="B76" s="1936"/>
      <c r="C76" s="1936"/>
      <c r="D76" s="1417" t="s">
        <v>2659</v>
      </c>
      <c r="E76" s="1414">
        <v>1</v>
      </c>
      <c r="F76" s="1415">
        <v>1</v>
      </c>
      <c r="G76" s="1461"/>
      <c r="H76" s="1462"/>
      <c r="I76" s="1463"/>
      <c r="J76" s="1461"/>
      <c r="K76" s="1462"/>
      <c r="L76" s="1245" t="s">
        <v>132</v>
      </c>
      <c r="M76" s="1245"/>
      <c r="N76" s="1247"/>
      <c r="O76" s="959"/>
      <c r="P76" s="1464">
        <f>ROUND(O76,2)*E76*F76</f>
        <v>0</v>
      </c>
    </row>
    <row r="77" spans="1:16" s="1457" customFormat="1" ht="15" thickBot="1" x14ac:dyDescent="0.35">
      <c r="A77" s="1940" t="s">
        <v>2660</v>
      </c>
      <c r="B77" s="1940"/>
      <c r="C77" s="1940"/>
      <c r="D77" s="1940"/>
      <c r="E77" s="1940"/>
      <c r="F77" s="1940"/>
      <c r="G77" s="1940"/>
      <c r="H77" s="1940"/>
      <c r="I77" s="1940"/>
      <c r="J77" s="1940"/>
      <c r="K77" s="1940"/>
      <c r="L77" s="1940"/>
      <c r="M77" s="1940"/>
      <c r="N77" s="1940"/>
      <c r="O77" s="1965">
        <f>SUM(P73:P76)</f>
        <v>0</v>
      </c>
      <c r="P77" s="1965"/>
    </row>
    <row r="78" spans="1:16" s="1457" customFormat="1" x14ac:dyDescent="0.3">
      <c r="A78" s="1946" t="s">
        <v>2808</v>
      </c>
      <c r="B78" s="1946"/>
      <c r="C78" s="1946"/>
      <c r="D78" s="1946"/>
      <c r="E78" s="1946"/>
      <c r="F78" s="1946"/>
      <c r="G78" s="1946"/>
      <c r="H78" s="1946"/>
      <c r="I78" s="1946"/>
      <c r="J78" s="1946"/>
      <c r="K78" s="1946"/>
      <c r="L78" s="1946"/>
      <c r="M78" s="1946"/>
      <c r="N78" s="1946"/>
      <c r="O78" s="1946"/>
      <c r="P78" s="1946"/>
    </row>
    <row r="79" spans="1:16" s="1457" customFormat="1" x14ac:dyDescent="0.3">
      <c r="A79" s="1474">
        <v>50</v>
      </c>
      <c r="B79" s="1968" t="s">
        <v>2809</v>
      </c>
      <c r="C79" s="1968" t="s">
        <v>2810</v>
      </c>
      <c r="D79" s="1244" t="s">
        <v>2811</v>
      </c>
      <c r="E79" s="1245">
        <v>12</v>
      </c>
      <c r="F79" s="1246">
        <v>61</v>
      </c>
      <c r="G79" s="1458"/>
      <c r="H79" s="1460"/>
      <c r="I79" s="1459" t="s">
        <v>132</v>
      </c>
      <c r="J79" s="1458"/>
      <c r="K79" s="1460"/>
      <c r="L79" s="1460"/>
      <c r="M79" s="1245"/>
      <c r="N79" s="1247"/>
      <c r="O79" s="1964" t="s">
        <v>2654</v>
      </c>
      <c r="P79" s="1964"/>
    </row>
    <row r="80" spans="1:16" s="1457" customFormat="1" ht="27.6" x14ac:dyDescent="0.3">
      <c r="A80" s="1474">
        <v>51</v>
      </c>
      <c r="B80" s="1968"/>
      <c r="C80" s="1968"/>
      <c r="D80" s="1244" t="s">
        <v>2812</v>
      </c>
      <c r="E80" s="1245">
        <v>1</v>
      </c>
      <c r="F80" s="1246">
        <v>61</v>
      </c>
      <c r="G80" s="1461"/>
      <c r="H80" s="1462"/>
      <c r="I80" s="1463"/>
      <c r="J80" s="1461"/>
      <c r="K80" s="1462"/>
      <c r="L80" s="1245" t="s">
        <v>132</v>
      </c>
      <c r="M80" s="1245"/>
      <c r="N80" s="1247"/>
      <c r="O80" s="959"/>
      <c r="P80" s="1464">
        <f t="shared" ref="P80:P88" si="5">ROUND(O80,2)*E80*F80</f>
        <v>0</v>
      </c>
    </row>
    <row r="81" spans="1:16" s="1457" customFormat="1" x14ac:dyDescent="0.3">
      <c r="A81" s="1474">
        <v>52</v>
      </c>
      <c r="B81" s="1968"/>
      <c r="C81" s="1968"/>
      <c r="D81" s="1244" t="s">
        <v>2813</v>
      </c>
      <c r="E81" s="1245">
        <v>1</v>
      </c>
      <c r="F81" s="1246">
        <v>61</v>
      </c>
      <c r="G81" s="1461"/>
      <c r="H81" s="1462"/>
      <c r="I81" s="1463"/>
      <c r="J81" s="1461"/>
      <c r="K81" s="1462"/>
      <c r="L81" s="1245" t="s">
        <v>132</v>
      </c>
      <c r="M81" s="1245"/>
      <c r="N81" s="1247"/>
      <c r="O81" s="959"/>
      <c r="P81" s="1464">
        <f t="shared" si="5"/>
        <v>0</v>
      </c>
    </row>
    <row r="82" spans="1:16" s="1457" customFormat="1" x14ac:dyDescent="0.3">
      <c r="A82" s="1474">
        <v>53</v>
      </c>
      <c r="B82" s="1968"/>
      <c r="C82" s="1968"/>
      <c r="D82" s="1244" t="s">
        <v>2814</v>
      </c>
      <c r="E82" s="1245">
        <v>1</v>
      </c>
      <c r="F82" s="1246">
        <v>61</v>
      </c>
      <c r="G82" s="1461"/>
      <c r="H82" s="1462"/>
      <c r="I82" s="1463"/>
      <c r="J82" s="1461"/>
      <c r="K82" s="1462"/>
      <c r="L82" s="1245" t="s">
        <v>132</v>
      </c>
      <c r="M82" s="1245"/>
      <c r="N82" s="1247"/>
      <c r="O82" s="959"/>
      <c r="P82" s="1464">
        <f t="shared" si="5"/>
        <v>0</v>
      </c>
    </row>
    <row r="83" spans="1:16" s="1457" customFormat="1" x14ac:dyDescent="0.3">
      <c r="A83" s="1474">
        <v>54</v>
      </c>
      <c r="B83" s="1968"/>
      <c r="C83" s="1968"/>
      <c r="D83" s="1244" t="s">
        <v>2815</v>
      </c>
      <c r="E83" s="1245">
        <v>1</v>
      </c>
      <c r="F83" s="1246">
        <v>61</v>
      </c>
      <c r="G83" s="1461"/>
      <c r="H83" s="1462"/>
      <c r="I83" s="1463"/>
      <c r="J83" s="1461"/>
      <c r="K83" s="1462"/>
      <c r="L83" s="1245" t="s">
        <v>132</v>
      </c>
      <c r="M83" s="1245"/>
      <c r="N83" s="1247"/>
      <c r="O83" s="959"/>
      <c r="P83" s="1464">
        <f t="shared" si="5"/>
        <v>0</v>
      </c>
    </row>
    <row r="84" spans="1:16" s="1457" customFormat="1" x14ac:dyDescent="0.3">
      <c r="A84" s="1474">
        <v>55</v>
      </c>
      <c r="B84" s="1968"/>
      <c r="C84" s="1968"/>
      <c r="D84" s="1244" t="s">
        <v>2816</v>
      </c>
      <c r="E84" s="1245">
        <v>1</v>
      </c>
      <c r="F84" s="1246">
        <v>61</v>
      </c>
      <c r="G84" s="1461"/>
      <c r="H84" s="1462"/>
      <c r="I84" s="1463"/>
      <c r="J84" s="1461"/>
      <c r="K84" s="1462"/>
      <c r="L84" s="1245" t="s">
        <v>132</v>
      </c>
      <c r="M84" s="1245"/>
      <c r="N84" s="1247"/>
      <c r="O84" s="959"/>
      <c r="P84" s="1464">
        <f t="shared" si="5"/>
        <v>0</v>
      </c>
    </row>
    <row r="85" spans="1:16" s="1457" customFormat="1" x14ac:dyDescent="0.3">
      <c r="A85" s="1474">
        <v>56</v>
      </c>
      <c r="B85" s="1968"/>
      <c r="C85" s="1968"/>
      <c r="D85" s="1244" t="s">
        <v>2817</v>
      </c>
      <c r="E85" s="1245">
        <v>1</v>
      </c>
      <c r="F85" s="1246">
        <v>61</v>
      </c>
      <c r="G85" s="1461"/>
      <c r="H85" s="1462"/>
      <c r="I85" s="1463"/>
      <c r="J85" s="1461"/>
      <c r="K85" s="1462"/>
      <c r="L85" s="1245" t="s">
        <v>132</v>
      </c>
      <c r="M85" s="1245"/>
      <c r="N85" s="1247"/>
      <c r="O85" s="959"/>
      <c r="P85" s="1464">
        <f t="shared" si="5"/>
        <v>0</v>
      </c>
    </row>
    <row r="86" spans="1:16" s="1457" customFormat="1" x14ac:dyDescent="0.3">
      <c r="A86" s="1474">
        <v>57</v>
      </c>
      <c r="B86" s="1968"/>
      <c r="C86" s="1968"/>
      <c r="D86" s="1244" t="s">
        <v>2818</v>
      </c>
      <c r="E86" s="1245">
        <v>1</v>
      </c>
      <c r="F86" s="1246">
        <v>61</v>
      </c>
      <c r="G86" s="1461"/>
      <c r="H86" s="1462"/>
      <c r="I86" s="1463"/>
      <c r="J86" s="1461"/>
      <c r="K86" s="1462"/>
      <c r="L86" s="1245" t="s">
        <v>132</v>
      </c>
      <c r="M86" s="1245"/>
      <c r="N86" s="1247"/>
      <c r="O86" s="959"/>
      <c r="P86" s="1464">
        <f t="shared" si="5"/>
        <v>0</v>
      </c>
    </row>
    <row r="87" spans="1:16" s="1457" customFormat="1" x14ac:dyDescent="0.3">
      <c r="A87" s="1474">
        <v>58</v>
      </c>
      <c r="B87" s="1968"/>
      <c r="C87" s="1968"/>
      <c r="D87" s="1244" t="s">
        <v>2819</v>
      </c>
      <c r="E87" s="1245">
        <v>1</v>
      </c>
      <c r="F87" s="1246">
        <v>61</v>
      </c>
      <c r="G87" s="1461"/>
      <c r="H87" s="1462"/>
      <c r="I87" s="1463"/>
      <c r="J87" s="1461"/>
      <c r="K87" s="1462"/>
      <c r="L87" s="1245" t="s">
        <v>132</v>
      </c>
      <c r="M87" s="1245"/>
      <c r="N87" s="1247"/>
      <c r="O87" s="959"/>
      <c r="P87" s="1464">
        <f t="shared" si="5"/>
        <v>0</v>
      </c>
    </row>
    <row r="88" spans="1:16" s="1457" customFormat="1" x14ac:dyDescent="0.3">
      <c r="A88" s="1474">
        <v>59</v>
      </c>
      <c r="B88" s="1968"/>
      <c r="C88" s="1968"/>
      <c r="D88" s="1244" t="s">
        <v>2659</v>
      </c>
      <c r="E88" s="1245">
        <v>1</v>
      </c>
      <c r="F88" s="1246">
        <v>1</v>
      </c>
      <c r="G88" s="1461"/>
      <c r="H88" s="1462"/>
      <c r="I88" s="1463"/>
      <c r="J88" s="1461"/>
      <c r="K88" s="1462"/>
      <c r="L88" s="1245" t="s">
        <v>132</v>
      </c>
      <c r="M88" s="1245"/>
      <c r="N88" s="1247"/>
      <c r="O88" s="959"/>
      <c r="P88" s="1464">
        <f t="shared" si="5"/>
        <v>0</v>
      </c>
    </row>
    <row r="89" spans="1:16" s="1457" customFormat="1" ht="15" thickBot="1" x14ac:dyDescent="0.35">
      <c r="A89" s="1940" t="s">
        <v>2660</v>
      </c>
      <c r="B89" s="1940"/>
      <c r="C89" s="1940"/>
      <c r="D89" s="1940"/>
      <c r="E89" s="1940"/>
      <c r="F89" s="1940"/>
      <c r="G89" s="1940"/>
      <c r="H89" s="1940"/>
      <c r="I89" s="1940"/>
      <c r="J89" s="1940"/>
      <c r="K89" s="1940"/>
      <c r="L89" s="1940"/>
      <c r="M89" s="1940"/>
      <c r="N89" s="1940"/>
      <c r="O89" s="1965">
        <f>SUM(P80:P88)</f>
        <v>0</v>
      </c>
      <c r="P89" s="1965"/>
    </row>
    <row r="90" spans="1:16" s="1457" customFormat="1" x14ac:dyDescent="0.3">
      <c r="A90" s="1946" t="s">
        <v>2820</v>
      </c>
      <c r="B90" s="1946"/>
      <c r="C90" s="1946"/>
      <c r="D90" s="1946"/>
      <c r="E90" s="1946"/>
      <c r="F90" s="1946"/>
      <c r="G90" s="1946"/>
      <c r="H90" s="1946"/>
      <c r="I90" s="1946"/>
      <c r="J90" s="1946"/>
      <c r="K90" s="1946"/>
      <c r="L90" s="1946"/>
      <c r="M90" s="1946"/>
      <c r="N90" s="1946"/>
      <c r="O90" s="1946"/>
      <c r="P90" s="1946"/>
    </row>
    <row r="91" spans="1:16" s="1457" customFormat="1" x14ac:dyDescent="0.3">
      <c r="A91" s="1412">
        <v>60</v>
      </c>
      <c r="B91" s="1936" t="s">
        <v>2821</v>
      </c>
      <c r="C91" s="1936" t="s">
        <v>2822</v>
      </c>
      <c r="D91" s="1475" t="s">
        <v>2823</v>
      </c>
      <c r="E91" s="1414">
        <v>12</v>
      </c>
      <c r="F91" s="1415">
        <v>46</v>
      </c>
      <c r="G91" s="1461"/>
      <c r="H91" s="1462"/>
      <c r="I91" s="1463" t="s">
        <v>132</v>
      </c>
      <c r="J91" s="1461"/>
      <c r="K91" s="1462"/>
      <c r="L91" s="1462"/>
      <c r="M91" s="1414"/>
      <c r="N91" s="1416"/>
      <c r="O91" s="1964" t="s">
        <v>2654</v>
      </c>
      <c r="P91" s="1964"/>
    </row>
    <row r="92" spans="1:16" s="1457" customFormat="1" x14ac:dyDescent="0.3">
      <c r="A92" s="1412">
        <v>61</v>
      </c>
      <c r="B92" s="1936"/>
      <c r="C92" s="1936"/>
      <c r="D92" s="1244" t="s">
        <v>2824</v>
      </c>
      <c r="E92" s="1245">
        <v>1</v>
      </c>
      <c r="F92" s="1246">
        <v>46</v>
      </c>
      <c r="G92" s="1458"/>
      <c r="H92" s="1460"/>
      <c r="I92" s="1459"/>
      <c r="J92" s="1458"/>
      <c r="K92" s="1460"/>
      <c r="L92" s="1245" t="s">
        <v>132</v>
      </c>
      <c r="M92" s="1245"/>
      <c r="N92" s="1247"/>
      <c r="O92" s="959"/>
      <c r="P92" s="1464">
        <f t="shared" ref="P92:P101" si="6">ROUND(O92,2)*E92*F92</f>
        <v>0</v>
      </c>
    </row>
    <row r="93" spans="1:16" s="1457" customFormat="1" x14ac:dyDescent="0.3">
      <c r="A93" s="1412">
        <v>62</v>
      </c>
      <c r="B93" s="1936"/>
      <c r="C93" s="1936"/>
      <c r="D93" s="1244" t="s">
        <v>2814</v>
      </c>
      <c r="E93" s="1245">
        <v>1</v>
      </c>
      <c r="F93" s="1246">
        <v>46</v>
      </c>
      <c r="G93" s="1458"/>
      <c r="H93" s="1460"/>
      <c r="I93" s="1459"/>
      <c r="J93" s="1458"/>
      <c r="K93" s="1460"/>
      <c r="L93" s="1245" t="s">
        <v>132</v>
      </c>
      <c r="M93" s="1245"/>
      <c r="N93" s="1247"/>
      <c r="O93" s="959"/>
      <c r="P93" s="1464">
        <f t="shared" si="6"/>
        <v>0</v>
      </c>
    </row>
    <row r="94" spans="1:16" s="1457" customFormat="1" x14ac:dyDescent="0.3">
      <c r="A94" s="1412">
        <v>63</v>
      </c>
      <c r="B94" s="1936"/>
      <c r="C94" s="1936"/>
      <c r="D94" s="1244" t="s">
        <v>2815</v>
      </c>
      <c r="E94" s="1245">
        <v>1</v>
      </c>
      <c r="F94" s="1246">
        <v>46</v>
      </c>
      <c r="G94" s="1458"/>
      <c r="H94" s="1460"/>
      <c r="I94" s="1459"/>
      <c r="J94" s="1458"/>
      <c r="K94" s="1460"/>
      <c r="L94" s="1245" t="s">
        <v>132</v>
      </c>
      <c r="M94" s="1245"/>
      <c r="N94" s="1247"/>
      <c r="O94" s="959"/>
      <c r="P94" s="1464">
        <f t="shared" si="6"/>
        <v>0</v>
      </c>
    </row>
    <row r="95" spans="1:16" s="1457" customFormat="1" x14ac:dyDescent="0.3">
      <c r="A95" s="1412">
        <v>64</v>
      </c>
      <c r="B95" s="1936"/>
      <c r="C95" s="1936"/>
      <c r="D95" s="1244" t="s">
        <v>2825</v>
      </c>
      <c r="E95" s="1245">
        <v>1</v>
      </c>
      <c r="F95" s="1246">
        <v>46</v>
      </c>
      <c r="G95" s="1458"/>
      <c r="H95" s="1460"/>
      <c r="I95" s="1459"/>
      <c r="J95" s="1458"/>
      <c r="K95" s="1460"/>
      <c r="L95" s="1245" t="s">
        <v>132</v>
      </c>
      <c r="M95" s="1245"/>
      <c r="N95" s="1247"/>
      <c r="O95" s="959"/>
      <c r="P95" s="1464">
        <f t="shared" si="6"/>
        <v>0</v>
      </c>
    </row>
    <row r="96" spans="1:16" s="1457" customFormat="1" x14ac:dyDescent="0.3">
      <c r="A96" s="1412">
        <v>65</v>
      </c>
      <c r="B96" s="1936"/>
      <c r="C96" s="1936"/>
      <c r="D96" s="1244" t="s">
        <v>2826</v>
      </c>
      <c r="E96" s="1245">
        <v>1</v>
      </c>
      <c r="F96" s="1246">
        <v>46</v>
      </c>
      <c r="G96" s="1458"/>
      <c r="H96" s="1460"/>
      <c r="I96" s="1459"/>
      <c r="J96" s="1458"/>
      <c r="K96" s="1460"/>
      <c r="L96" s="1245" t="s">
        <v>132</v>
      </c>
      <c r="M96" s="1245"/>
      <c r="N96" s="1247"/>
      <c r="O96" s="959"/>
      <c r="P96" s="1464">
        <f t="shared" si="6"/>
        <v>0</v>
      </c>
    </row>
    <row r="97" spans="1:16" s="1457" customFormat="1" x14ac:dyDescent="0.3">
      <c r="A97" s="1412">
        <v>66</v>
      </c>
      <c r="B97" s="1936"/>
      <c r="C97" s="1936"/>
      <c r="D97" s="1244" t="s">
        <v>2827</v>
      </c>
      <c r="E97" s="1245">
        <v>1</v>
      </c>
      <c r="F97" s="1246">
        <v>46</v>
      </c>
      <c r="G97" s="1458"/>
      <c r="H97" s="1460"/>
      <c r="I97" s="1416"/>
      <c r="J97" s="1458"/>
      <c r="K97" s="1460"/>
      <c r="L97" s="1245" t="s">
        <v>132</v>
      </c>
      <c r="M97" s="1245"/>
      <c r="N97" s="1247"/>
      <c r="O97" s="959"/>
      <c r="P97" s="1464">
        <f t="shared" si="6"/>
        <v>0</v>
      </c>
    </row>
    <row r="98" spans="1:16" s="1457" customFormat="1" x14ac:dyDescent="0.3">
      <c r="A98" s="1412">
        <v>67</v>
      </c>
      <c r="B98" s="1936"/>
      <c r="C98" s="1936"/>
      <c r="D98" s="1244" t="s">
        <v>2828</v>
      </c>
      <c r="E98" s="1245">
        <v>1</v>
      </c>
      <c r="F98" s="1246">
        <v>46</v>
      </c>
      <c r="G98" s="1458"/>
      <c r="H98" s="1460"/>
      <c r="I98" s="1459"/>
      <c r="J98" s="1458"/>
      <c r="K98" s="1460"/>
      <c r="L98" s="1245" t="s">
        <v>132</v>
      </c>
      <c r="M98" s="1245"/>
      <c r="N98" s="1247"/>
      <c r="O98" s="959"/>
      <c r="P98" s="1464">
        <f t="shared" si="6"/>
        <v>0</v>
      </c>
    </row>
    <row r="99" spans="1:16" s="1457" customFormat="1" x14ac:dyDescent="0.3">
      <c r="A99" s="1412">
        <v>68</v>
      </c>
      <c r="B99" s="1936"/>
      <c r="C99" s="1936"/>
      <c r="D99" s="1244" t="s">
        <v>2818</v>
      </c>
      <c r="E99" s="1245">
        <v>1</v>
      </c>
      <c r="F99" s="1246">
        <v>46</v>
      </c>
      <c r="G99" s="1458"/>
      <c r="H99" s="1460"/>
      <c r="I99" s="1459"/>
      <c r="J99" s="1458"/>
      <c r="K99" s="1460"/>
      <c r="L99" s="1245" t="s">
        <v>132</v>
      </c>
      <c r="M99" s="1245"/>
      <c r="N99" s="1247"/>
      <c r="O99" s="959"/>
      <c r="P99" s="1464">
        <f t="shared" si="6"/>
        <v>0</v>
      </c>
    </row>
    <row r="100" spans="1:16" s="1457" customFormat="1" x14ac:dyDescent="0.3">
      <c r="A100" s="1412">
        <v>69</v>
      </c>
      <c r="B100" s="1936"/>
      <c r="C100" s="1936"/>
      <c r="D100" s="1244" t="s">
        <v>2819</v>
      </c>
      <c r="E100" s="1245">
        <v>1</v>
      </c>
      <c r="F100" s="1246">
        <v>46</v>
      </c>
      <c r="G100" s="1458"/>
      <c r="H100" s="1460"/>
      <c r="I100" s="1459"/>
      <c r="J100" s="1458"/>
      <c r="K100" s="1460"/>
      <c r="L100" s="1245" t="s">
        <v>132</v>
      </c>
      <c r="M100" s="1245"/>
      <c r="N100" s="1247"/>
      <c r="O100" s="959"/>
      <c r="P100" s="1464">
        <f t="shared" si="6"/>
        <v>0</v>
      </c>
    </row>
    <row r="101" spans="1:16" s="1457" customFormat="1" x14ac:dyDescent="0.3">
      <c r="A101" s="1412">
        <v>70</v>
      </c>
      <c r="B101" s="1936"/>
      <c r="C101" s="1936"/>
      <c r="D101" s="1244" t="s">
        <v>2659</v>
      </c>
      <c r="E101" s="1245">
        <v>1</v>
      </c>
      <c r="F101" s="1246">
        <v>1</v>
      </c>
      <c r="G101" s="1458"/>
      <c r="H101" s="1460"/>
      <c r="I101" s="1459"/>
      <c r="J101" s="1458"/>
      <c r="K101" s="1460"/>
      <c r="L101" s="1245" t="s">
        <v>132</v>
      </c>
      <c r="M101" s="1245"/>
      <c r="N101" s="1247"/>
      <c r="O101" s="959"/>
      <c r="P101" s="1464">
        <f t="shared" si="6"/>
        <v>0</v>
      </c>
    </row>
    <row r="102" spans="1:16" s="1457" customFormat="1" ht="15" thickBot="1" x14ac:dyDescent="0.35">
      <c r="A102" s="1940" t="s">
        <v>2660</v>
      </c>
      <c r="B102" s="1940"/>
      <c r="C102" s="1940"/>
      <c r="D102" s="1940"/>
      <c r="E102" s="1940"/>
      <c r="F102" s="1940"/>
      <c r="G102" s="1940"/>
      <c r="H102" s="1940"/>
      <c r="I102" s="1940"/>
      <c r="J102" s="1940"/>
      <c r="K102" s="1940"/>
      <c r="L102" s="1940"/>
      <c r="M102" s="1940"/>
      <c r="N102" s="1940"/>
      <c r="O102" s="1965">
        <f>SUM(P92:P101)</f>
        <v>0</v>
      </c>
      <c r="P102" s="1965"/>
    </row>
    <row r="103" spans="1:16" s="1457" customFormat="1" x14ac:dyDescent="0.3">
      <c r="A103" s="1942" t="s">
        <v>2829</v>
      </c>
      <c r="B103" s="1942"/>
      <c r="C103" s="1942"/>
      <c r="D103" s="1942"/>
      <c r="E103" s="1942"/>
      <c r="F103" s="1942"/>
      <c r="G103" s="1942"/>
      <c r="H103" s="1942"/>
      <c r="I103" s="1942"/>
      <c r="J103" s="1942"/>
      <c r="K103" s="1942"/>
      <c r="L103" s="1942"/>
      <c r="M103" s="1942"/>
      <c r="N103" s="1942"/>
      <c r="O103" s="1942"/>
      <c r="P103" s="1942"/>
    </row>
    <row r="104" spans="1:16" s="1476" customFormat="1" ht="15" customHeight="1" x14ac:dyDescent="0.3">
      <c r="A104" s="1243">
        <v>71</v>
      </c>
      <c r="B104" s="1936" t="s">
        <v>2830</v>
      </c>
      <c r="C104" s="1936" t="s">
        <v>2831</v>
      </c>
      <c r="D104" s="1244" t="s">
        <v>714</v>
      </c>
      <c r="E104" s="1245">
        <v>12</v>
      </c>
      <c r="F104" s="1246">
        <v>35</v>
      </c>
      <c r="G104" s="1458"/>
      <c r="H104" s="1460"/>
      <c r="I104" s="1459" t="s">
        <v>132</v>
      </c>
      <c r="J104" s="1458"/>
      <c r="K104" s="1460"/>
      <c r="L104" s="1460"/>
      <c r="M104" s="1245"/>
      <c r="N104" s="1247"/>
      <c r="O104" s="1964" t="s">
        <v>2654</v>
      </c>
      <c r="P104" s="1964"/>
    </row>
    <row r="105" spans="1:16" s="1457" customFormat="1" x14ac:dyDescent="0.3">
      <c r="A105" s="1412">
        <v>72</v>
      </c>
      <c r="B105" s="1936"/>
      <c r="C105" s="1936"/>
      <c r="D105" s="1417" t="s">
        <v>2832</v>
      </c>
      <c r="E105" s="1245">
        <v>1</v>
      </c>
      <c r="F105" s="1415">
        <v>35</v>
      </c>
      <c r="G105" s="1461"/>
      <c r="H105" s="1462"/>
      <c r="I105" s="1463"/>
      <c r="J105" s="1461"/>
      <c r="K105" s="1462"/>
      <c r="L105" s="1245" t="s">
        <v>132</v>
      </c>
      <c r="M105" s="1245"/>
      <c r="N105" s="1247"/>
      <c r="O105" s="962"/>
      <c r="P105" s="1472">
        <f t="shared" ref="P105:P120" si="7">ROUND(O105,2)*E105*F105</f>
        <v>0</v>
      </c>
    </row>
    <row r="106" spans="1:16" s="1457" customFormat="1" ht="41.4" x14ac:dyDescent="0.3">
      <c r="A106" s="1412">
        <v>73</v>
      </c>
      <c r="B106" s="1936"/>
      <c r="C106" s="1936"/>
      <c r="D106" s="1417" t="s">
        <v>2833</v>
      </c>
      <c r="E106" s="1245">
        <v>1</v>
      </c>
      <c r="F106" s="1415">
        <v>35</v>
      </c>
      <c r="G106" s="1461"/>
      <c r="H106" s="1462"/>
      <c r="I106" s="1463"/>
      <c r="J106" s="1461"/>
      <c r="K106" s="1462"/>
      <c r="L106" s="1245" t="s">
        <v>132</v>
      </c>
      <c r="M106" s="1245"/>
      <c r="N106" s="1247"/>
      <c r="O106" s="959"/>
      <c r="P106" s="1464">
        <f t="shared" si="7"/>
        <v>0</v>
      </c>
    </row>
    <row r="107" spans="1:16" s="1457" customFormat="1" x14ac:dyDescent="0.3">
      <c r="A107" s="1412">
        <v>74</v>
      </c>
      <c r="B107" s="1936"/>
      <c r="C107" s="1936"/>
      <c r="D107" s="1417" t="s">
        <v>2834</v>
      </c>
      <c r="E107" s="1245">
        <v>1</v>
      </c>
      <c r="F107" s="1415">
        <v>35</v>
      </c>
      <c r="G107" s="1461"/>
      <c r="H107" s="1462"/>
      <c r="I107" s="1463"/>
      <c r="J107" s="1461"/>
      <c r="K107" s="1462"/>
      <c r="L107" s="1245" t="s">
        <v>132</v>
      </c>
      <c r="M107" s="1245"/>
      <c r="N107" s="1247"/>
      <c r="O107" s="959"/>
      <c r="P107" s="1464">
        <f t="shared" si="7"/>
        <v>0</v>
      </c>
    </row>
    <row r="108" spans="1:16" s="1457" customFormat="1" x14ac:dyDescent="0.3">
      <c r="A108" s="1412">
        <v>75</v>
      </c>
      <c r="B108" s="1936"/>
      <c r="C108" s="1936"/>
      <c r="D108" s="1417" t="s">
        <v>2835</v>
      </c>
      <c r="E108" s="1245">
        <v>1</v>
      </c>
      <c r="F108" s="1415">
        <v>35</v>
      </c>
      <c r="G108" s="1461"/>
      <c r="H108" s="1462"/>
      <c r="I108" s="1463"/>
      <c r="J108" s="1461"/>
      <c r="K108" s="1462"/>
      <c r="L108" s="1245" t="s">
        <v>132</v>
      </c>
      <c r="M108" s="1245"/>
      <c r="N108" s="1247"/>
      <c r="O108" s="959"/>
      <c r="P108" s="1464">
        <f t="shared" si="7"/>
        <v>0</v>
      </c>
    </row>
    <row r="109" spans="1:16" s="1457" customFormat="1" x14ac:dyDescent="0.3">
      <c r="A109" s="1412">
        <v>76</v>
      </c>
      <c r="B109" s="1936"/>
      <c r="C109" s="1936"/>
      <c r="D109" s="1417" t="s">
        <v>2836</v>
      </c>
      <c r="E109" s="1245">
        <v>1</v>
      </c>
      <c r="F109" s="1415">
        <v>35</v>
      </c>
      <c r="G109" s="1461"/>
      <c r="H109" s="1462"/>
      <c r="I109" s="1463"/>
      <c r="J109" s="1461"/>
      <c r="K109" s="1462"/>
      <c r="L109" s="1245" t="s">
        <v>132</v>
      </c>
      <c r="M109" s="1245"/>
      <c r="N109" s="1247"/>
      <c r="O109" s="959"/>
      <c r="P109" s="1464">
        <f t="shared" si="7"/>
        <v>0</v>
      </c>
    </row>
    <row r="110" spans="1:16" s="1457" customFormat="1" x14ac:dyDescent="0.3">
      <c r="A110" s="1412">
        <v>77</v>
      </c>
      <c r="B110" s="1936"/>
      <c r="C110" s="1936"/>
      <c r="D110" s="1417" t="s">
        <v>2837</v>
      </c>
      <c r="E110" s="1245">
        <v>1</v>
      </c>
      <c r="F110" s="1415">
        <v>35</v>
      </c>
      <c r="G110" s="1461"/>
      <c r="H110" s="1462"/>
      <c r="I110" s="1463"/>
      <c r="J110" s="1461"/>
      <c r="K110" s="1462"/>
      <c r="L110" s="1245" t="s">
        <v>132</v>
      </c>
      <c r="M110" s="1245"/>
      <c r="N110" s="1247"/>
      <c r="O110" s="959"/>
      <c r="P110" s="1464">
        <f t="shared" si="7"/>
        <v>0</v>
      </c>
    </row>
    <row r="111" spans="1:16" s="1457" customFormat="1" x14ac:dyDescent="0.3">
      <c r="A111" s="1412">
        <v>78</v>
      </c>
      <c r="B111" s="1936"/>
      <c r="C111" s="1936"/>
      <c r="D111" s="1417" t="s">
        <v>2838</v>
      </c>
      <c r="E111" s="1245">
        <v>1</v>
      </c>
      <c r="F111" s="1415">
        <v>35</v>
      </c>
      <c r="G111" s="1461"/>
      <c r="H111" s="1462"/>
      <c r="I111" s="1463"/>
      <c r="J111" s="1461"/>
      <c r="K111" s="1462"/>
      <c r="L111" s="1245" t="s">
        <v>132</v>
      </c>
      <c r="M111" s="1245"/>
      <c r="N111" s="1247"/>
      <c r="O111" s="959"/>
      <c r="P111" s="1464">
        <f t="shared" si="7"/>
        <v>0</v>
      </c>
    </row>
    <row r="112" spans="1:16" s="1457" customFormat="1" x14ac:dyDescent="0.3">
      <c r="A112" s="1412">
        <v>79</v>
      </c>
      <c r="B112" s="1936"/>
      <c r="C112" s="1936"/>
      <c r="D112" s="1417" t="s">
        <v>2839</v>
      </c>
      <c r="E112" s="1245">
        <v>1</v>
      </c>
      <c r="F112" s="1415">
        <v>35</v>
      </c>
      <c r="G112" s="1461"/>
      <c r="H112" s="1462"/>
      <c r="I112" s="1463"/>
      <c r="J112" s="1461"/>
      <c r="K112" s="1462"/>
      <c r="L112" s="1245" t="s">
        <v>132</v>
      </c>
      <c r="M112" s="1245"/>
      <c r="N112" s="1247"/>
      <c r="O112" s="959"/>
      <c r="P112" s="1464">
        <f t="shared" si="7"/>
        <v>0</v>
      </c>
    </row>
    <row r="113" spans="1:16" s="1457" customFormat="1" x14ac:dyDescent="0.3">
      <c r="A113" s="1412">
        <v>80</v>
      </c>
      <c r="B113" s="1936"/>
      <c r="C113" s="1936"/>
      <c r="D113" s="1417" t="s">
        <v>2840</v>
      </c>
      <c r="E113" s="1245">
        <v>1</v>
      </c>
      <c r="F113" s="1415">
        <v>35</v>
      </c>
      <c r="G113" s="1461"/>
      <c r="H113" s="1462"/>
      <c r="I113" s="1463"/>
      <c r="J113" s="1461"/>
      <c r="K113" s="1462"/>
      <c r="L113" s="1245" t="s">
        <v>132</v>
      </c>
      <c r="M113" s="1245"/>
      <c r="N113" s="1247"/>
      <c r="O113" s="959"/>
      <c r="P113" s="1464">
        <f t="shared" si="7"/>
        <v>0</v>
      </c>
    </row>
    <row r="114" spans="1:16" s="1457" customFormat="1" x14ac:dyDescent="0.3">
      <c r="A114" s="1412">
        <v>81</v>
      </c>
      <c r="B114" s="1936"/>
      <c r="C114" s="1936"/>
      <c r="D114" s="1417" t="s">
        <v>2841</v>
      </c>
      <c r="E114" s="1245">
        <v>1</v>
      </c>
      <c r="F114" s="1415">
        <v>35</v>
      </c>
      <c r="G114" s="1461"/>
      <c r="H114" s="1462"/>
      <c r="I114" s="1463"/>
      <c r="J114" s="1461"/>
      <c r="K114" s="1462"/>
      <c r="L114" s="1245" t="s">
        <v>132</v>
      </c>
      <c r="M114" s="1245"/>
      <c r="N114" s="1247"/>
      <c r="O114" s="959"/>
      <c r="P114" s="1464">
        <f t="shared" si="7"/>
        <v>0</v>
      </c>
    </row>
    <row r="115" spans="1:16" s="1457" customFormat="1" x14ac:dyDescent="0.3">
      <c r="A115" s="1412">
        <v>82</v>
      </c>
      <c r="B115" s="1936"/>
      <c r="C115" s="1936"/>
      <c r="D115" s="1417" t="s">
        <v>2842</v>
      </c>
      <c r="E115" s="1245">
        <v>1</v>
      </c>
      <c r="F115" s="1415">
        <v>35</v>
      </c>
      <c r="G115" s="1461"/>
      <c r="H115" s="1462"/>
      <c r="I115" s="1463"/>
      <c r="J115" s="1461"/>
      <c r="K115" s="1462"/>
      <c r="L115" s="1245" t="s">
        <v>132</v>
      </c>
      <c r="M115" s="1245"/>
      <c r="N115" s="1247"/>
      <c r="O115" s="959"/>
      <c r="P115" s="1464">
        <f t="shared" si="7"/>
        <v>0</v>
      </c>
    </row>
    <row r="116" spans="1:16" s="1457" customFormat="1" x14ac:dyDescent="0.3">
      <c r="A116" s="1412">
        <v>83</v>
      </c>
      <c r="B116" s="1936"/>
      <c r="C116" s="1936"/>
      <c r="D116" s="1417" t="s">
        <v>2843</v>
      </c>
      <c r="E116" s="1245">
        <v>1</v>
      </c>
      <c r="F116" s="1415">
        <v>35</v>
      </c>
      <c r="G116" s="1461"/>
      <c r="H116" s="1462"/>
      <c r="I116" s="1463"/>
      <c r="J116" s="1461"/>
      <c r="K116" s="1462"/>
      <c r="L116" s="1245" t="s">
        <v>132</v>
      </c>
      <c r="M116" s="1245"/>
      <c r="N116" s="1247"/>
      <c r="O116" s="959"/>
      <c r="P116" s="1464">
        <f t="shared" si="7"/>
        <v>0</v>
      </c>
    </row>
    <row r="117" spans="1:16" s="1457" customFormat="1" ht="27.6" x14ac:dyDescent="0.3">
      <c r="A117" s="1412">
        <v>84</v>
      </c>
      <c r="B117" s="1936"/>
      <c r="C117" s="1936"/>
      <c r="D117" s="1417" t="s">
        <v>2844</v>
      </c>
      <c r="E117" s="1245">
        <v>1</v>
      </c>
      <c r="F117" s="1415">
        <v>35</v>
      </c>
      <c r="G117" s="1461"/>
      <c r="H117" s="1462"/>
      <c r="I117" s="1463"/>
      <c r="J117" s="1461"/>
      <c r="K117" s="1462"/>
      <c r="L117" s="1245" t="s">
        <v>132</v>
      </c>
      <c r="M117" s="1245"/>
      <c r="N117" s="1247"/>
      <c r="O117" s="959"/>
      <c r="P117" s="1464">
        <f t="shared" si="7"/>
        <v>0</v>
      </c>
    </row>
    <row r="118" spans="1:16" s="1457" customFormat="1" ht="27.6" x14ac:dyDescent="0.3">
      <c r="A118" s="1412">
        <v>85</v>
      </c>
      <c r="B118" s="1936"/>
      <c r="C118" s="1936"/>
      <c r="D118" s="1417" t="s">
        <v>2845</v>
      </c>
      <c r="E118" s="1245">
        <v>1</v>
      </c>
      <c r="F118" s="1415">
        <v>35</v>
      </c>
      <c r="G118" s="1461"/>
      <c r="H118" s="1462"/>
      <c r="I118" s="1463"/>
      <c r="J118" s="1461"/>
      <c r="K118" s="1462"/>
      <c r="L118" s="1245" t="s">
        <v>132</v>
      </c>
      <c r="M118" s="1245"/>
      <c r="N118" s="1247"/>
      <c r="O118" s="959"/>
      <c r="P118" s="1464">
        <f t="shared" si="7"/>
        <v>0</v>
      </c>
    </row>
    <row r="119" spans="1:16" s="1457" customFormat="1" x14ac:dyDescent="0.3">
      <c r="A119" s="1412">
        <v>86</v>
      </c>
      <c r="B119" s="1936"/>
      <c r="C119" s="1936"/>
      <c r="D119" s="1417" t="s">
        <v>2846</v>
      </c>
      <c r="E119" s="1245">
        <v>1</v>
      </c>
      <c r="F119" s="1415">
        <v>35</v>
      </c>
      <c r="G119" s="1461"/>
      <c r="H119" s="1462"/>
      <c r="I119" s="1463"/>
      <c r="J119" s="1461"/>
      <c r="K119" s="1462"/>
      <c r="L119" s="1245" t="s">
        <v>132</v>
      </c>
      <c r="M119" s="1245"/>
      <c r="N119" s="1247"/>
      <c r="O119" s="959"/>
      <c r="P119" s="1464">
        <f t="shared" si="7"/>
        <v>0</v>
      </c>
    </row>
    <row r="120" spans="1:16" s="1457" customFormat="1" x14ac:dyDescent="0.3">
      <c r="A120" s="1412">
        <v>87</v>
      </c>
      <c r="B120" s="1936"/>
      <c r="C120" s="1936"/>
      <c r="D120" s="1417" t="s">
        <v>2659</v>
      </c>
      <c r="E120" s="1245">
        <v>1</v>
      </c>
      <c r="F120" s="1415">
        <v>1</v>
      </c>
      <c r="G120" s="1461"/>
      <c r="H120" s="1462"/>
      <c r="I120" s="1463"/>
      <c r="J120" s="1461"/>
      <c r="K120" s="1462"/>
      <c r="L120" s="1245" t="s">
        <v>132</v>
      </c>
      <c r="M120" s="1245"/>
      <c r="N120" s="1247"/>
      <c r="O120" s="959"/>
      <c r="P120" s="1464">
        <f t="shared" si="7"/>
        <v>0</v>
      </c>
    </row>
    <row r="121" spans="1:16" s="1457" customFormat="1" ht="15" thickBot="1" x14ac:dyDescent="0.35">
      <c r="A121" s="1940" t="s">
        <v>2660</v>
      </c>
      <c r="B121" s="1940"/>
      <c r="C121" s="1940"/>
      <c r="D121" s="1940"/>
      <c r="E121" s="1940"/>
      <c r="F121" s="1940"/>
      <c r="G121" s="1940"/>
      <c r="H121" s="1940"/>
      <c r="I121" s="1940"/>
      <c r="J121" s="1940"/>
      <c r="K121" s="1940"/>
      <c r="L121" s="1940"/>
      <c r="M121" s="1940"/>
      <c r="N121" s="1940"/>
      <c r="O121" s="1965">
        <f>SUM(P105:P120)</f>
        <v>0</v>
      </c>
      <c r="P121" s="1965"/>
    </row>
    <row r="122" spans="1:16" s="1457" customFormat="1" x14ac:dyDescent="0.3">
      <c r="A122" s="1966" t="s">
        <v>2847</v>
      </c>
      <c r="B122" s="1966"/>
      <c r="C122" s="1966"/>
      <c r="D122" s="1966"/>
      <c r="E122" s="1966"/>
      <c r="F122" s="1966"/>
      <c r="G122" s="1966"/>
      <c r="H122" s="1966"/>
      <c r="I122" s="1966"/>
      <c r="J122" s="1966"/>
      <c r="K122" s="1966"/>
      <c r="L122" s="1966"/>
      <c r="M122" s="1966"/>
      <c r="N122" s="1966"/>
      <c r="O122" s="1966"/>
      <c r="P122" s="1966"/>
    </row>
    <row r="123" spans="1:16" s="1457" customFormat="1" ht="27.6" x14ac:dyDescent="0.3">
      <c r="A123" s="1474">
        <v>88</v>
      </c>
      <c r="B123" s="1967" t="s">
        <v>2848</v>
      </c>
      <c r="C123" s="1967" t="s">
        <v>2849</v>
      </c>
      <c r="D123" s="1427" t="s">
        <v>2850</v>
      </c>
      <c r="E123" s="1245">
        <v>1</v>
      </c>
      <c r="F123" s="1246">
        <v>2</v>
      </c>
      <c r="G123" s="1458"/>
      <c r="H123" s="1460"/>
      <c r="I123" s="1459"/>
      <c r="J123" s="1458"/>
      <c r="K123" s="1460"/>
      <c r="L123" s="1245" t="s">
        <v>132</v>
      </c>
      <c r="M123" s="1245"/>
      <c r="N123" s="1247"/>
      <c r="O123" s="959"/>
      <c r="P123" s="1464">
        <f>ROUND(O123,2)*E123*F123</f>
        <v>0</v>
      </c>
    </row>
    <row r="124" spans="1:16" s="1457" customFormat="1" x14ac:dyDescent="0.3">
      <c r="A124" s="1473">
        <v>89</v>
      </c>
      <c r="B124" s="1967"/>
      <c r="C124" s="1967"/>
      <c r="D124" s="1417" t="s">
        <v>2815</v>
      </c>
      <c r="E124" s="1245">
        <v>1</v>
      </c>
      <c r="F124" s="1415">
        <v>2</v>
      </c>
      <c r="G124" s="1461"/>
      <c r="H124" s="1462"/>
      <c r="I124" s="1463"/>
      <c r="J124" s="1461"/>
      <c r="K124" s="1462"/>
      <c r="L124" s="1245" t="s">
        <v>132</v>
      </c>
      <c r="M124" s="1245"/>
      <c r="N124" s="1247"/>
      <c r="O124" s="962"/>
      <c r="P124" s="1472">
        <f>ROUND(O124,2)*E124*F124</f>
        <v>0</v>
      </c>
    </row>
    <row r="125" spans="1:16" s="1457" customFormat="1" x14ac:dyDescent="0.3">
      <c r="A125" s="1473">
        <v>90</v>
      </c>
      <c r="B125" s="1967"/>
      <c r="C125" s="1967"/>
      <c r="D125" s="1417" t="s">
        <v>858</v>
      </c>
      <c r="E125" s="1245">
        <v>1</v>
      </c>
      <c r="F125" s="1415">
        <v>2</v>
      </c>
      <c r="G125" s="1461"/>
      <c r="H125" s="1414"/>
      <c r="I125" s="1463"/>
      <c r="J125" s="1461"/>
      <c r="K125" s="1462"/>
      <c r="L125" s="1245" t="s">
        <v>132</v>
      </c>
      <c r="M125" s="1245"/>
      <c r="N125" s="1247"/>
      <c r="O125" s="962"/>
      <c r="P125" s="1472">
        <f>ROUND(O125,2)*E125*F125</f>
        <v>0</v>
      </c>
    </row>
    <row r="126" spans="1:16" s="1457" customFormat="1" ht="15" thickBot="1" x14ac:dyDescent="0.35">
      <c r="A126" s="1940" t="s">
        <v>2660</v>
      </c>
      <c r="B126" s="1940"/>
      <c r="C126" s="1940"/>
      <c r="D126" s="1940"/>
      <c r="E126" s="1940"/>
      <c r="F126" s="1940"/>
      <c r="G126" s="1940"/>
      <c r="H126" s="1940"/>
      <c r="I126" s="1940"/>
      <c r="J126" s="1940"/>
      <c r="K126" s="1940"/>
      <c r="L126" s="1940"/>
      <c r="M126" s="1940"/>
      <c r="N126" s="1940"/>
      <c r="O126" s="1965">
        <f>SUM(P123:P125)</f>
        <v>0</v>
      </c>
      <c r="P126" s="1965"/>
    </row>
    <row r="127" spans="1:16" s="1477" customFormat="1" ht="15" thickBot="1" x14ac:dyDescent="0.35">
      <c r="A127" s="1937" t="s">
        <v>2851</v>
      </c>
      <c r="B127" s="1937"/>
      <c r="C127" s="1937"/>
      <c r="D127" s="1937"/>
      <c r="E127" s="1937"/>
      <c r="F127" s="1937"/>
      <c r="G127" s="1937"/>
      <c r="H127" s="1937"/>
      <c r="I127" s="1937"/>
      <c r="J127" s="1937"/>
      <c r="K127" s="1937"/>
      <c r="L127" s="1937"/>
      <c r="M127" s="1937"/>
      <c r="N127" s="1937"/>
      <c r="O127" s="1937"/>
      <c r="P127" s="1937"/>
    </row>
    <row r="128" spans="1:16" s="1476" customFormat="1" ht="55.2" x14ac:dyDescent="0.3">
      <c r="A128" s="1439">
        <v>91</v>
      </c>
      <c r="B128" s="1934" t="s">
        <v>2774</v>
      </c>
      <c r="C128" s="1932" t="s">
        <v>6801</v>
      </c>
      <c r="D128" s="1440" t="s">
        <v>6800</v>
      </c>
      <c r="E128" s="1441">
        <v>2</v>
      </c>
      <c r="F128" s="1441">
        <v>1</v>
      </c>
      <c r="G128" s="1441"/>
      <c r="H128" s="1441"/>
      <c r="I128" s="1441"/>
      <c r="J128" s="1441"/>
      <c r="K128" s="1441"/>
      <c r="L128" s="1441"/>
      <c r="M128" s="1441" t="s">
        <v>132</v>
      </c>
      <c r="N128" s="1441" t="s">
        <v>132</v>
      </c>
      <c r="O128" s="1366"/>
      <c r="P128" s="1442">
        <f>ROUND(O128,2)*E128*F128</f>
        <v>0</v>
      </c>
    </row>
    <row r="129" spans="1:16" s="1443" customFormat="1" ht="42" thickBot="1" x14ac:dyDescent="0.35">
      <c r="A129" s="1444">
        <v>92</v>
      </c>
      <c r="B129" s="1935"/>
      <c r="C129" s="1933"/>
      <c r="D129" s="1445" t="s">
        <v>6799</v>
      </c>
      <c r="E129" s="1446">
        <v>2</v>
      </c>
      <c r="F129" s="1446">
        <v>1</v>
      </c>
      <c r="G129" s="1446"/>
      <c r="H129" s="1446"/>
      <c r="I129" s="1446"/>
      <c r="J129" s="1446"/>
      <c r="K129" s="1446"/>
      <c r="L129" s="1446"/>
      <c r="M129" s="1446" t="s">
        <v>132</v>
      </c>
      <c r="N129" s="1446" t="s">
        <v>132</v>
      </c>
      <c r="O129" s="1367"/>
      <c r="P129" s="1447">
        <f>ROUND(O129,2)*E129*F129</f>
        <v>0</v>
      </c>
    </row>
    <row r="130" spans="1:16" s="1477" customFormat="1" ht="15" thickBot="1" x14ac:dyDescent="0.35">
      <c r="A130" s="1929" t="s">
        <v>2660</v>
      </c>
      <c r="B130" s="1929"/>
      <c r="C130" s="1929"/>
      <c r="D130" s="1929"/>
      <c r="E130" s="1929"/>
      <c r="F130" s="1929"/>
      <c r="G130" s="1929"/>
      <c r="H130" s="1929"/>
      <c r="I130" s="1929"/>
      <c r="J130" s="1929"/>
      <c r="K130" s="1929"/>
      <c r="L130" s="1929"/>
      <c r="M130" s="1929"/>
      <c r="N130" s="1929"/>
      <c r="O130" s="1930">
        <f>SUM(P128:P129)</f>
        <v>0</v>
      </c>
      <c r="P130" s="1930"/>
    </row>
    <row r="131" spans="1:16" s="1457" customFormat="1" ht="15" thickBot="1" x14ac:dyDescent="0.35">
      <c r="A131" s="1962" t="s">
        <v>163</v>
      </c>
      <c r="B131" s="1962"/>
      <c r="C131" s="1962"/>
      <c r="D131" s="1962"/>
      <c r="E131" s="1962"/>
      <c r="F131" s="1962"/>
      <c r="G131" s="1962"/>
      <c r="H131" s="1962"/>
      <c r="I131" s="1962"/>
      <c r="J131" s="1962"/>
      <c r="K131" s="1962"/>
      <c r="L131" s="1962"/>
      <c r="M131" s="1962"/>
      <c r="N131" s="1962"/>
      <c r="O131" s="1963">
        <f>O23+O46+O36+O59+O69+O77+O89+O102+O121+O126+O130</f>
        <v>0</v>
      </c>
      <c r="P131" s="1963"/>
    </row>
    <row r="132" spans="1:16" s="1457" customFormat="1" ht="15" thickBot="1" x14ac:dyDescent="0.35">
      <c r="A132" s="1478" t="s">
        <v>164</v>
      </c>
      <c r="B132" s="1479"/>
      <c r="C132" s="1479"/>
      <c r="D132" s="1479"/>
      <c r="E132" s="1479"/>
      <c r="F132" s="1479"/>
      <c r="G132" s="1479"/>
      <c r="H132" s="1479"/>
      <c r="I132" s="1479"/>
      <c r="J132" s="1479"/>
      <c r="K132" s="1479"/>
      <c r="L132" s="1449"/>
      <c r="M132" s="1479"/>
      <c r="N132" s="1480"/>
      <c r="O132" s="1963">
        <f>SUM(O131*4)</f>
        <v>0</v>
      </c>
      <c r="P132" s="1963"/>
    </row>
    <row r="133" spans="1:16" customFormat="1" x14ac:dyDescent="0.3">
      <c r="A133" s="1454"/>
      <c r="B133" s="1454"/>
      <c r="C133" s="1454"/>
      <c r="D133" s="1454"/>
      <c r="E133" s="1454"/>
      <c r="F133" s="1454"/>
      <c r="G133" s="1481"/>
      <c r="H133" s="1481"/>
      <c r="I133" s="1481"/>
      <c r="J133" s="1481"/>
      <c r="K133" s="1481"/>
      <c r="L133" s="1397"/>
      <c r="M133" s="1481"/>
      <c r="N133" s="1481"/>
      <c r="O133" s="1454"/>
      <c r="P133" s="1454"/>
    </row>
  </sheetData>
  <sheetProtection algorithmName="SHA-512" hashValue="p6CnmBTjRtBd+PqW2x8ATV5yaGt4UCbZ+/7wvsgCebNqJNncTp92/BLMNoCauU6JNWlFIEuLBAlaaG4vtOOrFQ==" saltValue="FA7tVylD6wtJwLPROmwCuA==" spinCount="100000" sheet="1" objects="1" scenarios="1"/>
  <mergeCells count="87">
    <mergeCell ref="C128:C129"/>
    <mergeCell ref="B128:B129"/>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 ref="A15:P15"/>
    <mergeCell ref="B16:B22"/>
    <mergeCell ref="C16:C22"/>
    <mergeCell ref="O16:P16"/>
    <mergeCell ref="A23:N23"/>
    <mergeCell ref="O23:P23"/>
    <mergeCell ref="A24:P24"/>
    <mergeCell ref="B25:B35"/>
    <mergeCell ref="C25:C35"/>
    <mergeCell ref="O25:P25"/>
    <mergeCell ref="A36:N36"/>
    <mergeCell ref="O36:P36"/>
    <mergeCell ref="A59:N59"/>
    <mergeCell ref="O59:P59"/>
    <mergeCell ref="A37:P37"/>
    <mergeCell ref="A38:P38"/>
    <mergeCell ref="B39:B45"/>
    <mergeCell ref="C39:C45"/>
    <mergeCell ref="O39:P39"/>
    <mergeCell ref="A46:N46"/>
    <mergeCell ref="O46:P46"/>
    <mergeCell ref="A47:P47"/>
    <mergeCell ref="B48:B53"/>
    <mergeCell ref="C48:C58"/>
    <mergeCell ref="O48:P48"/>
    <mergeCell ref="B54:B58"/>
    <mergeCell ref="A77:N77"/>
    <mergeCell ref="O77:P77"/>
    <mergeCell ref="A60:P60"/>
    <mergeCell ref="B61:B65"/>
    <mergeCell ref="C61:C65"/>
    <mergeCell ref="O61:P61"/>
    <mergeCell ref="C66:C67"/>
    <mergeCell ref="A69:N69"/>
    <mergeCell ref="O69:P69"/>
    <mergeCell ref="A70:P70"/>
    <mergeCell ref="A71:P71"/>
    <mergeCell ref="B72:B76"/>
    <mergeCell ref="C72:C76"/>
    <mergeCell ref="O72:P72"/>
    <mergeCell ref="A78:P78"/>
    <mergeCell ref="B79:B88"/>
    <mergeCell ref="C79:C88"/>
    <mergeCell ref="O79:P79"/>
    <mergeCell ref="A89:N89"/>
    <mergeCell ref="O89:P89"/>
    <mergeCell ref="A90:P90"/>
    <mergeCell ref="B91:B101"/>
    <mergeCell ref="C91:C101"/>
    <mergeCell ref="O91:P91"/>
    <mergeCell ref="A102:N102"/>
    <mergeCell ref="O102:P102"/>
    <mergeCell ref="A127:P127"/>
    <mergeCell ref="A103:P103"/>
    <mergeCell ref="B104:B120"/>
    <mergeCell ref="C104:C120"/>
    <mergeCell ref="O104:P104"/>
    <mergeCell ref="A121:N121"/>
    <mergeCell ref="O121:P121"/>
    <mergeCell ref="A122:P122"/>
    <mergeCell ref="B123:B125"/>
    <mergeCell ref="C123:C125"/>
    <mergeCell ref="A126:N126"/>
    <mergeCell ref="O126:P126"/>
    <mergeCell ref="A130:N130"/>
    <mergeCell ref="O130:P130"/>
    <mergeCell ref="A131:N131"/>
    <mergeCell ref="O131:P131"/>
    <mergeCell ref="O132:P132"/>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EBF6-038D-47B5-903C-B4F417F68B4F}">
  <sheetPr>
    <tabColor rgb="FFCAEDFB"/>
    <pageSetUpPr fitToPage="1"/>
  </sheetPr>
  <dimension ref="A1:P75"/>
  <sheetViews>
    <sheetView topLeftCell="D62" workbookViewId="0">
      <selection activeCell="O66" activeCellId="10" sqref="O42:O46 O36:O40 O30:O34 O18:O22 O15 O16 O24:O28 O48:O52 O54:O58 O60:O64 O66:O72"/>
    </sheetView>
  </sheetViews>
  <sheetFormatPr defaultColWidth="8.88671875" defaultRowHeight="14.4" x14ac:dyDescent="0.3"/>
  <cols>
    <col min="1" max="1" width="8.88671875" style="6" bestFit="1" customWidth="1"/>
    <col min="2" max="2" width="22.6640625" style="6" customWidth="1"/>
    <col min="3" max="3" width="29.88671875" style="6" customWidth="1"/>
    <col min="4" max="4" width="54.88671875" style="6" customWidth="1"/>
    <col min="5" max="5" width="8.109375" style="6" customWidth="1"/>
    <col min="6" max="6" width="8.88671875" style="6" bestFit="1" customWidth="1"/>
    <col min="7" max="8" width="3.109375" style="62" customWidth="1"/>
    <col min="9" max="9" width="5.3320312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338</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339</v>
      </c>
      <c r="B9" s="1761"/>
      <c r="C9" s="1761"/>
      <c r="D9" s="13"/>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79.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340</v>
      </c>
      <c r="B14" s="1759"/>
      <c r="C14" s="1759"/>
      <c r="D14" s="1759"/>
      <c r="E14" s="1759"/>
      <c r="F14" s="1759"/>
      <c r="G14" s="1759"/>
      <c r="H14" s="1759"/>
      <c r="I14" s="1759"/>
      <c r="J14" s="1759"/>
      <c r="K14" s="1759"/>
      <c r="L14" s="1759"/>
      <c r="M14" s="1759"/>
      <c r="N14" s="1759"/>
      <c r="O14" s="1759"/>
      <c r="P14" s="1759"/>
    </row>
    <row r="15" spans="1:16" customFormat="1" ht="42" thickBot="1" x14ac:dyDescent="0.35">
      <c r="A15" s="72">
        <v>1</v>
      </c>
      <c r="B15" s="159" t="s">
        <v>341</v>
      </c>
      <c r="C15" s="160" t="s">
        <v>342</v>
      </c>
      <c r="D15" s="161" t="s">
        <v>343</v>
      </c>
      <c r="E15" s="74">
        <v>2</v>
      </c>
      <c r="F15" s="75">
        <v>4</v>
      </c>
      <c r="G15" s="162" t="s">
        <v>225</v>
      </c>
      <c r="H15" s="163"/>
      <c r="I15" s="164"/>
      <c r="J15" s="158"/>
      <c r="K15" s="56"/>
      <c r="L15" s="56"/>
      <c r="M15" s="163" t="s">
        <v>225</v>
      </c>
      <c r="N15" s="163" t="s">
        <v>225</v>
      </c>
      <c r="O15" s="826"/>
      <c r="P15" s="165">
        <f>ROUND(O15,2)*E15*F15</f>
        <v>0</v>
      </c>
    </row>
    <row r="16" spans="1:16" customFormat="1" ht="15" thickBot="1" x14ac:dyDescent="0.35">
      <c r="A16" s="72">
        <v>2</v>
      </c>
      <c r="B16" s="159" t="s">
        <v>341</v>
      </c>
      <c r="C16" s="160" t="s">
        <v>344</v>
      </c>
      <c r="D16" s="161" t="s">
        <v>345</v>
      </c>
      <c r="E16" s="74">
        <v>2</v>
      </c>
      <c r="F16" s="75">
        <v>4</v>
      </c>
      <c r="G16" s="162" t="s">
        <v>225</v>
      </c>
      <c r="H16" s="163"/>
      <c r="I16" s="164"/>
      <c r="J16" s="158"/>
      <c r="K16" s="56"/>
      <c r="L16" s="56"/>
      <c r="M16" s="163" t="s">
        <v>225</v>
      </c>
      <c r="N16" s="163" t="s">
        <v>225</v>
      </c>
      <c r="O16" s="823"/>
      <c r="P16" s="57">
        <f>ROUND(O16,2)*E16*F16</f>
        <v>0</v>
      </c>
    </row>
    <row r="17" spans="1:16" customFormat="1" ht="15" thickBot="1" x14ac:dyDescent="0.35">
      <c r="A17" s="20">
        <v>3</v>
      </c>
      <c r="B17" s="1772" t="s">
        <v>346</v>
      </c>
      <c r="C17" s="1772" t="s">
        <v>347</v>
      </c>
      <c r="D17" s="144" t="s">
        <v>348</v>
      </c>
      <c r="E17" s="24">
        <v>365</v>
      </c>
      <c r="F17" s="25">
        <v>313</v>
      </c>
      <c r="G17" s="166" t="s">
        <v>225</v>
      </c>
      <c r="H17" s="167"/>
      <c r="I17" s="168"/>
      <c r="J17" s="145"/>
      <c r="K17" s="27"/>
      <c r="L17" s="27"/>
      <c r="M17" s="167"/>
      <c r="N17" s="167"/>
      <c r="O17" s="1773" t="s">
        <v>137</v>
      </c>
      <c r="P17" s="1773"/>
    </row>
    <row r="18" spans="1:16" customFormat="1" ht="15" thickBot="1" x14ac:dyDescent="0.35">
      <c r="A18" s="30">
        <v>4</v>
      </c>
      <c r="B18" s="1772"/>
      <c r="C18" s="1772"/>
      <c r="D18" s="169" t="s">
        <v>349</v>
      </c>
      <c r="E18" s="33">
        <v>2</v>
      </c>
      <c r="F18" s="34">
        <v>313</v>
      </c>
      <c r="G18" s="170"/>
      <c r="H18" s="171"/>
      <c r="I18" s="172"/>
      <c r="J18" s="146"/>
      <c r="K18" s="36"/>
      <c r="L18" s="36"/>
      <c r="M18" s="33" t="s">
        <v>225</v>
      </c>
      <c r="N18" s="33" t="s">
        <v>225</v>
      </c>
      <c r="O18" s="822"/>
      <c r="P18" s="91">
        <f>ROUND(O18,2)*E18*F18</f>
        <v>0</v>
      </c>
    </row>
    <row r="19" spans="1:16" customFormat="1" ht="15" thickBot="1" x14ac:dyDescent="0.35">
      <c r="A19" s="30">
        <v>5</v>
      </c>
      <c r="B19" s="1772"/>
      <c r="C19" s="1772"/>
      <c r="D19" s="86" t="s">
        <v>350</v>
      </c>
      <c r="E19" s="33">
        <v>2</v>
      </c>
      <c r="F19" s="34">
        <v>313</v>
      </c>
      <c r="G19" s="170"/>
      <c r="H19" s="171"/>
      <c r="I19" s="172"/>
      <c r="J19" s="146"/>
      <c r="K19" s="36"/>
      <c r="L19" s="36"/>
      <c r="M19" s="33" t="s">
        <v>225</v>
      </c>
      <c r="N19" s="33" t="s">
        <v>225</v>
      </c>
      <c r="O19" s="822"/>
      <c r="P19" s="91">
        <f>ROUND(O19,2)*E19*F19</f>
        <v>0</v>
      </c>
    </row>
    <row r="20" spans="1:16" customFormat="1" ht="15" thickBot="1" x14ac:dyDescent="0.35">
      <c r="A20" s="30">
        <v>6</v>
      </c>
      <c r="B20" s="1772"/>
      <c r="C20" s="1772"/>
      <c r="D20" s="86" t="s">
        <v>351</v>
      </c>
      <c r="E20" s="33">
        <v>2</v>
      </c>
      <c r="F20" s="34">
        <v>313</v>
      </c>
      <c r="G20" s="30"/>
      <c r="H20" s="33"/>
      <c r="I20" s="173"/>
      <c r="J20" s="146"/>
      <c r="K20" s="36"/>
      <c r="L20" s="36"/>
      <c r="M20" s="33" t="s">
        <v>225</v>
      </c>
      <c r="N20" s="33" t="s">
        <v>225</v>
      </c>
      <c r="O20" s="822"/>
      <c r="P20" s="91">
        <f>ROUND(O20,2)*E20*F20</f>
        <v>0</v>
      </c>
    </row>
    <row r="21" spans="1:16" customFormat="1" ht="15" thickBot="1" x14ac:dyDescent="0.35">
      <c r="A21" s="30">
        <v>7</v>
      </c>
      <c r="B21" s="1772"/>
      <c r="C21" s="1772"/>
      <c r="D21" s="86" t="s">
        <v>352</v>
      </c>
      <c r="E21" s="33">
        <v>2</v>
      </c>
      <c r="F21" s="34">
        <v>313</v>
      </c>
      <c r="G21" s="170"/>
      <c r="H21" s="171"/>
      <c r="I21" s="172"/>
      <c r="J21" s="146"/>
      <c r="K21" s="36"/>
      <c r="L21" s="36"/>
      <c r="M21" s="171" t="s">
        <v>225</v>
      </c>
      <c r="N21" s="171" t="s">
        <v>225</v>
      </c>
      <c r="O21" s="822"/>
      <c r="P21" s="91">
        <f>ROUND(O21,2)*E21*F21</f>
        <v>0</v>
      </c>
    </row>
    <row r="22" spans="1:16" customFormat="1" ht="15" thickBot="1" x14ac:dyDescent="0.35">
      <c r="A22" s="41">
        <v>8</v>
      </c>
      <c r="B22" s="1772"/>
      <c r="C22" s="1772"/>
      <c r="D22" s="139" t="s">
        <v>353</v>
      </c>
      <c r="E22" s="44">
        <v>2</v>
      </c>
      <c r="F22" s="45">
        <v>313</v>
      </c>
      <c r="G22" s="174"/>
      <c r="H22" s="175"/>
      <c r="I22" s="176"/>
      <c r="J22" s="148"/>
      <c r="K22" s="46"/>
      <c r="L22" s="46"/>
      <c r="M22" s="175" t="s">
        <v>225</v>
      </c>
      <c r="N22" s="175" t="s">
        <v>225</v>
      </c>
      <c r="O22" s="827"/>
      <c r="P22" s="105">
        <f>ROUND(O22,2)*E22*F22</f>
        <v>0</v>
      </c>
    </row>
    <row r="23" spans="1:16" customFormat="1" ht="15" thickBot="1" x14ac:dyDescent="0.35">
      <c r="A23" s="20">
        <v>9</v>
      </c>
      <c r="B23" s="1772" t="s">
        <v>354</v>
      </c>
      <c r="C23" s="1772" t="s">
        <v>355</v>
      </c>
      <c r="D23" s="177" t="s">
        <v>356</v>
      </c>
      <c r="E23" s="24">
        <v>365</v>
      </c>
      <c r="F23" s="25">
        <v>309</v>
      </c>
      <c r="G23" s="166" t="s">
        <v>225</v>
      </c>
      <c r="H23" s="167"/>
      <c r="I23" s="168"/>
      <c r="J23" s="145"/>
      <c r="K23" s="27"/>
      <c r="L23" s="27"/>
      <c r="M23" s="167"/>
      <c r="N23" s="167"/>
      <c r="O23" s="1773" t="s">
        <v>137</v>
      </c>
      <c r="P23" s="1773"/>
    </row>
    <row r="24" spans="1:16" customFormat="1" ht="15" thickBot="1" x14ac:dyDescent="0.35">
      <c r="A24" s="30">
        <v>10</v>
      </c>
      <c r="B24" s="1772"/>
      <c r="C24" s="1772"/>
      <c r="D24" s="169" t="s">
        <v>349</v>
      </c>
      <c r="E24" s="33">
        <v>2</v>
      </c>
      <c r="F24" s="34">
        <v>309</v>
      </c>
      <c r="G24" s="170"/>
      <c r="H24" s="178"/>
      <c r="I24" s="179"/>
      <c r="J24" s="146"/>
      <c r="K24" s="36"/>
      <c r="L24" s="36"/>
      <c r="M24" s="171" t="s">
        <v>225</v>
      </c>
      <c r="N24" s="171" t="s">
        <v>225</v>
      </c>
      <c r="O24" s="822"/>
      <c r="P24" s="91">
        <f>ROUND(O24,2)*E24*F24</f>
        <v>0</v>
      </c>
    </row>
    <row r="25" spans="1:16" customFormat="1" ht="15" thickBot="1" x14ac:dyDescent="0.35">
      <c r="A25" s="30">
        <v>11</v>
      </c>
      <c r="B25" s="1772"/>
      <c r="C25" s="1772"/>
      <c r="D25" s="86" t="s">
        <v>350</v>
      </c>
      <c r="E25" s="33">
        <v>2</v>
      </c>
      <c r="F25" s="34">
        <v>309</v>
      </c>
      <c r="G25" s="170"/>
      <c r="H25" s="178"/>
      <c r="I25" s="179"/>
      <c r="J25" s="146"/>
      <c r="K25" s="36"/>
      <c r="L25" s="36"/>
      <c r="M25" s="171" t="s">
        <v>225</v>
      </c>
      <c r="N25" s="171" t="s">
        <v>225</v>
      </c>
      <c r="O25" s="822"/>
      <c r="P25" s="91">
        <f>ROUND(O25,2)*E25*F25</f>
        <v>0</v>
      </c>
    </row>
    <row r="26" spans="1:16" customFormat="1" ht="15" thickBot="1" x14ac:dyDescent="0.35">
      <c r="A26" s="30">
        <v>12</v>
      </c>
      <c r="B26" s="1772"/>
      <c r="C26" s="1772"/>
      <c r="D26" s="86" t="s">
        <v>351</v>
      </c>
      <c r="E26" s="33">
        <v>2</v>
      </c>
      <c r="F26" s="34">
        <v>309</v>
      </c>
      <c r="G26" s="170"/>
      <c r="H26" s="171"/>
      <c r="I26" s="179"/>
      <c r="J26" s="146"/>
      <c r="K26" s="36"/>
      <c r="L26" s="36"/>
      <c r="M26" s="171" t="s">
        <v>225</v>
      </c>
      <c r="N26" s="171" t="s">
        <v>225</v>
      </c>
      <c r="O26" s="822"/>
      <c r="P26" s="91">
        <f>ROUND(O26,2)*E26*F26</f>
        <v>0</v>
      </c>
    </row>
    <row r="27" spans="1:16" customFormat="1" ht="15" thickBot="1" x14ac:dyDescent="0.35">
      <c r="A27" s="30">
        <v>13</v>
      </c>
      <c r="B27" s="1772"/>
      <c r="C27" s="1772"/>
      <c r="D27" s="86" t="s">
        <v>352</v>
      </c>
      <c r="E27" s="33">
        <v>2</v>
      </c>
      <c r="F27" s="34">
        <v>309</v>
      </c>
      <c r="G27" s="170"/>
      <c r="H27" s="178"/>
      <c r="I27" s="179"/>
      <c r="J27" s="146"/>
      <c r="K27" s="36"/>
      <c r="L27" s="36"/>
      <c r="M27" s="171" t="s">
        <v>225</v>
      </c>
      <c r="N27" s="171" t="s">
        <v>225</v>
      </c>
      <c r="O27" s="822"/>
      <c r="P27" s="91">
        <f>ROUND(O27,2)*E27*F27</f>
        <v>0</v>
      </c>
    </row>
    <row r="28" spans="1:16" customFormat="1" ht="15" customHeight="1" thickBot="1" x14ac:dyDescent="0.35">
      <c r="A28" s="41">
        <v>14</v>
      </c>
      <c r="B28" s="1772"/>
      <c r="C28" s="1772"/>
      <c r="D28" s="139" t="s">
        <v>353</v>
      </c>
      <c r="E28" s="44">
        <v>2</v>
      </c>
      <c r="F28" s="45">
        <v>309</v>
      </c>
      <c r="G28" s="174"/>
      <c r="H28" s="180"/>
      <c r="I28" s="181"/>
      <c r="J28" s="148"/>
      <c r="K28" s="46"/>
      <c r="L28" s="46"/>
      <c r="M28" s="175" t="s">
        <v>225</v>
      </c>
      <c r="N28" s="175" t="s">
        <v>225</v>
      </c>
      <c r="O28" s="827"/>
      <c r="P28" s="105">
        <f>ROUND(O28,2)*E28*F28</f>
        <v>0</v>
      </c>
    </row>
    <row r="29" spans="1:16" customFormat="1" ht="15" thickBot="1" x14ac:dyDescent="0.35">
      <c r="A29" s="20">
        <v>15</v>
      </c>
      <c r="B29" s="1772" t="s">
        <v>357</v>
      </c>
      <c r="C29" s="1772" t="s">
        <v>355</v>
      </c>
      <c r="D29" s="177" t="s">
        <v>356</v>
      </c>
      <c r="E29" s="24">
        <v>365</v>
      </c>
      <c r="F29" s="25">
        <v>31</v>
      </c>
      <c r="G29" s="166" t="s">
        <v>225</v>
      </c>
      <c r="H29" s="167"/>
      <c r="I29" s="168"/>
      <c r="J29" s="145"/>
      <c r="K29" s="27"/>
      <c r="L29" s="27"/>
      <c r="M29" s="167"/>
      <c r="N29" s="167"/>
      <c r="O29" s="1773" t="s">
        <v>137</v>
      </c>
      <c r="P29" s="1773"/>
    </row>
    <row r="30" spans="1:16" customFormat="1" ht="15" thickBot="1" x14ac:dyDescent="0.35">
      <c r="A30" s="30">
        <v>16</v>
      </c>
      <c r="B30" s="1772"/>
      <c r="C30" s="1772"/>
      <c r="D30" s="169" t="s">
        <v>349</v>
      </c>
      <c r="E30" s="33">
        <v>2</v>
      </c>
      <c r="F30" s="34">
        <v>31</v>
      </c>
      <c r="G30" s="170"/>
      <c r="H30" s="178"/>
      <c r="I30" s="179"/>
      <c r="J30" s="146"/>
      <c r="K30" s="36"/>
      <c r="L30" s="36"/>
      <c r="M30" s="171" t="s">
        <v>225</v>
      </c>
      <c r="N30" s="171" t="s">
        <v>225</v>
      </c>
      <c r="O30" s="822"/>
      <c r="P30" s="91">
        <f>ROUND(O30,2)*E30*F30</f>
        <v>0</v>
      </c>
    </row>
    <row r="31" spans="1:16" customFormat="1" ht="15" thickBot="1" x14ac:dyDescent="0.35">
      <c r="A31" s="30">
        <v>17</v>
      </c>
      <c r="B31" s="1772"/>
      <c r="C31" s="1772"/>
      <c r="D31" s="86" t="s">
        <v>350</v>
      </c>
      <c r="E31" s="33">
        <v>2</v>
      </c>
      <c r="F31" s="34">
        <v>31</v>
      </c>
      <c r="G31" s="170"/>
      <c r="H31" s="178"/>
      <c r="I31" s="179"/>
      <c r="J31" s="146"/>
      <c r="K31" s="36"/>
      <c r="L31" s="36"/>
      <c r="M31" s="171" t="s">
        <v>225</v>
      </c>
      <c r="N31" s="171" t="s">
        <v>225</v>
      </c>
      <c r="O31" s="822"/>
      <c r="P31" s="91">
        <f>ROUND(O31,2)*E31*F31</f>
        <v>0</v>
      </c>
    </row>
    <row r="32" spans="1:16" customFormat="1" ht="15" thickBot="1" x14ac:dyDescent="0.35">
      <c r="A32" s="30">
        <v>18</v>
      </c>
      <c r="B32" s="1772"/>
      <c r="C32" s="1772"/>
      <c r="D32" s="86" t="s">
        <v>351</v>
      </c>
      <c r="E32" s="33">
        <v>2</v>
      </c>
      <c r="F32" s="34">
        <v>31</v>
      </c>
      <c r="G32" s="170"/>
      <c r="H32" s="171"/>
      <c r="I32" s="179"/>
      <c r="J32" s="146"/>
      <c r="K32" s="36"/>
      <c r="L32" s="36"/>
      <c r="M32" s="171" t="s">
        <v>225</v>
      </c>
      <c r="N32" s="171" t="s">
        <v>225</v>
      </c>
      <c r="O32" s="822"/>
      <c r="P32" s="91">
        <f>ROUND(O32,2)*E32*F32</f>
        <v>0</v>
      </c>
    </row>
    <row r="33" spans="1:16" customFormat="1" ht="15" thickBot="1" x14ac:dyDescent="0.35">
      <c r="A33" s="30">
        <v>19</v>
      </c>
      <c r="B33" s="1772"/>
      <c r="C33" s="1772"/>
      <c r="D33" s="86" t="s">
        <v>352</v>
      </c>
      <c r="E33" s="33">
        <v>2</v>
      </c>
      <c r="F33" s="34">
        <v>31</v>
      </c>
      <c r="G33" s="170"/>
      <c r="H33" s="178"/>
      <c r="I33" s="179"/>
      <c r="J33" s="146"/>
      <c r="K33" s="36"/>
      <c r="L33" s="36"/>
      <c r="M33" s="171" t="s">
        <v>225</v>
      </c>
      <c r="N33" s="171" t="s">
        <v>225</v>
      </c>
      <c r="O33" s="822"/>
      <c r="P33" s="91">
        <f>ROUND(O33,2)*E33*F33</f>
        <v>0</v>
      </c>
    </row>
    <row r="34" spans="1:16" customFormat="1" ht="15" thickBot="1" x14ac:dyDescent="0.35">
      <c r="A34" s="41">
        <v>20</v>
      </c>
      <c r="B34" s="1772"/>
      <c r="C34" s="1772"/>
      <c r="D34" s="139" t="s">
        <v>353</v>
      </c>
      <c r="E34" s="44">
        <v>2</v>
      </c>
      <c r="F34" s="45">
        <v>31</v>
      </c>
      <c r="G34" s="174"/>
      <c r="H34" s="180"/>
      <c r="I34" s="181"/>
      <c r="J34" s="148"/>
      <c r="K34" s="46"/>
      <c r="L34" s="46"/>
      <c r="M34" s="175" t="s">
        <v>225</v>
      </c>
      <c r="N34" s="175" t="s">
        <v>225</v>
      </c>
      <c r="O34" s="827"/>
      <c r="P34" s="105">
        <f>ROUND(O34,2)*E34*F34</f>
        <v>0</v>
      </c>
    </row>
    <row r="35" spans="1:16" customFormat="1" ht="15" thickBot="1" x14ac:dyDescent="0.35">
      <c r="A35" s="20">
        <v>21</v>
      </c>
      <c r="B35" s="1772" t="s">
        <v>358</v>
      </c>
      <c r="C35" s="1772" t="s">
        <v>355</v>
      </c>
      <c r="D35" s="177" t="s">
        <v>356</v>
      </c>
      <c r="E35" s="24">
        <v>365</v>
      </c>
      <c r="F35" s="25">
        <v>16</v>
      </c>
      <c r="G35" s="166" t="s">
        <v>225</v>
      </c>
      <c r="H35" s="167"/>
      <c r="I35" s="168"/>
      <c r="J35" s="145"/>
      <c r="K35" s="27"/>
      <c r="L35" s="27"/>
      <c r="M35" s="167"/>
      <c r="N35" s="167"/>
      <c r="O35" s="1773" t="s">
        <v>137</v>
      </c>
      <c r="P35" s="1773"/>
    </row>
    <row r="36" spans="1:16" customFormat="1" ht="15" thickBot="1" x14ac:dyDescent="0.35">
      <c r="A36" s="30">
        <v>22</v>
      </c>
      <c r="B36" s="1772"/>
      <c r="C36" s="1772"/>
      <c r="D36" s="169" t="s">
        <v>349</v>
      </c>
      <c r="E36" s="33">
        <v>2</v>
      </c>
      <c r="F36" s="34">
        <v>16</v>
      </c>
      <c r="G36" s="170"/>
      <c r="H36" s="178"/>
      <c r="I36" s="179"/>
      <c r="J36" s="146"/>
      <c r="K36" s="36"/>
      <c r="L36" s="36"/>
      <c r="M36" s="171" t="s">
        <v>225</v>
      </c>
      <c r="N36" s="171" t="s">
        <v>225</v>
      </c>
      <c r="O36" s="822"/>
      <c r="P36" s="91">
        <f>ROUND(O36,2)*E36*F36</f>
        <v>0</v>
      </c>
    </row>
    <row r="37" spans="1:16" customFormat="1" ht="15" thickBot="1" x14ac:dyDescent="0.35">
      <c r="A37" s="30">
        <v>23</v>
      </c>
      <c r="B37" s="1772"/>
      <c r="C37" s="1772"/>
      <c r="D37" s="86" t="s">
        <v>350</v>
      </c>
      <c r="E37" s="33">
        <v>2</v>
      </c>
      <c r="F37" s="34">
        <v>16</v>
      </c>
      <c r="G37" s="170"/>
      <c r="H37" s="178"/>
      <c r="I37" s="179"/>
      <c r="J37" s="146"/>
      <c r="K37" s="36"/>
      <c r="L37" s="36"/>
      <c r="M37" s="171" t="s">
        <v>225</v>
      </c>
      <c r="N37" s="171" t="s">
        <v>225</v>
      </c>
      <c r="O37" s="822"/>
      <c r="P37" s="91">
        <f>ROUND(O37,2)*E37*F37</f>
        <v>0</v>
      </c>
    </row>
    <row r="38" spans="1:16" customFormat="1" ht="15" thickBot="1" x14ac:dyDescent="0.35">
      <c r="A38" s="30">
        <v>24</v>
      </c>
      <c r="B38" s="1772"/>
      <c r="C38" s="1772"/>
      <c r="D38" s="86" t="s">
        <v>351</v>
      </c>
      <c r="E38" s="33">
        <v>2</v>
      </c>
      <c r="F38" s="34">
        <v>16</v>
      </c>
      <c r="G38" s="170"/>
      <c r="H38" s="171"/>
      <c r="I38" s="179"/>
      <c r="J38" s="146"/>
      <c r="K38" s="36"/>
      <c r="L38" s="36"/>
      <c r="M38" s="171" t="s">
        <v>225</v>
      </c>
      <c r="N38" s="171" t="s">
        <v>225</v>
      </c>
      <c r="O38" s="822"/>
      <c r="P38" s="91">
        <f>ROUND(O38,2)*E38*F38</f>
        <v>0</v>
      </c>
    </row>
    <row r="39" spans="1:16" customFormat="1" ht="15" thickBot="1" x14ac:dyDescent="0.35">
      <c r="A39" s="30">
        <v>25</v>
      </c>
      <c r="B39" s="1772"/>
      <c r="C39" s="1772"/>
      <c r="D39" s="86" t="s">
        <v>352</v>
      </c>
      <c r="E39" s="33">
        <v>2</v>
      </c>
      <c r="F39" s="34">
        <v>16</v>
      </c>
      <c r="G39" s="170"/>
      <c r="H39" s="178"/>
      <c r="I39" s="179"/>
      <c r="J39" s="146"/>
      <c r="K39" s="36"/>
      <c r="L39" s="36"/>
      <c r="M39" s="171" t="s">
        <v>225</v>
      </c>
      <c r="N39" s="171" t="s">
        <v>225</v>
      </c>
      <c r="O39" s="822"/>
      <c r="P39" s="91">
        <f>ROUND(O39,2)*E39*F39</f>
        <v>0</v>
      </c>
    </row>
    <row r="40" spans="1:16" customFormat="1" ht="15" thickBot="1" x14ac:dyDescent="0.35">
      <c r="A40" s="41">
        <v>26</v>
      </c>
      <c r="B40" s="1772"/>
      <c r="C40" s="1772"/>
      <c r="D40" s="139" t="s">
        <v>353</v>
      </c>
      <c r="E40" s="44">
        <v>2</v>
      </c>
      <c r="F40" s="45">
        <v>16</v>
      </c>
      <c r="G40" s="174"/>
      <c r="H40" s="180"/>
      <c r="I40" s="181"/>
      <c r="J40" s="148"/>
      <c r="K40" s="46"/>
      <c r="L40" s="46"/>
      <c r="M40" s="175" t="s">
        <v>225</v>
      </c>
      <c r="N40" s="175" t="s">
        <v>225</v>
      </c>
      <c r="O40" s="827"/>
      <c r="P40" s="105">
        <f>ROUND(O40,2)*E40*F40</f>
        <v>0</v>
      </c>
    </row>
    <row r="41" spans="1:16" customFormat="1" ht="15" thickBot="1" x14ac:dyDescent="0.35">
      <c r="A41" s="20">
        <v>27</v>
      </c>
      <c r="B41" s="1772" t="s">
        <v>359</v>
      </c>
      <c r="C41" s="1772" t="s">
        <v>360</v>
      </c>
      <c r="D41" s="177" t="s">
        <v>361</v>
      </c>
      <c r="E41" s="24">
        <v>365</v>
      </c>
      <c r="F41" s="25">
        <v>213</v>
      </c>
      <c r="G41" s="166" t="s">
        <v>225</v>
      </c>
      <c r="H41" s="182"/>
      <c r="I41" s="183"/>
      <c r="J41" s="145"/>
      <c r="K41" s="27"/>
      <c r="L41" s="27"/>
      <c r="M41" s="167"/>
      <c r="N41" s="167"/>
      <c r="O41" s="1773" t="s">
        <v>137</v>
      </c>
      <c r="P41" s="1773"/>
    </row>
    <row r="42" spans="1:16" customFormat="1" ht="15" thickBot="1" x14ac:dyDescent="0.35">
      <c r="A42" s="30">
        <v>28</v>
      </c>
      <c r="B42" s="1772"/>
      <c r="C42" s="1772"/>
      <c r="D42" s="86" t="s">
        <v>350</v>
      </c>
      <c r="E42" s="33">
        <v>2</v>
      </c>
      <c r="F42" s="34">
        <v>213</v>
      </c>
      <c r="G42" s="170"/>
      <c r="H42" s="178"/>
      <c r="I42" s="179"/>
      <c r="J42" s="146"/>
      <c r="K42" s="36"/>
      <c r="L42" s="36"/>
      <c r="M42" s="171" t="s">
        <v>225</v>
      </c>
      <c r="N42" s="171" t="s">
        <v>225</v>
      </c>
      <c r="O42" s="822"/>
      <c r="P42" s="91">
        <f>ROUND(O42,2)*E42*F42</f>
        <v>0</v>
      </c>
    </row>
    <row r="43" spans="1:16" customFormat="1" ht="15" thickBot="1" x14ac:dyDescent="0.35">
      <c r="A43" s="30">
        <v>29</v>
      </c>
      <c r="B43" s="1772"/>
      <c r="C43" s="1772"/>
      <c r="D43" s="86" t="s">
        <v>362</v>
      </c>
      <c r="E43" s="33">
        <v>2</v>
      </c>
      <c r="F43" s="34">
        <v>213</v>
      </c>
      <c r="G43" s="170"/>
      <c r="H43" s="178"/>
      <c r="I43" s="172" t="s">
        <v>225</v>
      </c>
      <c r="J43" s="146"/>
      <c r="K43" s="36"/>
      <c r="L43" s="36"/>
      <c r="M43" s="171" t="s">
        <v>225</v>
      </c>
      <c r="N43" s="171" t="s">
        <v>225</v>
      </c>
      <c r="O43" s="822"/>
      <c r="P43" s="91">
        <f>ROUND(O43,2)*E43*F43</f>
        <v>0</v>
      </c>
    </row>
    <row r="44" spans="1:16" customFormat="1" ht="15" thickBot="1" x14ac:dyDescent="0.35">
      <c r="A44" s="30">
        <v>30</v>
      </c>
      <c r="B44" s="1772"/>
      <c r="C44" s="1772"/>
      <c r="D44" s="86" t="s">
        <v>352</v>
      </c>
      <c r="E44" s="33">
        <v>2</v>
      </c>
      <c r="F44" s="34">
        <v>213</v>
      </c>
      <c r="G44" s="170"/>
      <c r="H44" s="178"/>
      <c r="I44" s="179"/>
      <c r="J44" s="146"/>
      <c r="K44" s="36"/>
      <c r="L44" s="36"/>
      <c r="M44" s="171" t="s">
        <v>225</v>
      </c>
      <c r="N44" s="171" t="s">
        <v>225</v>
      </c>
      <c r="O44" s="822"/>
      <c r="P44" s="91">
        <f>ROUND(O44,2)*E44*F44</f>
        <v>0</v>
      </c>
    </row>
    <row r="45" spans="1:16" customFormat="1" ht="15" thickBot="1" x14ac:dyDescent="0.35">
      <c r="A45" s="30">
        <v>31</v>
      </c>
      <c r="B45" s="1772"/>
      <c r="C45" s="1772"/>
      <c r="D45" s="86" t="s">
        <v>353</v>
      </c>
      <c r="E45" s="33">
        <v>2</v>
      </c>
      <c r="F45" s="34">
        <v>213</v>
      </c>
      <c r="G45" s="170"/>
      <c r="H45" s="178"/>
      <c r="I45" s="179"/>
      <c r="J45" s="146"/>
      <c r="K45" s="36"/>
      <c r="L45" s="36"/>
      <c r="M45" s="171" t="s">
        <v>225</v>
      </c>
      <c r="N45" s="171" t="s">
        <v>225</v>
      </c>
      <c r="O45" s="822"/>
      <c r="P45" s="91">
        <f>ROUND(O45,2)*E45*F45</f>
        <v>0</v>
      </c>
    </row>
    <row r="46" spans="1:16" customFormat="1" ht="15" customHeight="1" thickBot="1" x14ac:dyDescent="0.35">
      <c r="A46" s="41">
        <v>32</v>
      </c>
      <c r="B46" s="1772"/>
      <c r="C46" s="1772"/>
      <c r="D46" s="139" t="s">
        <v>351</v>
      </c>
      <c r="E46" s="44">
        <v>2</v>
      </c>
      <c r="F46" s="45">
        <v>213</v>
      </c>
      <c r="G46" s="174"/>
      <c r="H46" s="180"/>
      <c r="I46" s="181"/>
      <c r="J46" s="148"/>
      <c r="K46" s="46"/>
      <c r="L46" s="46"/>
      <c r="M46" s="175" t="s">
        <v>225</v>
      </c>
      <c r="N46" s="175" t="s">
        <v>225</v>
      </c>
      <c r="O46" s="827"/>
      <c r="P46" s="105">
        <f>ROUND(O46,2)*E46*F46</f>
        <v>0</v>
      </c>
    </row>
    <row r="47" spans="1:16" customFormat="1" ht="15" thickBot="1" x14ac:dyDescent="0.35">
      <c r="A47" s="20">
        <v>33</v>
      </c>
      <c r="B47" s="1772" t="s">
        <v>363</v>
      </c>
      <c r="C47" s="1772" t="s">
        <v>364</v>
      </c>
      <c r="D47" s="177" t="s">
        <v>365</v>
      </c>
      <c r="E47" s="24">
        <v>365</v>
      </c>
      <c r="F47" s="25">
        <v>32</v>
      </c>
      <c r="G47" s="166" t="s">
        <v>225</v>
      </c>
      <c r="H47" s="182"/>
      <c r="I47" s="183"/>
      <c r="J47" s="145"/>
      <c r="K47" s="27"/>
      <c r="L47" s="27"/>
      <c r="M47" s="167"/>
      <c r="N47" s="167"/>
      <c r="O47" s="1773" t="s">
        <v>137</v>
      </c>
      <c r="P47" s="1773"/>
    </row>
    <row r="48" spans="1:16" customFormat="1" ht="15" thickBot="1" x14ac:dyDescent="0.35">
      <c r="A48" s="30">
        <v>34</v>
      </c>
      <c r="B48" s="1772"/>
      <c r="C48" s="1772"/>
      <c r="D48" s="86" t="s">
        <v>350</v>
      </c>
      <c r="E48" s="33">
        <v>2</v>
      </c>
      <c r="F48" s="34">
        <v>32</v>
      </c>
      <c r="G48" s="170"/>
      <c r="H48" s="178"/>
      <c r="I48" s="179"/>
      <c r="J48" s="146"/>
      <c r="K48" s="36"/>
      <c r="L48" s="36"/>
      <c r="M48" s="171" t="s">
        <v>225</v>
      </c>
      <c r="N48" s="171" t="s">
        <v>225</v>
      </c>
      <c r="O48" s="822"/>
      <c r="P48" s="91">
        <f>ROUND(O48,2)*E48*F48</f>
        <v>0</v>
      </c>
    </row>
    <row r="49" spans="1:16" customFormat="1" ht="15" thickBot="1" x14ac:dyDescent="0.35">
      <c r="A49" s="30">
        <v>35</v>
      </c>
      <c r="B49" s="1772"/>
      <c r="C49" s="1772"/>
      <c r="D49" s="86" t="s">
        <v>366</v>
      </c>
      <c r="E49" s="33">
        <v>2</v>
      </c>
      <c r="F49" s="34">
        <v>32</v>
      </c>
      <c r="G49" s="170"/>
      <c r="H49" s="178"/>
      <c r="I49" s="172" t="s">
        <v>225</v>
      </c>
      <c r="J49" s="146"/>
      <c r="K49" s="36"/>
      <c r="L49" s="36"/>
      <c r="M49" s="171" t="s">
        <v>225</v>
      </c>
      <c r="N49" s="171" t="s">
        <v>225</v>
      </c>
      <c r="O49" s="822"/>
      <c r="P49" s="91">
        <f>ROUND(O49,2)*E49*F49</f>
        <v>0</v>
      </c>
    </row>
    <row r="50" spans="1:16" customFormat="1" ht="15" thickBot="1" x14ac:dyDescent="0.35">
      <c r="A50" s="30">
        <v>36</v>
      </c>
      <c r="B50" s="1772"/>
      <c r="C50" s="1772"/>
      <c r="D50" s="86" t="s">
        <v>352</v>
      </c>
      <c r="E50" s="33">
        <v>2</v>
      </c>
      <c r="F50" s="34">
        <v>32</v>
      </c>
      <c r="G50" s="170"/>
      <c r="H50" s="178"/>
      <c r="I50" s="179"/>
      <c r="J50" s="146"/>
      <c r="K50" s="36"/>
      <c r="L50" s="36"/>
      <c r="M50" s="171" t="s">
        <v>225</v>
      </c>
      <c r="N50" s="171" t="s">
        <v>225</v>
      </c>
      <c r="O50" s="822"/>
      <c r="P50" s="91">
        <f>ROUND(O50,2)*E50*F50</f>
        <v>0</v>
      </c>
    </row>
    <row r="51" spans="1:16" customFormat="1" ht="15" thickBot="1" x14ac:dyDescent="0.35">
      <c r="A51" s="30">
        <v>37</v>
      </c>
      <c r="B51" s="1772"/>
      <c r="C51" s="1772"/>
      <c r="D51" s="86" t="s">
        <v>353</v>
      </c>
      <c r="E51" s="33">
        <v>2</v>
      </c>
      <c r="F51" s="34">
        <v>32</v>
      </c>
      <c r="G51" s="170"/>
      <c r="H51" s="178"/>
      <c r="I51" s="179"/>
      <c r="J51" s="146"/>
      <c r="K51" s="36"/>
      <c r="L51" s="36"/>
      <c r="M51" s="171" t="s">
        <v>225</v>
      </c>
      <c r="N51" s="171" t="s">
        <v>225</v>
      </c>
      <c r="O51" s="822"/>
      <c r="P51" s="91">
        <f>ROUND(O51,2)*E51*F51</f>
        <v>0</v>
      </c>
    </row>
    <row r="52" spans="1:16" customFormat="1" ht="15" thickBot="1" x14ac:dyDescent="0.35">
      <c r="A52" s="41">
        <v>38</v>
      </c>
      <c r="B52" s="1772"/>
      <c r="C52" s="1772"/>
      <c r="D52" s="139" t="s">
        <v>367</v>
      </c>
      <c r="E52" s="44">
        <v>2</v>
      </c>
      <c r="F52" s="45">
        <v>32</v>
      </c>
      <c r="G52" s="174"/>
      <c r="H52" s="180"/>
      <c r="I52" s="181"/>
      <c r="J52" s="148"/>
      <c r="K52" s="46"/>
      <c r="L52" s="46"/>
      <c r="M52" s="175" t="s">
        <v>225</v>
      </c>
      <c r="N52" s="175" t="s">
        <v>225</v>
      </c>
      <c r="O52" s="827"/>
      <c r="P52" s="105">
        <f>ROUND(O52,2)*E52*F52</f>
        <v>0</v>
      </c>
    </row>
    <row r="53" spans="1:16" customFormat="1" ht="15" thickBot="1" x14ac:dyDescent="0.35">
      <c r="A53" s="20">
        <v>39</v>
      </c>
      <c r="B53" s="1774" t="s">
        <v>368</v>
      </c>
      <c r="C53" s="1774" t="s">
        <v>369</v>
      </c>
      <c r="D53" s="177" t="s">
        <v>370</v>
      </c>
      <c r="E53" s="24">
        <v>365</v>
      </c>
      <c r="F53" s="25">
        <v>16</v>
      </c>
      <c r="G53" s="166" t="s">
        <v>225</v>
      </c>
      <c r="H53" s="182"/>
      <c r="I53" s="183"/>
      <c r="J53" s="145"/>
      <c r="K53" s="27"/>
      <c r="L53" s="27"/>
      <c r="M53" s="167"/>
      <c r="N53" s="167"/>
      <c r="O53" s="1773" t="s">
        <v>137</v>
      </c>
      <c r="P53" s="1773"/>
    </row>
    <row r="54" spans="1:16" customFormat="1" ht="15" thickBot="1" x14ac:dyDescent="0.35">
      <c r="A54" s="30">
        <v>40</v>
      </c>
      <c r="B54" s="1774"/>
      <c r="C54" s="1774"/>
      <c r="D54" s="169" t="s">
        <v>350</v>
      </c>
      <c r="E54" s="33">
        <v>2</v>
      </c>
      <c r="F54" s="34">
        <v>16</v>
      </c>
      <c r="G54" s="184"/>
      <c r="H54" s="185"/>
      <c r="I54" s="186"/>
      <c r="J54" s="146"/>
      <c r="K54" s="36"/>
      <c r="L54" s="36"/>
      <c r="M54" s="187" t="s">
        <v>225</v>
      </c>
      <c r="N54" s="187" t="s">
        <v>225</v>
      </c>
      <c r="O54" s="822"/>
      <c r="P54" s="91">
        <f>ROUND(O54,2)*E54*F54</f>
        <v>0</v>
      </c>
    </row>
    <row r="55" spans="1:16" customFormat="1" ht="15" thickBot="1" x14ac:dyDescent="0.35">
      <c r="A55" s="30">
        <v>41</v>
      </c>
      <c r="B55" s="1774"/>
      <c r="C55" s="1774"/>
      <c r="D55" s="86" t="s">
        <v>371</v>
      </c>
      <c r="E55" s="33">
        <v>2</v>
      </c>
      <c r="F55" s="34">
        <v>16</v>
      </c>
      <c r="G55" s="170"/>
      <c r="H55" s="171"/>
      <c r="I55" s="172" t="s">
        <v>225</v>
      </c>
      <c r="J55" s="146"/>
      <c r="K55" s="36"/>
      <c r="L55" s="36"/>
      <c r="M55" s="171" t="s">
        <v>225</v>
      </c>
      <c r="N55" s="171" t="s">
        <v>225</v>
      </c>
      <c r="O55" s="822"/>
      <c r="P55" s="91">
        <f>ROUND(O55,2)*E55*F55</f>
        <v>0</v>
      </c>
    </row>
    <row r="56" spans="1:16" customFormat="1" ht="15" thickBot="1" x14ac:dyDescent="0.35">
      <c r="A56" s="30">
        <v>42</v>
      </c>
      <c r="B56" s="1774"/>
      <c r="C56" s="1774"/>
      <c r="D56" s="86" t="s">
        <v>351</v>
      </c>
      <c r="E56" s="33">
        <v>2</v>
      </c>
      <c r="F56" s="34">
        <v>16</v>
      </c>
      <c r="G56" s="170"/>
      <c r="H56" s="171"/>
      <c r="I56" s="172"/>
      <c r="J56" s="146"/>
      <c r="K56" s="36"/>
      <c r="L56" s="36"/>
      <c r="M56" s="171" t="s">
        <v>225</v>
      </c>
      <c r="N56" s="171" t="s">
        <v>225</v>
      </c>
      <c r="O56" s="822"/>
      <c r="P56" s="91">
        <f>ROUND(O56,2)*E56*F56</f>
        <v>0</v>
      </c>
    </row>
    <row r="57" spans="1:16" customFormat="1" ht="15" thickBot="1" x14ac:dyDescent="0.35">
      <c r="A57" s="30">
        <v>43</v>
      </c>
      <c r="B57" s="1774"/>
      <c r="C57" s="1774"/>
      <c r="D57" s="86" t="s">
        <v>352</v>
      </c>
      <c r="E57" s="33">
        <v>2</v>
      </c>
      <c r="F57" s="34">
        <v>16</v>
      </c>
      <c r="G57" s="170"/>
      <c r="H57" s="171"/>
      <c r="I57" s="172"/>
      <c r="J57" s="146"/>
      <c r="K57" s="36"/>
      <c r="L57" s="36"/>
      <c r="M57" s="171" t="s">
        <v>225</v>
      </c>
      <c r="N57" s="171" t="s">
        <v>225</v>
      </c>
      <c r="O57" s="822"/>
      <c r="P57" s="91">
        <f>ROUND(O57,2)*E57*F57</f>
        <v>0</v>
      </c>
    </row>
    <row r="58" spans="1:16" customFormat="1" ht="15" thickBot="1" x14ac:dyDescent="0.35">
      <c r="A58" s="41">
        <v>44</v>
      </c>
      <c r="B58" s="1774"/>
      <c r="C58" s="1774"/>
      <c r="D58" s="139" t="s">
        <v>353</v>
      </c>
      <c r="E58" s="44">
        <v>2</v>
      </c>
      <c r="F58" s="45">
        <v>16</v>
      </c>
      <c r="G58" s="174"/>
      <c r="H58" s="175"/>
      <c r="I58" s="176"/>
      <c r="J58" s="148"/>
      <c r="K58" s="46"/>
      <c r="L58" s="46"/>
      <c r="M58" s="175" t="s">
        <v>225</v>
      </c>
      <c r="N58" s="175" t="s">
        <v>225</v>
      </c>
      <c r="O58" s="827"/>
      <c r="P58" s="105">
        <f>ROUND(O58,2)*E58*F58</f>
        <v>0</v>
      </c>
    </row>
    <row r="59" spans="1:16" customFormat="1" ht="15" customHeight="1" thickBot="1" x14ac:dyDescent="0.35">
      <c r="A59" s="20">
        <v>45</v>
      </c>
      <c r="B59" s="1772" t="s">
        <v>372</v>
      </c>
      <c r="C59" s="1772" t="s">
        <v>373</v>
      </c>
      <c r="D59" s="177" t="s">
        <v>374</v>
      </c>
      <c r="E59" s="24">
        <v>365</v>
      </c>
      <c r="F59" s="25">
        <v>69</v>
      </c>
      <c r="G59" s="166"/>
      <c r="H59" s="167" t="s">
        <v>225</v>
      </c>
      <c r="I59" s="168"/>
      <c r="J59" s="145"/>
      <c r="K59" s="27"/>
      <c r="L59" s="27"/>
      <c r="M59" s="167"/>
      <c r="N59" s="167"/>
      <c r="O59" s="1773" t="s">
        <v>137</v>
      </c>
      <c r="P59" s="1773"/>
    </row>
    <row r="60" spans="1:16" customFormat="1" ht="15" thickBot="1" x14ac:dyDescent="0.35">
      <c r="A60" s="30">
        <v>46</v>
      </c>
      <c r="B60" s="1772"/>
      <c r="C60" s="1772"/>
      <c r="D60" s="169" t="s">
        <v>350</v>
      </c>
      <c r="E60" s="33">
        <v>2</v>
      </c>
      <c r="F60" s="34">
        <v>69</v>
      </c>
      <c r="G60" s="170"/>
      <c r="H60" s="171"/>
      <c r="I60" s="172"/>
      <c r="J60" s="146"/>
      <c r="K60" s="36"/>
      <c r="L60" s="36"/>
      <c r="M60" s="171" t="s">
        <v>225</v>
      </c>
      <c r="N60" s="171" t="s">
        <v>225</v>
      </c>
      <c r="O60" s="822"/>
      <c r="P60" s="91">
        <f>ROUND(O60,2)*E60*F60</f>
        <v>0</v>
      </c>
    </row>
    <row r="61" spans="1:16" customFormat="1" ht="15" thickBot="1" x14ac:dyDescent="0.35">
      <c r="A61" s="30">
        <v>47</v>
      </c>
      <c r="B61" s="1772"/>
      <c r="C61" s="1772"/>
      <c r="D61" s="86" t="s">
        <v>371</v>
      </c>
      <c r="E61" s="33">
        <v>2</v>
      </c>
      <c r="F61" s="34">
        <v>69</v>
      </c>
      <c r="G61" s="170"/>
      <c r="H61" s="171" t="s">
        <v>225</v>
      </c>
      <c r="I61" s="172"/>
      <c r="J61" s="146"/>
      <c r="K61" s="36"/>
      <c r="L61" s="36"/>
      <c r="M61" s="171" t="s">
        <v>225</v>
      </c>
      <c r="N61" s="171" t="s">
        <v>225</v>
      </c>
      <c r="O61" s="822"/>
      <c r="P61" s="91">
        <f>ROUND(O61,2)*E61*F61</f>
        <v>0</v>
      </c>
    </row>
    <row r="62" spans="1:16" customFormat="1" ht="15" thickBot="1" x14ac:dyDescent="0.35">
      <c r="A62" s="30">
        <v>48</v>
      </c>
      <c r="B62" s="1772"/>
      <c r="C62" s="1772"/>
      <c r="D62" s="86" t="s">
        <v>375</v>
      </c>
      <c r="E62" s="33">
        <v>2</v>
      </c>
      <c r="F62" s="34">
        <v>69</v>
      </c>
      <c r="G62" s="170"/>
      <c r="H62" s="171"/>
      <c r="I62" s="172"/>
      <c r="J62" s="146"/>
      <c r="K62" s="36"/>
      <c r="L62" s="36"/>
      <c r="M62" s="171" t="s">
        <v>225</v>
      </c>
      <c r="N62" s="171" t="s">
        <v>225</v>
      </c>
      <c r="O62" s="822"/>
      <c r="P62" s="91">
        <f>ROUND(O62,2)*E62*F62</f>
        <v>0</v>
      </c>
    </row>
    <row r="63" spans="1:16" customFormat="1" ht="15" thickBot="1" x14ac:dyDescent="0.35">
      <c r="A63" s="30">
        <v>49</v>
      </c>
      <c r="B63" s="1772"/>
      <c r="C63" s="1772"/>
      <c r="D63" s="86" t="s">
        <v>352</v>
      </c>
      <c r="E63" s="33">
        <v>2</v>
      </c>
      <c r="F63" s="34">
        <v>69</v>
      </c>
      <c r="G63" s="170"/>
      <c r="H63" s="178"/>
      <c r="I63" s="179"/>
      <c r="J63" s="146"/>
      <c r="K63" s="36"/>
      <c r="L63" s="36"/>
      <c r="M63" s="171" t="s">
        <v>225</v>
      </c>
      <c r="N63" s="171" t="s">
        <v>225</v>
      </c>
      <c r="O63" s="822"/>
      <c r="P63" s="91">
        <f>ROUND(O63,2)*E63*F63</f>
        <v>0</v>
      </c>
    </row>
    <row r="64" spans="1:16" customFormat="1" ht="15" thickBot="1" x14ac:dyDescent="0.35">
      <c r="A64" s="41">
        <v>50</v>
      </c>
      <c r="B64" s="1772"/>
      <c r="C64" s="1772"/>
      <c r="D64" s="139" t="s">
        <v>353</v>
      </c>
      <c r="E64" s="44">
        <v>2</v>
      </c>
      <c r="F64" s="45">
        <v>69</v>
      </c>
      <c r="G64" s="174"/>
      <c r="H64" s="180"/>
      <c r="I64" s="181"/>
      <c r="J64" s="148"/>
      <c r="K64" s="46"/>
      <c r="L64" s="46"/>
      <c r="M64" s="175" t="s">
        <v>225</v>
      </c>
      <c r="N64" s="175" t="s">
        <v>225</v>
      </c>
      <c r="O64" s="827"/>
      <c r="P64" s="105">
        <f>ROUND(O64,2)*E64*F64</f>
        <v>0</v>
      </c>
    </row>
    <row r="65" spans="1:16" customFormat="1" ht="15" customHeight="1" thickBot="1" x14ac:dyDescent="0.35">
      <c r="A65" s="20">
        <v>51</v>
      </c>
      <c r="B65" s="1772" t="s">
        <v>376</v>
      </c>
      <c r="C65" s="1772" t="s">
        <v>377</v>
      </c>
      <c r="D65" s="177" t="s">
        <v>378</v>
      </c>
      <c r="E65" s="24">
        <v>365</v>
      </c>
      <c r="F65" s="25">
        <v>4</v>
      </c>
      <c r="G65" s="166" t="s">
        <v>225</v>
      </c>
      <c r="H65" s="182"/>
      <c r="I65" s="183"/>
      <c r="J65" s="145"/>
      <c r="K65" s="27"/>
      <c r="L65" s="27"/>
      <c r="M65" s="167"/>
      <c r="N65" s="167"/>
      <c r="O65" s="1773" t="s">
        <v>137</v>
      </c>
      <c r="P65" s="1773"/>
    </row>
    <row r="66" spans="1:16" customFormat="1" ht="15" thickBot="1" x14ac:dyDescent="0.35">
      <c r="A66" s="30">
        <v>52</v>
      </c>
      <c r="B66" s="1772"/>
      <c r="C66" s="1772"/>
      <c r="D66" s="86" t="s">
        <v>379</v>
      </c>
      <c r="E66" s="33">
        <v>2</v>
      </c>
      <c r="F66" s="34">
        <v>4</v>
      </c>
      <c r="G66" s="170"/>
      <c r="H66" s="178"/>
      <c r="I66" s="179"/>
      <c r="J66" s="146"/>
      <c r="K66" s="36"/>
      <c r="L66" s="36"/>
      <c r="M66" s="171" t="s">
        <v>225</v>
      </c>
      <c r="N66" s="171" t="s">
        <v>225</v>
      </c>
      <c r="O66" s="822"/>
      <c r="P66" s="91">
        <f t="shared" ref="P66:P72" si="0">ROUND(O66,2)*E66*F66</f>
        <v>0</v>
      </c>
    </row>
    <row r="67" spans="1:16" customFormat="1" ht="15" customHeight="1" thickBot="1" x14ac:dyDescent="0.35">
      <c r="A67" s="30">
        <v>53</v>
      </c>
      <c r="B67" s="1772"/>
      <c r="C67" s="1772"/>
      <c r="D67" s="86" t="s">
        <v>380</v>
      </c>
      <c r="E67" s="33">
        <v>2</v>
      </c>
      <c r="F67" s="34">
        <v>4</v>
      </c>
      <c r="G67" s="170"/>
      <c r="H67" s="178"/>
      <c r="I67" s="179"/>
      <c r="J67" s="146"/>
      <c r="K67" s="36"/>
      <c r="L67" s="36"/>
      <c r="M67" s="171" t="s">
        <v>225</v>
      </c>
      <c r="N67" s="171" t="s">
        <v>225</v>
      </c>
      <c r="O67" s="822"/>
      <c r="P67" s="91">
        <f t="shared" si="0"/>
        <v>0</v>
      </c>
    </row>
    <row r="68" spans="1:16" customFormat="1" ht="15" thickBot="1" x14ac:dyDescent="0.35">
      <c r="A68" s="41">
        <v>54</v>
      </c>
      <c r="B68" s="1772"/>
      <c r="C68" s="1772"/>
      <c r="D68" s="188" t="s">
        <v>381</v>
      </c>
      <c r="E68" s="44">
        <v>2</v>
      </c>
      <c r="F68" s="45">
        <v>4</v>
      </c>
      <c r="G68" s="174"/>
      <c r="H68" s="180"/>
      <c r="I68" s="181"/>
      <c r="J68" s="148"/>
      <c r="K68" s="46"/>
      <c r="L68" s="46"/>
      <c r="M68" s="175" t="s">
        <v>225</v>
      </c>
      <c r="N68" s="175" t="s">
        <v>225</v>
      </c>
      <c r="O68" s="827"/>
      <c r="P68" s="105">
        <f t="shared" si="0"/>
        <v>0</v>
      </c>
    </row>
    <row r="69" spans="1:16" customFormat="1" ht="28.2" thickBot="1" x14ac:dyDescent="0.35">
      <c r="A69" s="20">
        <v>55</v>
      </c>
      <c r="B69" s="1772" t="s">
        <v>382</v>
      </c>
      <c r="C69" s="1772" t="s">
        <v>383</v>
      </c>
      <c r="D69" s="106" t="s">
        <v>384</v>
      </c>
      <c r="E69" s="24">
        <v>2</v>
      </c>
      <c r="F69" s="25">
        <v>15</v>
      </c>
      <c r="G69" s="166"/>
      <c r="H69" s="182"/>
      <c r="I69" s="183"/>
      <c r="J69" s="145"/>
      <c r="K69" s="27"/>
      <c r="L69" s="27"/>
      <c r="M69" s="167" t="s">
        <v>225</v>
      </c>
      <c r="N69" s="167" t="s">
        <v>225</v>
      </c>
      <c r="O69" s="821"/>
      <c r="P69" s="29">
        <f t="shared" si="0"/>
        <v>0</v>
      </c>
    </row>
    <row r="70" spans="1:16" customFormat="1" ht="15" thickBot="1" x14ac:dyDescent="0.35">
      <c r="A70" s="30">
        <v>56</v>
      </c>
      <c r="B70" s="1772"/>
      <c r="C70" s="1772"/>
      <c r="D70" s="86" t="s">
        <v>336</v>
      </c>
      <c r="E70" s="33">
        <v>2</v>
      </c>
      <c r="F70" s="34">
        <v>15</v>
      </c>
      <c r="G70" s="170"/>
      <c r="H70" s="178"/>
      <c r="I70" s="179"/>
      <c r="J70" s="146"/>
      <c r="K70" s="36"/>
      <c r="L70" s="36"/>
      <c r="M70" s="171" t="s">
        <v>225</v>
      </c>
      <c r="N70" s="171" t="s">
        <v>225</v>
      </c>
      <c r="O70" s="822"/>
      <c r="P70" s="91">
        <f t="shared" si="0"/>
        <v>0</v>
      </c>
    </row>
    <row r="71" spans="1:16" customFormat="1" ht="28.2" thickBot="1" x14ac:dyDescent="0.35">
      <c r="A71" s="41">
        <v>57</v>
      </c>
      <c r="B71" s="1772"/>
      <c r="C71" s="1772"/>
      <c r="D71" s="188" t="s">
        <v>385</v>
      </c>
      <c r="E71" s="44">
        <v>2</v>
      </c>
      <c r="F71" s="45">
        <v>15</v>
      </c>
      <c r="G71" s="174"/>
      <c r="H71" s="180"/>
      <c r="I71" s="181"/>
      <c r="J71" s="148"/>
      <c r="K71" s="46"/>
      <c r="L71" s="46"/>
      <c r="M71" s="175" t="s">
        <v>225</v>
      </c>
      <c r="N71" s="175" t="s">
        <v>225</v>
      </c>
      <c r="O71" s="827"/>
      <c r="P71" s="105">
        <f t="shared" si="0"/>
        <v>0</v>
      </c>
    </row>
    <row r="72" spans="1:16" customFormat="1" ht="15" thickBot="1" x14ac:dyDescent="0.35">
      <c r="A72" s="72">
        <v>58</v>
      </c>
      <c r="B72" s="159"/>
      <c r="C72" s="159" t="s">
        <v>161</v>
      </c>
      <c r="D72" s="189" t="s">
        <v>386</v>
      </c>
      <c r="E72" s="74">
        <v>2</v>
      </c>
      <c r="F72" s="75">
        <v>1</v>
      </c>
      <c r="G72" s="55"/>
      <c r="H72" s="56"/>
      <c r="I72" s="157"/>
      <c r="J72" s="158"/>
      <c r="K72" s="56"/>
      <c r="L72" s="56"/>
      <c r="M72" s="56" t="s">
        <v>132</v>
      </c>
      <c r="N72" s="56" t="s">
        <v>132</v>
      </c>
      <c r="O72" s="823"/>
      <c r="P72" s="57">
        <f t="shared" si="0"/>
        <v>0</v>
      </c>
    </row>
    <row r="73" spans="1:16" customFormat="1" ht="15" thickBot="1" x14ac:dyDescent="0.35">
      <c r="A73" s="1747" t="s">
        <v>163</v>
      </c>
      <c r="B73" s="1747"/>
      <c r="C73" s="1747"/>
      <c r="D73" s="1747"/>
      <c r="E73" s="1747"/>
      <c r="F73" s="1747"/>
      <c r="G73" s="1747"/>
      <c r="H73" s="1747"/>
      <c r="I73" s="1747"/>
      <c r="J73" s="1747"/>
      <c r="K73" s="1747"/>
      <c r="L73" s="1747"/>
      <c r="M73" s="1747"/>
      <c r="N73" s="1747"/>
      <c r="O73" s="1748">
        <f>SUM(P15:P72)</f>
        <v>0</v>
      </c>
      <c r="P73" s="1748"/>
    </row>
    <row r="74" spans="1:16" customFormat="1" ht="15" thickBot="1" x14ac:dyDescent="0.35">
      <c r="A74" s="59" t="s">
        <v>164</v>
      </c>
      <c r="B74" s="60"/>
      <c r="C74" s="60"/>
      <c r="D74" s="60"/>
      <c r="E74" s="60"/>
      <c r="F74" s="60"/>
      <c r="G74" s="60"/>
      <c r="H74" s="60"/>
      <c r="I74" s="60"/>
      <c r="J74" s="60"/>
      <c r="K74" s="60"/>
      <c r="L74" s="60"/>
      <c r="M74" s="60"/>
      <c r="N74" s="61"/>
      <c r="O74" s="1748">
        <f>O73*4</f>
        <v>0</v>
      </c>
      <c r="P74" s="1748"/>
    </row>
    <row r="75" spans="1:16" customFormat="1" x14ac:dyDescent="0.3">
      <c r="A75" s="6"/>
      <c r="B75" s="6"/>
      <c r="C75" s="6"/>
      <c r="D75" s="6"/>
      <c r="E75" s="6"/>
      <c r="F75" s="6"/>
      <c r="G75" s="62"/>
      <c r="H75" s="62"/>
      <c r="I75" s="62"/>
      <c r="J75" s="62"/>
      <c r="K75" s="62"/>
      <c r="L75" s="62"/>
      <c r="M75" s="62"/>
      <c r="N75" s="62"/>
      <c r="O75" s="6"/>
      <c r="P75" s="6"/>
    </row>
  </sheetData>
  <sheetProtection algorithmName="SHA-512" hashValue="b/p7dQX4Yktg3e9EECkrI/iFe3JNSBhl/QPYsBZJOoIu3YsFhf8JceIDGhFgDrR+6sRGOQWP2XMYO7M6gYPIzA==" saltValue="7gOfGab6+XrcI9g2cB1Chw==" spinCount="100000" sheet="1" objects="1" scenarios="1"/>
  <mergeCells count="48">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7:B22"/>
    <mergeCell ref="C17:C22"/>
    <mergeCell ref="O17:P17"/>
    <mergeCell ref="B23:B28"/>
    <mergeCell ref="C23:C28"/>
    <mergeCell ref="O23:P23"/>
    <mergeCell ref="B29:B34"/>
    <mergeCell ref="C29:C34"/>
    <mergeCell ref="O29:P29"/>
    <mergeCell ref="B35:B40"/>
    <mergeCell ref="C35:C40"/>
    <mergeCell ref="O35:P35"/>
    <mergeCell ref="B41:B46"/>
    <mergeCell ref="C41:C46"/>
    <mergeCell ref="O41:P41"/>
    <mergeCell ref="B47:B52"/>
    <mergeCell ref="C47:C52"/>
    <mergeCell ref="O47:P47"/>
    <mergeCell ref="B53:B58"/>
    <mergeCell ref="C53:C58"/>
    <mergeCell ref="O53:P53"/>
    <mergeCell ref="B59:B64"/>
    <mergeCell ref="C59:C64"/>
    <mergeCell ref="O59:P59"/>
    <mergeCell ref="O74:P74"/>
    <mergeCell ref="B65:B68"/>
    <mergeCell ref="C65:C68"/>
    <mergeCell ref="O65:P65"/>
    <mergeCell ref="B69:B71"/>
    <mergeCell ref="C69:C71"/>
    <mergeCell ref="A73:N73"/>
    <mergeCell ref="O73:P7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C02CD-ED4C-4C5F-AD7D-D10D04FD50F1}">
  <sheetPr>
    <tabColor rgb="FFE8E8E8"/>
  </sheetPr>
  <dimension ref="A1:W144"/>
  <sheetViews>
    <sheetView topLeftCell="A126" workbookViewId="0">
      <selection activeCell="O140" sqref="O140"/>
    </sheetView>
  </sheetViews>
  <sheetFormatPr defaultColWidth="8.88671875" defaultRowHeight="14.4" x14ac:dyDescent="0.3"/>
  <cols>
    <col min="1" max="1" width="8.88671875" style="1491" bestFit="1" customWidth="1"/>
    <col min="2" max="2" width="13.109375" style="1491" customWidth="1"/>
    <col min="3" max="3" width="40.88671875" style="1491" customWidth="1"/>
    <col min="4" max="4" width="54.88671875" style="1491" customWidth="1"/>
    <col min="5" max="5" width="8.109375" style="1491" customWidth="1"/>
    <col min="6" max="6" width="8.88671875" style="1491" bestFit="1" customWidth="1"/>
    <col min="7" max="9" width="4.109375" style="1497" customWidth="1"/>
    <col min="10" max="11" width="3.109375" style="1497" customWidth="1"/>
    <col min="12" max="12" width="3.109375" style="1453" customWidth="1"/>
    <col min="13" max="14" width="3.109375" style="1497" customWidth="1"/>
    <col min="15" max="16" width="12.109375" style="1491" customWidth="1"/>
    <col min="17" max="17" width="8.88671875" style="1491" customWidth="1"/>
    <col min="18" max="16384" width="8.88671875" style="1491"/>
  </cols>
  <sheetData>
    <row r="1" spans="1:16" s="1398" customFormat="1" x14ac:dyDescent="0.3">
      <c r="A1" s="1397"/>
      <c r="B1" s="1397"/>
      <c r="C1" s="1397"/>
      <c r="D1" s="1951" t="s">
        <v>2852</v>
      </c>
      <c r="E1" s="1951"/>
      <c r="F1" s="1951"/>
      <c r="G1" s="1951"/>
      <c r="H1" s="1951"/>
      <c r="I1" s="1951"/>
      <c r="J1" s="1951"/>
      <c r="K1" s="1951"/>
      <c r="L1" s="1951"/>
      <c r="M1" s="1951"/>
      <c r="N1" s="1951"/>
      <c r="O1" s="1951"/>
      <c r="P1" s="1951"/>
    </row>
    <row r="2" spans="1:16" s="1398" customFormat="1" x14ac:dyDescent="0.3">
      <c r="A2" s="1397"/>
      <c r="B2" s="1397"/>
      <c r="C2" s="1397"/>
      <c r="D2" s="1400"/>
      <c r="E2" s="1400"/>
      <c r="F2" s="1400"/>
      <c r="G2" s="1400"/>
      <c r="H2" s="1400"/>
      <c r="I2" s="1400"/>
      <c r="J2" s="1400"/>
      <c r="K2" s="1400"/>
      <c r="L2" s="1400"/>
      <c r="M2" s="1400"/>
      <c r="N2" s="1400"/>
      <c r="O2" s="1401"/>
      <c r="P2" s="1401"/>
    </row>
    <row r="3" spans="1:16" s="1398" customFormat="1" x14ac:dyDescent="0.3">
      <c r="A3" s="1397"/>
      <c r="B3" s="1397"/>
      <c r="C3" s="1397"/>
      <c r="D3" s="1400"/>
      <c r="E3" s="1400"/>
      <c r="F3" s="1400"/>
      <c r="G3" s="1400"/>
      <c r="H3" s="1400"/>
      <c r="I3" s="1400"/>
      <c r="J3" s="1400"/>
      <c r="K3" s="1400"/>
      <c r="L3" s="1400"/>
      <c r="M3" s="1400"/>
      <c r="N3" s="1400"/>
      <c r="O3" s="1402"/>
      <c r="P3" s="1402"/>
    </row>
    <row r="4" spans="1:16" s="1398" customFormat="1" x14ac:dyDescent="0.3">
      <c r="A4" s="1397"/>
      <c r="B4" s="1397"/>
      <c r="C4" s="1397"/>
      <c r="D4" s="1400"/>
      <c r="E4" s="1400"/>
      <c r="F4" s="1400"/>
      <c r="G4" s="1400"/>
      <c r="H4" s="1400"/>
      <c r="I4" s="1400"/>
      <c r="J4" s="1400"/>
      <c r="K4" s="1400"/>
      <c r="L4" s="1400"/>
      <c r="M4" s="1400"/>
      <c r="N4" s="1400"/>
      <c r="O4" s="1402"/>
      <c r="P4" s="1402"/>
    </row>
    <row r="5" spans="1:16" s="1398" customFormat="1" x14ac:dyDescent="0.3">
      <c r="A5" s="1397"/>
      <c r="B5" s="1397"/>
      <c r="C5" s="1397"/>
      <c r="D5" s="1400"/>
      <c r="E5" s="1400"/>
      <c r="F5" s="1400"/>
      <c r="G5" s="1400"/>
      <c r="H5" s="1400"/>
      <c r="I5" s="1400"/>
      <c r="J5" s="1400"/>
      <c r="K5" s="1400"/>
      <c r="L5" s="1400"/>
      <c r="M5" s="1400"/>
      <c r="N5" s="1400"/>
      <c r="O5" s="1402"/>
      <c r="P5" s="1402"/>
    </row>
    <row r="6" spans="1:16" s="1398" customFormat="1" x14ac:dyDescent="0.3">
      <c r="A6" s="1397"/>
      <c r="B6" s="1397"/>
      <c r="C6" s="1397"/>
      <c r="D6" s="1400"/>
      <c r="E6" s="1400"/>
      <c r="F6" s="1400"/>
      <c r="G6" s="1400"/>
      <c r="H6" s="1400"/>
      <c r="I6" s="1400"/>
      <c r="J6" s="1400"/>
      <c r="K6" s="1400"/>
      <c r="L6" s="1400"/>
      <c r="M6" s="1400"/>
      <c r="N6" s="1400"/>
      <c r="O6" s="1402"/>
      <c r="P6" s="1402"/>
    </row>
    <row r="7" spans="1:16" s="1398" customFormat="1" x14ac:dyDescent="0.3">
      <c r="A7" s="1397"/>
      <c r="B7" s="1397"/>
      <c r="C7" s="1397"/>
      <c r="D7" s="1400"/>
      <c r="E7" s="1400"/>
      <c r="F7" s="1400"/>
      <c r="G7" s="1400"/>
      <c r="H7" s="1400"/>
      <c r="I7" s="1400"/>
      <c r="J7" s="1400"/>
      <c r="K7" s="1400"/>
      <c r="L7" s="1400"/>
      <c r="M7" s="1400"/>
      <c r="N7" s="1400"/>
      <c r="O7" s="1402"/>
      <c r="P7" s="1402"/>
    </row>
    <row r="8" spans="1:16" s="1398" customFormat="1" x14ac:dyDescent="0.3">
      <c r="A8" s="1952" t="s">
        <v>2644</v>
      </c>
      <c r="B8" s="1952"/>
      <c r="C8" s="1952"/>
      <c r="D8" s="1404"/>
      <c r="E8" s="1404"/>
      <c r="F8" s="1404"/>
      <c r="G8" s="1404"/>
      <c r="H8" s="1404"/>
      <c r="I8" s="1404"/>
      <c r="J8" s="1404"/>
      <c r="K8" s="1404"/>
      <c r="L8" s="1400"/>
      <c r="M8" s="1400"/>
      <c r="N8" s="1400"/>
      <c r="O8" s="1402"/>
      <c r="P8" s="1402"/>
    </row>
    <row r="9" spans="1:16" s="1398" customFormat="1" ht="15.75" customHeight="1" x14ac:dyDescent="0.3">
      <c r="A9" s="1952" t="s">
        <v>2645</v>
      </c>
      <c r="B9" s="1952"/>
      <c r="C9" s="1952"/>
      <c r="D9" s="1404"/>
      <c r="E9" s="1404"/>
      <c r="F9" s="1404"/>
      <c r="G9" s="1404"/>
      <c r="H9" s="1404"/>
      <c r="I9" s="815"/>
      <c r="J9" s="815"/>
      <c r="K9" s="815"/>
      <c r="L9" s="1400"/>
      <c r="M9" s="1400"/>
      <c r="N9" s="1400"/>
      <c r="O9" s="1402"/>
      <c r="P9" s="1402"/>
    </row>
    <row r="10" spans="1:16" s="1398" customFormat="1" ht="31.5" customHeight="1" thickBot="1" x14ac:dyDescent="0.35">
      <c r="A10" s="1953" t="s">
        <v>2853</v>
      </c>
      <c r="B10" s="1953"/>
      <c r="C10" s="1953"/>
      <c r="D10" s="1454"/>
      <c r="E10" s="1454"/>
      <c r="F10" s="1454"/>
      <c r="G10" s="1454"/>
      <c r="H10" s="1454"/>
      <c r="I10" s="1454"/>
      <c r="J10" s="1454"/>
      <c r="K10" s="1454"/>
      <c r="L10" s="1400"/>
      <c r="M10" s="1454"/>
      <c r="N10" s="1454"/>
      <c r="O10" s="1402"/>
      <c r="P10" s="1402"/>
    </row>
    <row r="11" spans="1:16" s="1405" customFormat="1" ht="33.75" customHeight="1" thickBot="1" x14ac:dyDescent="0.35">
      <c r="A11" s="1981" t="s">
        <v>109</v>
      </c>
      <c r="B11" s="1955" t="s">
        <v>110</v>
      </c>
      <c r="C11" s="1956" t="s">
        <v>111</v>
      </c>
      <c r="D11" s="1957" t="s">
        <v>112</v>
      </c>
      <c r="E11" s="1957" t="s">
        <v>113</v>
      </c>
      <c r="F11" s="1958" t="s">
        <v>114</v>
      </c>
      <c r="G11" s="1959" t="s">
        <v>115</v>
      </c>
      <c r="H11" s="1959"/>
      <c r="I11" s="1959"/>
      <c r="J11" s="1959"/>
      <c r="K11" s="1959"/>
      <c r="L11" s="1959"/>
      <c r="M11" s="1959"/>
      <c r="N11" s="1959"/>
      <c r="O11" s="1960" t="s">
        <v>116</v>
      </c>
      <c r="P11" s="1960" t="s">
        <v>117</v>
      </c>
    </row>
    <row r="12" spans="1:16" s="1405" customFormat="1" ht="65.25" customHeight="1" thickBot="1" x14ac:dyDescent="0.35">
      <c r="A12" s="1981"/>
      <c r="B12" s="1955"/>
      <c r="C12" s="1956"/>
      <c r="D12" s="1957"/>
      <c r="E12" s="1957"/>
      <c r="F12" s="1958"/>
      <c r="G12" s="1961" t="s">
        <v>118</v>
      </c>
      <c r="H12" s="1961"/>
      <c r="I12" s="1961"/>
      <c r="J12" s="1961" t="s">
        <v>119</v>
      </c>
      <c r="K12" s="1961"/>
      <c r="L12" s="1961"/>
      <c r="M12" s="1961"/>
      <c r="N12" s="1961"/>
      <c r="O12" s="1960"/>
      <c r="P12" s="1960"/>
    </row>
    <row r="13" spans="1:16" s="1405" customFormat="1" ht="77.25" customHeight="1" thickBot="1" x14ac:dyDescent="0.35">
      <c r="A13" s="1981"/>
      <c r="B13" s="1955"/>
      <c r="C13" s="1956"/>
      <c r="D13" s="1957"/>
      <c r="E13" s="1957"/>
      <c r="F13" s="1958"/>
      <c r="G13" s="1406" t="s">
        <v>120</v>
      </c>
      <c r="H13" s="1407" t="s">
        <v>121</v>
      </c>
      <c r="I13" s="1410" t="s">
        <v>122</v>
      </c>
      <c r="J13" s="1409" t="s">
        <v>123</v>
      </c>
      <c r="K13" s="1407" t="s">
        <v>124</v>
      </c>
      <c r="L13" s="1407" t="s">
        <v>125</v>
      </c>
      <c r="M13" s="1455" t="s">
        <v>126</v>
      </c>
      <c r="N13" s="1456" t="s">
        <v>127</v>
      </c>
      <c r="O13" s="1960"/>
      <c r="P13" s="1960"/>
    </row>
    <row r="14" spans="1:16" s="1477" customFormat="1" ht="15" thickBot="1" x14ac:dyDescent="0.35">
      <c r="A14" s="1950" t="s">
        <v>2854</v>
      </c>
      <c r="B14" s="1950"/>
      <c r="C14" s="1950"/>
      <c r="D14" s="1950"/>
      <c r="E14" s="1950"/>
      <c r="F14" s="1950"/>
      <c r="G14" s="1950"/>
      <c r="H14" s="1950"/>
      <c r="I14" s="1950"/>
      <c r="J14" s="1950"/>
      <c r="K14" s="1950"/>
      <c r="L14" s="1950"/>
      <c r="M14" s="1950"/>
      <c r="N14" s="1950"/>
      <c r="O14" s="1950"/>
      <c r="P14" s="1950"/>
    </row>
    <row r="15" spans="1:16" s="1477" customFormat="1" x14ac:dyDescent="0.3">
      <c r="A15" s="1947" t="s">
        <v>2855</v>
      </c>
      <c r="B15" s="1947"/>
      <c r="C15" s="1947"/>
      <c r="D15" s="1947"/>
      <c r="E15" s="1947"/>
      <c r="F15" s="1947"/>
      <c r="G15" s="1947"/>
      <c r="H15" s="1947"/>
      <c r="I15" s="1947"/>
      <c r="J15" s="1947"/>
      <c r="K15" s="1947"/>
      <c r="L15" s="1947"/>
      <c r="M15" s="1947"/>
      <c r="N15" s="1947"/>
      <c r="O15" s="1947"/>
      <c r="P15" s="1947"/>
    </row>
    <row r="16" spans="1:16" s="1457" customFormat="1" ht="15" thickBot="1" x14ac:dyDescent="0.35">
      <c r="A16" s="1412">
        <v>1</v>
      </c>
      <c r="B16" s="1979" t="s">
        <v>2856</v>
      </c>
      <c r="C16" s="1979" t="s">
        <v>2857</v>
      </c>
      <c r="D16" s="1417" t="s">
        <v>535</v>
      </c>
      <c r="E16" s="1414">
        <v>12</v>
      </c>
      <c r="F16" s="1415">
        <v>68</v>
      </c>
      <c r="G16" s="1461"/>
      <c r="H16" s="1414"/>
      <c r="I16" s="1463" t="s">
        <v>132</v>
      </c>
      <c r="J16" s="1461"/>
      <c r="K16" s="1462"/>
      <c r="L16" s="1414"/>
      <c r="M16" s="1414"/>
      <c r="N16" s="1416"/>
      <c r="O16" s="1964" t="s">
        <v>2654</v>
      </c>
      <c r="P16" s="1964"/>
    </row>
    <row r="17" spans="1:16" s="1477" customFormat="1" ht="25.5" customHeight="1" thickBot="1" x14ac:dyDescent="0.35">
      <c r="A17" s="1412">
        <v>2</v>
      </c>
      <c r="B17" s="1979"/>
      <c r="C17" s="1979"/>
      <c r="D17" s="1427" t="s">
        <v>2655</v>
      </c>
      <c r="E17" s="1245">
        <v>1</v>
      </c>
      <c r="F17" s="1246">
        <v>68</v>
      </c>
      <c r="G17" s="1458"/>
      <c r="H17" s="1460"/>
      <c r="I17" s="1459"/>
      <c r="J17" s="1458"/>
      <c r="K17" s="1460"/>
      <c r="L17" s="1245" t="s">
        <v>132</v>
      </c>
      <c r="M17" s="1245"/>
      <c r="N17" s="1247"/>
      <c r="O17" s="959"/>
      <c r="P17" s="1464">
        <f t="shared" ref="P17:P22" si="0">ROUND(O17,2)*E17*F17</f>
        <v>0</v>
      </c>
    </row>
    <row r="18" spans="1:16" s="1477" customFormat="1" ht="28.2" thickBot="1" x14ac:dyDescent="0.35">
      <c r="A18" s="1412">
        <v>3</v>
      </c>
      <c r="B18" s="1979"/>
      <c r="C18" s="1979"/>
      <c r="D18" s="1417" t="s">
        <v>2656</v>
      </c>
      <c r="E18" s="1245">
        <v>1</v>
      </c>
      <c r="F18" s="1246">
        <v>68</v>
      </c>
      <c r="G18" s="1458"/>
      <c r="H18" s="1460"/>
      <c r="I18" s="1459"/>
      <c r="J18" s="1458"/>
      <c r="K18" s="1460"/>
      <c r="L18" s="1245" t="s">
        <v>132</v>
      </c>
      <c r="M18" s="1245"/>
      <c r="N18" s="1247"/>
      <c r="O18" s="959"/>
      <c r="P18" s="1464">
        <f t="shared" si="0"/>
        <v>0</v>
      </c>
    </row>
    <row r="19" spans="1:16" s="1477" customFormat="1" ht="15" thickBot="1" x14ac:dyDescent="0.35">
      <c r="A19" s="1412">
        <v>4</v>
      </c>
      <c r="B19" s="1979"/>
      <c r="C19" s="1979"/>
      <c r="D19" s="1417" t="s">
        <v>170</v>
      </c>
      <c r="E19" s="1245">
        <v>1</v>
      </c>
      <c r="F19" s="1246">
        <v>68</v>
      </c>
      <c r="G19" s="1458"/>
      <c r="H19" s="1460"/>
      <c r="I19" s="1459"/>
      <c r="J19" s="1458"/>
      <c r="K19" s="1460"/>
      <c r="L19" s="1245" t="s">
        <v>132</v>
      </c>
      <c r="M19" s="1245"/>
      <c r="N19" s="1247"/>
      <c r="O19" s="959"/>
      <c r="P19" s="1464">
        <f t="shared" si="0"/>
        <v>0</v>
      </c>
    </row>
    <row r="20" spans="1:16" s="1477" customFormat="1" ht="28.2" thickBot="1" x14ac:dyDescent="0.35">
      <c r="A20" s="1412">
        <v>5</v>
      </c>
      <c r="B20" s="1979"/>
      <c r="C20" s="1979"/>
      <c r="D20" s="1417" t="s">
        <v>2657</v>
      </c>
      <c r="E20" s="1245">
        <v>1</v>
      </c>
      <c r="F20" s="1246">
        <v>68</v>
      </c>
      <c r="G20" s="1458"/>
      <c r="H20" s="1460"/>
      <c r="I20" s="1459"/>
      <c r="J20" s="1458"/>
      <c r="K20" s="1460"/>
      <c r="L20" s="1245" t="s">
        <v>132</v>
      </c>
      <c r="M20" s="1245"/>
      <c r="N20" s="1247"/>
      <c r="O20" s="959"/>
      <c r="P20" s="1464">
        <f t="shared" si="0"/>
        <v>0</v>
      </c>
    </row>
    <row r="21" spans="1:16" s="1477" customFormat="1" ht="15" thickBot="1" x14ac:dyDescent="0.35">
      <c r="A21" s="1412">
        <v>6</v>
      </c>
      <c r="B21" s="1979"/>
      <c r="C21" s="1979"/>
      <c r="D21" s="1417" t="s">
        <v>2658</v>
      </c>
      <c r="E21" s="1245">
        <v>1</v>
      </c>
      <c r="F21" s="1246">
        <v>68</v>
      </c>
      <c r="G21" s="1458"/>
      <c r="H21" s="1460"/>
      <c r="I21" s="1459"/>
      <c r="J21" s="1458"/>
      <c r="K21" s="1460"/>
      <c r="L21" s="1245" t="s">
        <v>132</v>
      </c>
      <c r="M21" s="1245"/>
      <c r="N21" s="1247"/>
      <c r="O21" s="959"/>
      <c r="P21" s="1464">
        <f t="shared" si="0"/>
        <v>0</v>
      </c>
    </row>
    <row r="22" spans="1:16" s="1477" customFormat="1" ht="15" thickBot="1" x14ac:dyDescent="0.35">
      <c r="A22" s="1482">
        <v>7</v>
      </c>
      <c r="B22" s="1979"/>
      <c r="C22" s="1979"/>
      <c r="D22" s="1483" t="s">
        <v>2659</v>
      </c>
      <c r="E22" s="1484">
        <v>1</v>
      </c>
      <c r="F22" s="1485">
        <v>1</v>
      </c>
      <c r="G22" s="1486"/>
      <c r="H22" s="1487"/>
      <c r="I22" s="1488"/>
      <c r="J22" s="1486"/>
      <c r="K22" s="1487"/>
      <c r="L22" s="1484" t="s">
        <v>132</v>
      </c>
      <c r="M22" s="1484"/>
      <c r="N22" s="1489"/>
      <c r="O22" s="963"/>
      <c r="P22" s="1490">
        <f t="shared" si="0"/>
        <v>0</v>
      </c>
    </row>
    <row r="23" spans="1:16" s="1477" customFormat="1" x14ac:dyDescent="0.3">
      <c r="A23" s="1980" t="s">
        <v>2858</v>
      </c>
      <c r="B23" s="1980"/>
      <c r="C23" s="1980"/>
      <c r="D23" s="1980"/>
      <c r="E23" s="1980"/>
      <c r="F23" s="1980"/>
      <c r="G23" s="1980"/>
      <c r="H23" s="1980"/>
      <c r="I23" s="1980"/>
      <c r="J23" s="1980"/>
      <c r="K23" s="1980"/>
      <c r="L23" s="1980"/>
      <c r="M23" s="1980"/>
      <c r="N23" s="1980"/>
      <c r="O23" s="1980"/>
      <c r="P23" s="1980"/>
    </row>
    <row r="24" spans="1:16" s="1477" customFormat="1" x14ac:dyDescent="0.3">
      <c r="A24" s="1243">
        <v>8</v>
      </c>
      <c r="B24" s="1936" t="s">
        <v>2859</v>
      </c>
      <c r="C24" s="1936" t="s">
        <v>2860</v>
      </c>
      <c r="D24" s="1244" t="s">
        <v>2861</v>
      </c>
      <c r="E24" s="1245">
        <v>1</v>
      </c>
      <c r="F24" s="1246">
        <v>1</v>
      </c>
      <c r="G24" s="1458"/>
      <c r="H24" s="1460"/>
      <c r="I24" s="1459"/>
      <c r="J24" s="1458"/>
      <c r="K24" s="1460"/>
      <c r="L24" s="1245" t="s">
        <v>132</v>
      </c>
      <c r="M24" s="1245"/>
      <c r="N24" s="1247"/>
      <c r="O24" s="959"/>
      <c r="P24" s="1464">
        <f>ROUND(O24,2)*E24*F24</f>
        <v>0</v>
      </c>
    </row>
    <row r="25" spans="1:16" s="1477" customFormat="1" x14ac:dyDescent="0.3">
      <c r="A25" s="1243">
        <v>9</v>
      </c>
      <c r="B25" s="1936"/>
      <c r="C25" s="1936"/>
      <c r="D25" s="1244" t="s">
        <v>2659</v>
      </c>
      <c r="E25" s="1245">
        <v>1</v>
      </c>
      <c r="F25" s="1246">
        <v>1</v>
      </c>
      <c r="G25" s="1458"/>
      <c r="H25" s="1460"/>
      <c r="I25" s="1459"/>
      <c r="J25" s="1458"/>
      <c r="K25" s="1460"/>
      <c r="L25" s="1414" t="s">
        <v>132</v>
      </c>
      <c r="M25" s="1245"/>
      <c r="N25" s="1247"/>
      <c r="O25" s="959"/>
      <c r="P25" s="1464">
        <f>ROUND(O25,2)*E25*F25</f>
        <v>0</v>
      </c>
    </row>
    <row r="26" spans="1:16" s="1477" customFormat="1" ht="15" thickBot="1" x14ac:dyDescent="0.35">
      <c r="A26" s="1940" t="s">
        <v>2660</v>
      </c>
      <c r="B26" s="1940"/>
      <c r="C26" s="1940"/>
      <c r="D26" s="1940"/>
      <c r="E26" s="1940"/>
      <c r="F26" s="1940"/>
      <c r="G26" s="1940"/>
      <c r="H26" s="1940"/>
      <c r="I26" s="1940"/>
      <c r="J26" s="1940"/>
      <c r="K26" s="1940"/>
      <c r="L26" s="1940"/>
      <c r="M26" s="1940"/>
      <c r="N26" s="1940"/>
      <c r="O26" s="1965">
        <f>SUM(P17:P22)+SUM(P24:P25)</f>
        <v>0</v>
      </c>
      <c r="P26" s="1965"/>
    </row>
    <row r="27" spans="1:16" s="1477" customFormat="1" x14ac:dyDescent="0.3">
      <c r="A27" s="1943" t="s">
        <v>2862</v>
      </c>
      <c r="B27" s="1943"/>
      <c r="C27" s="1943"/>
      <c r="D27" s="1943"/>
      <c r="E27" s="1943"/>
      <c r="F27" s="1943"/>
      <c r="G27" s="1943"/>
      <c r="H27" s="1943"/>
      <c r="I27" s="1943"/>
      <c r="J27" s="1943"/>
      <c r="K27" s="1943"/>
      <c r="L27" s="1943"/>
      <c r="M27" s="1943"/>
      <c r="N27" s="1943"/>
      <c r="O27" s="1943"/>
      <c r="P27" s="1943"/>
    </row>
    <row r="28" spans="1:16" s="1411" customFormat="1" x14ac:dyDescent="0.3">
      <c r="A28" s="1473">
        <v>10</v>
      </c>
      <c r="B28" s="1936" t="s">
        <v>2863</v>
      </c>
      <c r="C28" s="1936" t="s">
        <v>2864</v>
      </c>
      <c r="D28" s="1413" t="s">
        <v>535</v>
      </c>
      <c r="E28" s="1414">
        <v>12</v>
      </c>
      <c r="F28" s="1415">
        <v>2</v>
      </c>
      <c r="G28" s="1412"/>
      <c r="H28" s="1414"/>
      <c r="I28" s="1416" t="s">
        <v>132</v>
      </c>
      <c r="J28" s="1412"/>
      <c r="K28" s="1414"/>
      <c r="L28" s="1414"/>
      <c r="M28" s="1414"/>
      <c r="N28" s="1416"/>
      <c r="O28" s="1939" t="s">
        <v>2654</v>
      </c>
      <c r="P28" s="1939"/>
    </row>
    <row r="29" spans="1:16" s="1477" customFormat="1" ht="15" customHeight="1" x14ac:dyDescent="0.3">
      <c r="A29" s="1473">
        <v>11</v>
      </c>
      <c r="B29" s="1936"/>
      <c r="C29" s="1936"/>
      <c r="D29" s="1417" t="s">
        <v>2865</v>
      </c>
      <c r="E29" s="1414">
        <v>1</v>
      </c>
      <c r="F29" s="1415">
        <v>2</v>
      </c>
      <c r="G29" s="1461"/>
      <c r="H29" s="1462"/>
      <c r="I29" s="1463"/>
      <c r="J29" s="1461"/>
      <c r="K29" s="1462"/>
      <c r="L29" s="1414" t="s">
        <v>132</v>
      </c>
      <c r="M29" s="1414"/>
      <c r="N29" s="1416"/>
      <c r="O29" s="959"/>
      <c r="P29" s="1464">
        <f t="shared" ref="P29:P46" si="1">ROUND(O29,2)*E29*F29</f>
        <v>0</v>
      </c>
    </row>
    <row r="30" spans="1:16" s="1477" customFormat="1" ht="27.6" x14ac:dyDescent="0.3">
      <c r="A30" s="1473">
        <v>12</v>
      </c>
      <c r="B30" s="1936"/>
      <c r="C30" s="1936"/>
      <c r="D30" s="1417" t="s">
        <v>2866</v>
      </c>
      <c r="E30" s="1414">
        <v>1</v>
      </c>
      <c r="F30" s="1415">
        <v>2</v>
      </c>
      <c r="G30" s="1461"/>
      <c r="H30" s="1462"/>
      <c r="I30" s="1463"/>
      <c r="J30" s="1461"/>
      <c r="K30" s="1462"/>
      <c r="L30" s="1414" t="s">
        <v>132</v>
      </c>
      <c r="M30" s="1414"/>
      <c r="N30" s="1416"/>
      <c r="O30" s="959"/>
      <c r="P30" s="1464">
        <f t="shared" si="1"/>
        <v>0</v>
      </c>
    </row>
    <row r="31" spans="1:16" s="1477" customFormat="1" ht="27.6" x14ac:dyDescent="0.3">
      <c r="A31" s="1473">
        <v>13</v>
      </c>
      <c r="B31" s="1936"/>
      <c r="C31" s="1936"/>
      <c r="D31" s="1417" t="s">
        <v>2867</v>
      </c>
      <c r="E31" s="1414">
        <v>1</v>
      </c>
      <c r="F31" s="1415">
        <v>2</v>
      </c>
      <c r="G31" s="1461"/>
      <c r="H31" s="1462"/>
      <c r="I31" s="1463"/>
      <c r="J31" s="1461"/>
      <c r="K31" s="1462"/>
      <c r="L31" s="1414" t="s">
        <v>132</v>
      </c>
      <c r="M31" s="1414"/>
      <c r="N31" s="1416"/>
      <c r="O31" s="959"/>
      <c r="P31" s="1464">
        <f t="shared" si="1"/>
        <v>0</v>
      </c>
    </row>
    <row r="32" spans="1:16" s="1477" customFormat="1" x14ac:dyDescent="0.3">
      <c r="A32" s="1473">
        <v>14</v>
      </c>
      <c r="B32" s="1936"/>
      <c r="C32" s="1936"/>
      <c r="D32" s="1417" t="s">
        <v>2868</v>
      </c>
      <c r="E32" s="1414">
        <v>1</v>
      </c>
      <c r="F32" s="1415">
        <v>2</v>
      </c>
      <c r="G32" s="1461"/>
      <c r="H32" s="1462"/>
      <c r="I32" s="1463"/>
      <c r="J32" s="1461"/>
      <c r="K32" s="1462"/>
      <c r="L32" s="1414" t="s">
        <v>132</v>
      </c>
      <c r="M32" s="1414"/>
      <c r="N32" s="1416"/>
      <c r="O32" s="959"/>
      <c r="P32" s="1464">
        <f t="shared" si="1"/>
        <v>0</v>
      </c>
    </row>
    <row r="33" spans="1:23" s="1477" customFormat="1" ht="27.6" x14ac:dyDescent="0.3">
      <c r="A33" s="1473">
        <v>15</v>
      </c>
      <c r="B33" s="1936"/>
      <c r="C33" s="1936"/>
      <c r="D33" s="1417" t="s">
        <v>2869</v>
      </c>
      <c r="E33" s="1414">
        <v>1</v>
      </c>
      <c r="F33" s="1415">
        <v>2</v>
      </c>
      <c r="G33" s="1461"/>
      <c r="H33" s="1462"/>
      <c r="I33" s="1463"/>
      <c r="J33" s="1461"/>
      <c r="K33" s="1462"/>
      <c r="L33" s="1414" t="s">
        <v>132</v>
      </c>
      <c r="M33" s="1414"/>
      <c r="N33" s="1416"/>
      <c r="O33" s="959"/>
      <c r="P33" s="1464">
        <f t="shared" si="1"/>
        <v>0</v>
      </c>
    </row>
    <row r="34" spans="1:23" s="1477" customFormat="1" ht="27.6" x14ac:dyDescent="0.3">
      <c r="A34" s="1473">
        <v>16</v>
      </c>
      <c r="B34" s="1936"/>
      <c r="C34" s="1936"/>
      <c r="D34" s="1417" t="s">
        <v>2870</v>
      </c>
      <c r="E34" s="1414">
        <v>1</v>
      </c>
      <c r="F34" s="1415">
        <v>2</v>
      </c>
      <c r="G34" s="1461"/>
      <c r="H34" s="1462"/>
      <c r="I34" s="1463"/>
      <c r="J34" s="1461"/>
      <c r="K34" s="1462"/>
      <c r="L34" s="1414" t="s">
        <v>132</v>
      </c>
      <c r="M34" s="1414"/>
      <c r="N34" s="1416"/>
      <c r="O34" s="959"/>
      <c r="P34" s="1464">
        <f t="shared" si="1"/>
        <v>0</v>
      </c>
    </row>
    <row r="35" spans="1:23" s="1477" customFormat="1" ht="27.6" x14ac:dyDescent="0.3">
      <c r="A35" s="1473">
        <v>17</v>
      </c>
      <c r="B35" s="1936"/>
      <c r="C35" s="1936"/>
      <c r="D35" s="1417" t="s">
        <v>2871</v>
      </c>
      <c r="E35" s="1414">
        <v>1</v>
      </c>
      <c r="F35" s="1415">
        <v>2</v>
      </c>
      <c r="G35" s="1461"/>
      <c r="H35" s="1462"/>
      <c r="I35" s="1463"/>
      <c r="J35" s="1461"/>
      <c r="K35" s="1462"/>
      <c r="L35" s="1414" t="s">
        <v>132</v>
      </c>
      <c r="M35" s="1414"/>
      <c r="N35" s="1416"/>
      <c r="O35" s="959"/>
      <c r="P35" s="1464">
        <f t="shared" si="1"/>
        <v>0</v>
      </c>
    </row>
    <row r="36" spans="1:23" s="1477" customFormat="1" x14ac:dyDescent="0.3">
      <c r="A36" s="1473">
        <v>18</v>
      </c>
      <c r="B36" s="1936"/>
      <c r="C36" s="1936"/>
      <c r="D36" s="1417" t="s">
        <v>2872</v>
      </c>
      <c r="E36" s="1414">
        <v>1</v>
      </c>
      <c r="F36" s="1415">
        <v>2</v>
      </c>
      <c r="G36" s="1461"/>
      <c r="H36" s="1462"/>
      <c r="I36" s="1463"/>
      <c r="J36" s="1461"/>
      <c r="K36" s="1462"/>
      <c r="L36" s="1414" t="s">
        <v>132</v>
      </c>
      <c r="M36" s="1414"/>
      <c r="N36" s="1416"/>
      <c r="O36" s="959"/>
      <c r="P36" s="1464">
        <f t="shared" si="1"/>
        <v>0</v>
      </c>
    </row>
    <row r="37" spans="1:23" s="1477" customFormat="1" x14ac:dyDescent="0.3">
      <c r="A37" s="1473">
        <v>19</v>
      </c>
      <c r="B37" s="1936"/>
      <c r="C37" s="1936"/>
      <c r="D37" s="1417" t="s">
        <v>2873</v>
      </c>
      <c r="E37" s="1414">
        <v>1</v>
      </c>
      <c r="F37" s="1415">
        <v>2</v>
      </c>
      <c r="G37" s="1461"/>
      <c r="H37" s="1462"/>
      <c r="I37" s="1463"/>
      <c r="J37" s="1461"/>
      <c r="K37" s="1462"/>
      <c r="L37" s="1414" t="s">
        <v>132</v>
      </c>
      <c r="M37" s="1414"/>
      <c r="N37" s="1416"/>
      <c r="O37" s="959"/>
      <c r="P37" s="1464">
        <f t="shared" si="1"/>
        <v>0</v>
      </c>
    </row>
    <row r="38" spans="1:23" s="1477" customFormat="1" ht="41.4" x14ac:dyDescent="0.3">
      <c r="A38" s="1473">
        <v>20</v>
      </c>
      <c r="B38" s="1936"/>
      <c r="C38" s="1936"/>
      <c r="D38" s="1417" t="s">
        <v>2874</v>
      </c>
      <c r="E38" s="1414">
        <v>1</v>
      </c>
      <c r="F38" s="1415">
        <v>2</v>
      </c>
      <c r="G38" s="1461"/>
      <c r="H38" s="1462"/>
      <c r="I38" s="1463"/>
      <c r="J38" s="1461"/>
      <c r="K38" s="1462"/>
      <c r="L38" s="1414" t="s">
        <v>132</v>
      </c>
      <c r="M38" s="1414"/>
      <c r="N38" s="1416"/>
      <c r="O38" s="959"/>
      <c r="P38" s="1464">
        <f t="shared" si="1"/>
        <v>0</v>
      </c>
    </row>
    <row r="39" spans="1:23" s="1477" customFormat="1" x14ac:dyDescent="0.3">
      <c r="A39" s="1473">
        <v>21</v>
      </c>
      <c r="B39" s="1936" t="s">
        <v>2875</v>
      </c>
      <c r="C39" s="1936" t="s">
        <v>2876</v>
      </c>
      <c r="D39" s="1417" t="s">
        <v>2877</v>
      </c>
      <c r="E39" s="1414">
        <v>1</v>
      </c>
      <c r="F39" s="1415">
        <v>2</v>
      </c>
      <c r="G39" s="1461"/>
      <c r="H39" s="1462"/>
      <c r="I39" s="1463"/>
      <c r="J39" s="1461"/>
      <c r="K39" s="1462"/>
      <c r="L39" s="1414" t="s">
        <v>132</v>
      </c>
      <c r="M39" s="1414"/>
      <c r="N39" s="1416"/>
      <c r="O39" s="959"/>
      <c r="P39" s="1464">
        <f t="shared" si="1"/>
        <v>0</v>
      </c>
    </row>
    <row r="40" spans="1:23" s="1477" customFormat="1" ht="27.6" x14ac:dyDescent="0.3">
      <c r="A40" s="1473">
        <v>22</v>
      </c>
      <c r="B40" s="1936"/>
      <c r="C40" s="1936"/>
      <c r="D40" s="1417" t="s">
        <v>2878</v>
      </c>
      <c r="E40" s="1414">
        <v>1</v>
      </c>
      <c r="F40" s="1415">
        <v>2</v>
      </c>
      <c r="G40" s="1461"/>
      <c r="H40" s="1462"/>
      <c r="I40" s="1463"/>
      <c r="J40" s="1461"/>
      <c r="K40" s="1462"/>
      <c r="L40" s="1414" t="s">
        <v>132</v>
      </c>
      <c r="M40" s="1414"/>
      <c r="N40" s="1416"/>
      <c r="O40" s="959"/>
      <c r="P40" s="1464">
        <f t="shared" si="1"/>
        <v>0</v>
      </c>
    </row>
    <row r="41" spans="1:23" s="1477" customFormat="1" x14ac:dyDescent="0.3">
      <c r="A41" s="1473">
        <v>23</v>
      </c>
      <c r="B41" s="1936"/>
      <c r="C41" s="1936"/>
      <c r="D41" s="1417" t="s">
        <v>2879</v>
      </c>
      <c r="E41" s="1414">
        <v>1</v>
      </c>
      <c r="F41" s="1415">
        <v>2</v>
      </c>
      <c r="G41" s="1461"/>
      <c r="H41" s="1462"/>
      <c r="I41" s="1463"/>
      <c r="J41" s="1461"/>
      <c r="K41" s="1462"/>
      <c r="L41" s="1414" t="s">
        <v>132</v>
      </c>
      <c r="M41" s="1414"/>
      <c r="N41" s="1416"/>
      <c r="O41" s="959"/>
      <c r="P41" s="1464">
        <f t="shared" si="1"/>
        <v>0</v>
      </c>
    </row>
    <row r="42" spans="1:23" s="1477" customFormat="1" ht="27.6" x14ac:dyDescent="0.3">
      <c r="A42" s="1473">
        <v>24</v>
      </c>
      <c r="B42" s="1429" t="s">
        <v>1189</v>
      </c>
      <c r="C42" s="1429" t="s">
        <v>2802</v>
      </c>
      <c r="D42" s="1417" t="s">
        <v>2880</v>
      </c>
      <c r="E42" s="1414">
        <v>1</v>
      </c>
      <c r="F42" s="1415">
        <v>2</v>
      </c>
      <c r="G42" s="1461"/>
      <c r="H42" s="1462"/>
      <c r="I42" s="1463"/>
      <c r="J42" s="1461"/>
      <c r="K42" s="1462"/>
      <c r="L42" s="1414" t="s">
        <v>132</v>
      </c>
      <c r="M42" s="1414"/>
      <c r="N42" s="1416"/>
      <c r="O42" s="959"/>
      <c r="P42" s="1464">
        <f t="shared" si="1"/>
        <v>0</v>
      </c>
      <c r="W42" s="1491"/>
    </row>
    <row r="43" spans="1:23" s="1477" customFormat="1" ht="27.6" x14ac:dyDescent="0.3">
      <c r="A43" s="1473">
        <v>25</v>
      </c>
      <c r="B43" s="1429" t="s">
        <v>2881</v>
      </c>
      <c r="C43" s="1429" t="s">
        <v>2742</v>
      </c>
      <c r="D43" s="1417" t="s">
        <v>2882</v>
      </c>
      <c r="E43" s="1414">
        <v>1</v>
      </c>
      <c r="F43" s="1415">
        <v>2</v>
      </c>
      <c r="G43" s="1461"/>
      <c r="H43" s="1462"/>
      <c r="I43" s="1463"/>
      <c r="J43" s="1461"/>
      <c r="K43" s="1462"/>
      <c r="L43" s="1414" t="s">
        <v>132</v>
      </c>
      <c r="M43" s="1414"/>
      <c r="N43" s="1416"/>
      <c r="O43" s="959"/>
      <c r="P43" s="1464">
        <f t="shared" si="1"/>
        <v>0</v>
      </c>
    </row>
    <row r="44" spans="1:23" s="1477" customFormat="1" ht="27.6" x14ac:dyDescent="0.3">
      <c r="A44" s="1473">
        <v>26</v>
      </c>
      <c r="B44" s="1429" t="s">
        <v>710</v>
      </c>
      <c r="C44" s="1429" t="s">
        <v>2883</v>
      </c>
      <c r="D44" s="1417" t="s">
        <v>2884</v>
      </c>
      <c r="E44" s="1414">
        <v>1</v>
      </c>
      <c r="F44" s="1415">
        <v>2</v>
      </c>
      <c r="G44" s="1461"/>
      <c r="H44" s="1462"/>
      <c r="I44" s="1463"/>
      <c r="J44" s="1461"/>
      <c r="K44" s="1462"/>
      <c r="L44" s="1414" t="s">
        <v>132</v>
      </c>
      <c r="M44" s="1414"/>
      <c r="N44" s="1416"/>
      <c r="O44" s="959"/>
      <c r="P44" s="1464">
        <f t="shared" si="1"/>
        <v>0</v>
      </c>
    </row>
    <row r="45" spans="1:23" s="1477" customFormat="1" ht="27.6" x14ac:dyDescent="0.3">
      <c r="A45" s="1473">
        <v>27</v>
      </c>
      <c r="B45" s="1492" t="s">
        <v>2885</v>
      </c>
      <c r="C45" s="1429" t="s">
        <v>2742</v>
      </c>
      <c r="D45" s="1417" t="s">
        <v>2886</v>
      </c>
      <c r="E45" s="1414">
        <v>1</v>
      </c>
      <c r="F45" s="1415">
        <v>2</v>
      </c>
      <c r="G45" s="1461"/>
      <c r="H45" s="1462"/>
      <c r="I45" s="1463"/>
      <c r="J45" s="1461"/>
      <c r="K45" s="1462"/>
      <c r="L45" s="1414" t="s">
        <v>132</v>
      </c>
      <c r="M45" s="1414"/>
      <c r="N45" s="1416"/>
      <c r="O45" s="959"/>
      <c r="P45" s="1464">
        <f t="shared" si="1"/>
        <v>0</v>
      </c>
    </row>
    <row r="46" spans="1:23" s="1477" customFormat="1" x14ac:dyDescent="0.3">
      <c r="A46" s="1473">
        <v>28</v>
      </c>
      <c r="B46" s="1429" t="s">
        <v>2859</v>
      </c>
      <c r="C46" s="1429" t="s">
        <v>2887</v>
      </c>
      <c r="D46" s="1493" t="s">
        <v>2888</v>
      </c>
      <c r="E46" s="1245">
        <v>1</v>
      </c>
      <c r="F46" s="1246">
        <v>2</v>
      </c>
      <c r="G46" s="1458"/>
      <c r="H46" s="1460"/>
      <c r="I46" s="1459"/>
      <c r="J46" s="1458"/>
      <c r="K46" s="1460"/>
      <c r="L46" s="1245" t="s">
        <v>132</v>
      </c>
      <c r="M46" s="1245"/>
      <c r="N46" s="1247"/>
      <c r="O46" s="959"/>
      <c r="P46" s="1464">
        <f t="shared" si="1"/>
        <v>0</v>
      </c>
      <c r="W46" s="1491"/>
    </row>
    <row r="47" spans="1:23" s="1477" customFormat="1" ht="15" thickBot="1" x14ac:dyDescent="0.35">
      <c r="A47" s="1940" t="s">
        <v>2660</v>
      </c>
      <c r="B47" s="1940"/>
      <c r="C47" s="1940"/>
      <c r="D47" s="1940"/>
      <c r="E47" s="1940"/>
      <c r="F47" s="1940"/>
      <c r="G47" s="1940"/>
      <c r="H47" s="1940"/>
      <c r="I47" s="1940"/>
      <c r="J47" s="1940"/>
      <c r="K47" s="1940"/>
      <c r="L47" s="1940"/>
      <c r="M47" s="1940"/>
      <c r="N47" s="1940"/>
      <c r="O47" s="1965">
        <f>SUM(P29:P46)</f>
        <v>0</v>
      </c>
      <c r="P47" s="1965"/>
      <c r="W47" s="1491"/>
    </row>
    <row r="48" spans="1:23" s="1477" customFormat="1" ht="15" thickBot="1" x14ac:dyDescent="0.35">
      <c r="A48" s="1948" t="s">
        <v>2889</v>
      </c>
      <c r="B48" s="1948"/>
      <c r="C48" s="1948"/>
      <c r="D48" s="1948"/>
      <c r="E48" s="1948"/>
      <c r="F48" s="1948"/>
      <c r="G48" s="1948"/>
      <c r="H48" s="1948"/>
      <c r="I48" s="1948"/>
      <c r="J48" s="1948"/>
      <c r="K48" s="1948"/>
      <c r="L48" s="1948"/>
      <c r="M48" s="1948"/>
      <c r="N48" s="1948"/>
      <c r="O48" s="1948"/>
      <c r="P48" s="1948"/>
    </row>
    <row r="49" spans="1:16" s="1477" customFormat="1" x14ac:dyDescent="0.3">
      <c r="A49" s="1949" t="s">
        <v>2890</v>
      </c>
      <c r="B49" s="1949"/>
      <c r="C49" s="1949"/>
      <c r="D49" s="1949"/>
      <c r="E49" s="1949"/>
      <c r="F49" s="1949"/>
      <c r="G49" s="1949"/>
      <c r="H49" s="1949"/>
      <c r="I49" s="1949"/>
      <c r="J49" s="1949"/>
      <c r="K49" s="1949"/>
      <c r="L49" s="1949"/>
      <c r="M49" s="1949"/>
      <c r="N49" s="1949"/>
      <c r="O49" s="1949"/>
      <c r="P49" s="1949"/>
    </row>
    <row r="50" spans="1:16" s="1411" customFormat="1" x14ac:dyDescent="0.3">
      <c r="A50" s="1243">
        <v>29</v>
      </c>
      <c r="B50" s="1936" t="s">
        <v>2891</v>
      </c>
      <c r="C50" s="1936" t="s">
        <v>2892</v>
      </c>
      <c r="D50" s="1465" t="s">
        <v>535</v>
      </c>
      <c r="E50" s="1245">
        <v>12</v>
      </c>
      <c r="F50" s="1246">
        <v>5</v>
      </c>
      <c r="G50" s="1243"/>
      <c r="H50" s="1245"/>
      <c r="I50" s="1247" t="s">
        <v>132</v>
      </c>
      <c r="J50" s="1243"/>
      <c r="K50" s="1245"/>
      <c r="L50" s="1245"/>
      <c r="M50" s="1245"/>
      <c r="N50" s="1247"/>
      <c r="O50" s="1939" t="s">
        <v>2654</v>
      </c>
      <c r="P50" s="1939"/>
    </row>
    <row r="51" spans="1:16" s="1477" customFormat="1" ht="15" customHeight="1" x14ac:dyDescent="0.3">
      <c r="A51" s="1243">
        <v>30</v>
      </c>
      <c r="B51" s="1936"/>
      <c r="C51" s="1936"/>
      <c r="D51" s="1417" t="s">
        <v>2665</v>
      </c>
      <c r="E51" s="1414">
        <v>1</v>
      </c>
      <c r="F51" s="1415">
        <v>18</v>
      </c>
      <c r="G51" s="1461"/>
      <c r="H51" s="1462"/>
      <c r="I51" s="1463"/>
      <c r="J51" s="1461"/>
      <c r="K51" s="1462"/>
      <c r="L51" s="1414" t="s">
        <v>132</v>
      </c>
      <c r="M51" s="1414"/>
      <c r="N51" s="1416"/>
      <c r="O51" s="962"/>
      <c r="P51" s="1472">
        <f t="shared" ref="P51:P56" si="2">ROUND(O51,2)*E51*F51</f>
        <v>0</v>
      </c>
    </row>
    <row r="52" spans="1:16" s="1477" customFormat="1" ht="27.6" x14ac:dyDescent="0.3">
      <c r="A52" s="1243">
        <v>31</v>
      </c>
      <c r="B52" s="1936"/>
      <c r="C52" s="1936"/>
      <c r="D52" s="1417" t="s">
        <v>2666</v>
      </c>
      <c r="E52" s="1414">
        <v>1</v>
      </c>
      <c r="F52" s="1415">
        <v>18</v>
      </c>
      <c r="G52" s="1461"/>
      <c r="H52" s="1462"/>
      <c r="I52" s="1463"/>
      <c r="J52" s="1461"/>
      <c r="K52" s="1462"/>
      <c r="L52" s="1414" t="s">
        <v>132</v>
      </c>
      <c r="M52" s="1414"/>
      <c r="N52" s="1416"/>
      <c r="O52" s="959"/>
      <c r="P52" s="1464">
        <f t="shared" si="2"/>
        <v>0</v>
      </c>
    </row>
    <row r="53" spans="1:16" s="1477" customFormat="1" x14ac:dyDescent="0.3">
      <c r="A53" s="1243">
        <v>32</v>
      </c>
      <c r="B53" s="1936"/>
      <c r="C53" s="1936"/>
      <c r="D53" s="1417" t="s">
        <v>2667</v>
      </c>
      <c r="E53" s="1414">
        <v>1</v>
      </c>
      <c r="F53" s="1415">
        <v>18</v>
      </c>
      <c r="G53" s="1461"/>
      <c r="H53" s="1462"/>
      <c r="I53" s="1463"/>
      <c r="J53" s="1461"/>
      <c r="K53" s="1462"/>
      <c r="L53" s="1414" t="s">
        <v>132</v>
      </c>
      <c r="M53" s="1414"/>
      <c r="N53" s="1416"/>
      <c r="O53" s="959"/>
      <c r="P53" s="1464">
        <f t="shared" si="2"/>
        <v>0</v>
      </c>
    </row>
    <row r="54" spans="1:16" s="1477" customFormat="1" x14ac:dyDescent="0.3">
      <c r="A54" s="1243">
        <v>33</v>
      </c>
      <c r="B54" s="1936"/>
      <c r="C54" s="1936"/>
      <c r="D54" s="1417" t="s">
        <v>2668</v>
      </c>
      <c r="E54" s="1414">
        <v>1</v>
      </c>
      <c r="F54" s="1415">
        <v>18</v>
      </c>
      <c r="G54" s="1461"/>
      <c r="H54" s="1462"/>
      <c r="I54" s="1463"/>
      <c r="J54" s="1461"/>
      <c r="K54" s="1462"/>
      <c r="L54" s="1414" t="s">
        <v>132</v>
      </c>
      <c r="M54" s="1414"/>
      <c r="N54" s="1416"/>
      <c r="O54" s="959"/>
      <c r="P54" s="1464">
        <f t="shared" si="2"/>
        <v>0</v>
      </c>
    </row>
    <row r="55" spans="1:16" s="1477" customFormat="1" ht="27.6" x14ac:dyDescent="0.3">
      <c r="A55" s="1243">
        <v>34</v>
      </c>
      <c r="B55" s="1936"/>
      <c r="C55" s="1936"/>
      <c r="D55" s="1417" t="s">
        <v>2669</v>
      </c>
      <c r="E55" s="1414">
        <v>1</v>
      </c>
      <c r="F55" s="1415">
        <v>18</v>
      </c>
      <c r="G55" s="1461"/>
      <c r="H55" s="1462"/>
      <c r="I55" s="1463"/>
      <c r="J55" s="1461"/>
      <c r="K55" s="1462"/>
      <c r="L55" s="1414" t="s">
        <v>132</v>
      </c>
      <c r="M55" s="1414"/>
      <c r="N55" s="1416"/>
      <c r="O55" s="959"/>
      <c r="P55" s="1464">
        <f t="shared" si="2"/>
        <v>0</v>
      </c>
    </row>
    <row r="56" spans="1:16" s="1477" customFormat="1" x14ac:dyDescent="0.3">
      <c r="A56" s="1243">
        <v>35</v>
      </c>
      <c r="B56" s="1936"/>
      <c r="C56" s="1936"/>
      <c r="D56" s="1417" t="s">
        <v>2659</v>
      </c>
      <c r="E56" s="1414">
        <v>1</v>
      </c>
      <c r="F56" s="1415">
        <v>1</v>
      </c>
      <c r="G56" s="1461"/>
      <c r="H56" s="1462"/>
      <c r="I56" s="1463"/>
      <c r="J56" s="1461"/>
      <c r="K56" s="1462"/>
      <c r="L56" s="1414" t="s">
        <v>132</v>
      </c>
      <c r="M56" s="1414"/>
      <c r="N56" s="1416"/>
      <c r="O56" s="959"/>
      <c r="P56" s="1464">
        <f t="shared" si="2"/>
        <v>0</v>
      </c>
    </row>
    <row r="57" spans="1:16" s="1477" customFormat="1" ht="15" thickBot="1" x14ac:dyDescent="0.35">
      <c r="A57" s="1940" t="s">
        <v>2660</v>
      </c>
      <c r="B57" s="1940"/>
      <c r="C57" s="1940"/>
      <c r="D57" s="1940"/>
      <c r="E57" s="1940"/>
      <c r="F57" s="1940"/>
      <c r="G57" s="1940"/>
      <c r="H57" s="1940"/>
      <c r="I57" s="1940"/>
      <c r="J57" s="1940"/>
      <c r="K57" s="1940"/>
      <c r="L57" s="1940"/>
      <c r="M57" s="1940"/>
      <c r="N57" s="1940"/>
      <c r="O57" s="1965">
        <f>SUM(P51:P56)</f>
        <v>0</v>
      </c>
      <c r="P57" s="1965"/>
    </row>
    <row r="58" spans="1:16" s="1477" customFormat="1" x14ac:dyDescent="0.3">
      <c r="A58" s="1947" t="s">
        <v>2893</v>
      </c>
      <c r="B58" s="1947"/>
      <c r="C58" s="1947"/>
      <c r="D58" s="1947"/>
      <c r="E58" s="1947"/>
      <c r="F58" s="1947"/>
      <c r="G58" s="1947"/>
      <c r="H58" s="1947"/>
      <c r="I58" s="1947"/>
      <c r="J58" s="1947"/>
      <c r="K58" s="1947"/>
      <c r="L58" s="1947"/>
      <c r="M58" s="1947"/>
      <c r="N58" s="1947"/>
      <c r="O58" s="1947"/>
      <c r="P58" s="1947"/>
    </row>
    <row r="59" spans="1:16" s="1411" customFormat="1" x14ac:dyDescent="0.3">
      <c r="A59" s="1243">
        <v>36</v>
      </c>
      <c r="B59" s="1936" t="s">
        <v>2894</v>
      </c>
      <c r="C59" s="1936" t="s">
        <v>2672</v>
      </c>
      <c r="D59" s="1465" t="s">
        <v>535</v>
      </c>
      <c r="E59" s="1245">
        <v>12</v>
      </c>
      <c r="F59" s="1246">
        <v>5</v>
      </c>
      <c r="G59" s="1243"/>
      <c r="H59" s="1245"/>
      <c r="I59" s="1247" t="s">
        <v>132</v>
      </c>
      <c r="J59" s="1243"/>
      <c r="K59" s="1245"/>
      <c r="L59" s="1245"/>
      <c r="M59" s="1245"/>
      <c r="N59" s="1247"/>
      <c r="O59" s="1939" t="s">
        <v>2654</v>
      </c>
      <c r="P59" s="1939"/>
    </row>
    <row r="60" spans="1:16" s="1477" customFormat="1" x14ac:dyDescent="0.3">
      <c r="A60" s="1243">
        <v>37</v>
      </c>
      <c r="B60" s="1936"/>
      <c r="C60" s="1936"/>
      <c r="D60" s="1425" t="s">
        <v>2673</v>
      </c>
      <c r="E60" s="1414">
        <v>1</v>
      </c>
      <c r="F60" s="1415">
        <v>5</v>
      </c>
      <c r="G60" s="1461"/>
      <c r="H60" s="1462"/>
      <c r="I60" s="1463"/>
      <c r="J60" s="1461"/>
      <c r="K60" s="1462"/>
      <c r="L60" s="1414" t="s">
        <v>132</v>
      </c>
      <c r="M60" s="1414"/>
      <c r="N60" s="1416"/>
      <c r="O60" s="959"/>
      <c r="P60" s="1464">
        <f t="shared" ref="P60:P69" si="3">ROUND(O60,2)*E60*F60</f>
        <v>0</v>
      </c>
    </row>
    <row r="61" spans="1:16" s="1477" customFormat="1" x14ac:dyDescent="0.3">
      <c r="A61" s="1243">
        <v>38</v>
      </c>
      <c r="B61" s="1936"/>
      <c r="C61" s="1936"/>
      <c r="D61" s="1417" t="s">
        <v>2674</v>
      </c>
      <c r="E61" s="1414">
        <v>1</v>
      </c>
      <c r="F61" s="1415">
        <v>5</v>
      </c>
      <c r="G61" s="1461"/>
      <c r="H61" s="1462"/>
      <c r="I61" s="1463"/>
      <c r="J61" s="1461"/>
      <c r="K61" s="1462"/>
      <c r="L61" s="1414" t="s">
        <v>132</v>
      </c>
      <c r="M61" s="1414"/>
      <c r="N61" s="1416"/>
      <c r="O61" s="959"/>
      <c r="P61" s="1464">
        <f t="shared" si="3"/>
        <v>0</v>
      </c>
    </row>
    <row r="62" spans="1:16" s="1477" customFormat="1" x14ac:dyDescent="0.3">
      <c r="A62" s="1243">
        <v>39</v>
      </c>
      <c r="B62" s="1936"/>
      <c r="C62" s="1936"/>
      <c r="D62" s="1417" t="s">
        <v>2675</v>
      </c>
      <c r="E62" s="1414">
        <v>1</v>
      </c>
      <c r="F62" s="1415">
        <v>5</v>
      </c>
      <c r="G62" s="1461"/>
      <c r="H62" s="1462"/>
      <c r="I62" s="1463"/>
      <c r="J62" s="1461"/>
      <c r="K62" s="1462"/>
      <c r="L62" s="1414" t="s">
        <v>132</v>
      </c>
      <c r="M62" s="1414"/>
      <c r="N62" s="1416"/>
      <c r="O62" s="959"/>
      <c r="P62" s="1464">
        <f t="shared" si="3"/>
        <v>0</v>
      </c>
    </row>
    <row r="63" spans="1:16" s="1477" customFormat="1" x14ac:dyDescent="0.3">
      <c r="A63" s="1243">
        <v>40</v>
      </c>
      <c r="B63" s="1936"/>
      <c r="C63" s="1936"/>
      <c r="D63" s="1417" t="s">
        <v>2676</v>
      </c>
      <c r="E63" s="1414">
        <v>1</v>
      </c>
      <c r="F63" s="1415">
        <v>5</v>
      </c>
      <c r="G63" s="1461"/>
      <c r="H63" s="1462"/>
      <c r="I63" s="1463"/>
      <c r="J63" s="1461"/>
      <c r="K63" s="1462"/>
      <c r="L63" s="1414" t="s">
        <v>132</v>
      </c>
      <c r="M63" s="1414"/>
      <c r="N63" s="1416"/>
      <c r="O63" s="959"/>
      <c r="P63" s="1464">
        <f t="shared" si="3"/>
        <v>0</v>
      </c>
    </row>
    <row r="64" spans="1:16" s="1477" customFormat="1" x14ac:dyDescent="0.3">
      <c r="A64" s="1243">
        <v>41</v>
      </c>
      <c r="B64" s="1936"/>
      <c r="C64" s="1936"/>
      <c r="D64" s="1417" t="s">
        <v>2677</v>
      </c>
      <c r="E64" s="1414">
        <v>1</v>
      </c>
      <c r="F64" s="1415">
        <v>5</v>
      </c>
      <c r="G64" s="1461"/>
      <c r="H64" s="1462"/>
      <c r="I64" s="1463"/>
      <c r="J64" s="1461"/>
      <c r="K64" s="1462"/>
      <c r="L64" s="1414" t="s">
        <v>132</v>
      </c>
      <c r="M64" s="1414"/>
      <c r="N64" s="1416"/>
      <c r="O64" s="959"/>
      <c r="P64" s="1464">
        <f t="shared" si="3"/>
        <v>0</v>
      </c>
    </row>
    <row r="65" spans="1:16" s="1477" customFormat="1" ht="27.6" x14ac:dyDescent="0.3">
      <c r="A65" s="1243">
        <v>42</v>
      </c>
      <c r="B65" s="1936"/>
      <c r="C65" s="1936"/>
      <c r="D65" s="1427" t="s">
        <v>2678</v>
      </c>
      <c r="E65" s="1414">
        <v>1</v>
      </c>
      <c r="F65" s="1415">
        <v>5</v>
      </c>
      <c r="G65" s="1461"/>
      <c r="H65" s="1462"/>
      <c r="I65" s="1463"/>
      <c r="J65" s="1461"/>
      <c r="K65" s="1462"/>
      <c r="L65" s="1414" t="s">
        <v>132</v>
      </c>
      <c r="M65" s="1414"/>
      <c r="N65" s="1416"/>
      <c r="O65" s="959"/>
      <c r="P65" s="1464">
        <f t="shared" si="3"/>
        <v>0</v>
      </c>
    </row>
    <row r="66" spans="1:16" s="1477" customFormat="1" ht="27.6" x14ac:dyDescent="0.3">
      <c r="A66" s="1243">
        <v>43</v>
      </c>
      <c r="B66" s="1936"/>
      <c r="C66" s="1936"/>
      <c r="D66" s="1417" t="s">
        <v>2679</v>
      </c>
      <c r="E66" s="1414">
        <v>1</v>
      </c>
      <c r="F66" s="1415">
        <v>5</v>
      </c>
      <c r="G66" s="1461"/>
      <c r="H66" s="1462"/>
      <c r="I66" s="1463"/>
      <c r="J66" s="1461"/>
      <c r="K66" s="1462"/>
      <c r="L66" s="1414" t="s">
        <v>132</v>
      </c>
      <c r="M66" s="1414"/>
      <c r="N66" s="1416"/>
      <c r="O66" s="959"/>
      <c r="P66" s="1464">
        <f t="shared" si="3"/>
        <v>0</v>
      </c>
    </row>
    <row r="67" spans="1:16" s="1477" customFormat="1" ht="27.6" x14ac:dyDescent="0.3">
      <c r="A67" s="1243">
        <v>44</v>
      </c>
      <c r="B67" s="1936"/>
      <c r="C67" s="1936"/>
      <c r="D67" s="1417" t="s">
        <v>2680</v>
      </c>
      <c r="E67" s="1414">
        <v>1</v>
      </c>
      <c r="F67" s="1415">
        <v>5</v>
      </c>
      <c r="G67" s="1461"/>
      <c r="H67" s="1462"/>
      <c r="I67" s="1463"/>
      <c r="J67" s="1461"/>
      <c r="K67" s="1462"/>
      <c r="L67" s="1414" t="s">
        <v>132</v>
      </c>
      <c r="M67" s="1414"/>
      <c r="N67" s="1416"/>
      <c r="O67" s="959"/>
      <c r="P67" s="1464">
        <f t="shared" si="3"/>
        <v>0</v>
      </c>
    </row>
    <row r="68" spans="1:16" s="1477" customFormat="1" ht="27.6" x14ac:dyDescent="0.3">
      <c r="A68" s="1243">
        <v>45</v>
      </c>
      <c r="B68" s="1936"/>
      <c r="C68" s="1936"/>
      <c r="D68" s="1417" t="s">
        <v>2681</v>
      </c>
      <c r="E68" s="1414">
        <v>1</v>
      </c>
      <c r="F68" s="1415">
        <v>5</v>
      </c>
      <c r="G68" s="1461"/>
      <c r="H68" s="1462"/>
      <c r="I68" s="1463"/>
      <c r="J68" s="1461"/>
      <c r="K68" s="1462"/>
      <c r="L68" s="1414" t="s">
        <v>132</v>
      </c>
      <c r="M68" s="1414"/>
      <c r="N68" s="1416"/>
      <c r="O68" s="959"/>
      <c r="P68" s="1464">
        <f t="shared" si="3"/>
        <v>0</v>
      </c>
    </row>
    <row r="69" spans="1:16" s="1477" customFormat="1" x14ac:dyDescent="0.3">
      <c r="A69" s="1243">
        <v>46</v>
      </c>
      <c r="B69" s="1936"/>
      <c r="C69" s="1936"/>
      <c r="D69" s="1417" t="s">
        <v>2682</v>
      </c>
      <c r="E69" s="1414">
        <v>1</v>
      </c>
      <c r="F69" s="1415">
        <v>5</v>
      </c>
      <c r="G69" s="1461"/>
      <c r="H69" s="1462"/>
      <c r="I69" s="1463"/>
      <c r="J69" s="1461"/>
      <c r="K69" s="1462"/>
      <c r="L69" s="1414" t="s">
        <v>132</v>
      </c>
      <c r="M69" s="1414"/>
      <c r="N69" s="1416"/>
      <c r="O69" s="959"/>
      <c r="P69" s="1464">
        <f t="shared" si="3"/>
        <v>0</v>
      </c>
    </row>
    <row r="70" spans="1:16" s="1477" customFormat="1" ht="15" thickBot="1" x14ac:dyDescent="0.35">
      <c r="A70" s="1940" t="s">
        <v>2660</v>
      </c>
      <c r="B70" s="1940"/>
      <c r="C70" s="1940"/>
      <c r="D70" s="1940"/>
      <c r="E70" s="1940"/>
      <c r="F70" s="1940"/>
      <c r="G70" s="1940"/>
      <c r="H70" s="1940"/>
      <c r="I70" s="1940"/>
      <c r="J70" s="1940"/>
      <c r="K70" s="1940"/>
      <c r="L70" s="1940"/>
      <c r="M70" s="1940"/>
      <c r="N70" s="1940"/>
      <c r="O70" s="1965">
        <f>SUM(P60:P69)</f>
        <v>0</v>
      </c>
      <c r="P70" s="1965"/>
    </row>
    <row r="71" spans="1:16" s="1477" customFormat="1" x14ac:dyDescent="0.3">
      <c r="A71" s="1978" t="s">
        <v>2895</v>
      </c>
      <c r="B71" s="1978"/>
      <c r="C71" s="1978"/>
      <c r="D71" s="1978"/>
      <c r="E71" s="1978"/>
      <c r="F71" s="1978"/>
      <c r="G71" s="1978"/>
      <c r="H71" s="1978"/>
      <c r="I71" s="1978"/>
      <c r="J71" s="1978"/>
      <c r="K71" s="1978"/>
      <c r="L71" s="1978"/>
      <c r="M71" s="1978"/>
      <c r="N71" s="1978"/>
      <c r="O71" s="1978"/>
      <c r="P71" s="1978"/>
    </row>
    <row r="72" spans="1:16" s="1411" customFormat="1" x14ac:dyDescent="0.3">
      <c r="A72" s="1473">
        <v>47</v>
      </c>
      <c r="B72" s="1968" t="s">
        <v>2896</v>
      </c>
      <c r="C72" s="1968" t="s">
        <v>2897</v>
      </c>
      <c r="D72" s="1413" t="s">
        <v>535</v>
      </c>
      <c r="E72" s="1414">
        <v>12</v>
      </c>
      <c r="F72" s="1415">
        <v>9</v>
      </c>
      <c r="G72" s="1412"/>
      <c r="H72" s="1414"/>
      <c r="I72" s="1416" t="s">
        <v>132</v>
      </c>
      <c r="J72" s="1412"/>
      <c r="K72" s="1414"/>
      <c r="L72" s="1414"/>
      <c r="M72" s="1414"/>
      <c r="N72" s="1416"/>
      <c r="O72" s="1939" t="s">
        <v>2654</v>
      </c>
      <c r="P72" s="1939"/>
    </row>
    <row r="73" spans="1:16" s="1477" customFormat="1" ht="38.25" customHeight="1" x14ac:dyDescent="0.3">
      <c r="A73" s="1473">
        <v>48</v>
      </c>
      <c r="B73" s="1968"/>
      <c r="C73" s="1968"/>
      <c r="D73" s="1417" t="s">
        <v>2898</v>
      </c>
      <c r="E73" s="1414">
        <v>1</v>
      </c>
      <c r="F73" s="1415">
        <v>9</v>
      </c>
      <c r="G73" s="1461"/>
      <c r="H73" s="1462"/>
      <c r="I73" s="1463"/>
      <c r="J73" s="1461"/>
      <c r="K73" s="1462"/>
      <c r="L73" s="1414" t="s">
        <v>132</v>
      </c>
      <c r="M73" s="1414"/>
      <c r="N73" s="1416"/>
      <c r="O73" s="962"/>
      <c r="P73" s="1472">
        <f t="shared" ref="P73:P87" si="4">ROUND(O73,2)*E73*F73</f>
        <v>0</v>
      </c>
    </row>
    <row r="74" spans="1:16" s="1477" customFormat="1" ht="27.6" x14ac:dyDescent="0.3">
      <c r="A74" s="1473">
        <v>49</v>
      </c>
      <c r="B74" s="1968"/>
      <c r="C74" s="1968"/>
      <c r="D74" s="1417" t="s">
        <v>2899</v>
      </c>
      <c r="E74" s="1414">
        <v>1</v>
      </c>
      <c r="F74" s="1415">
        <v>9</v>
      </c>
      <c r="G74" s="1461"/>
      <c r="H74" s="1462"/>
      <c r="I74" s="1463"/>
      <c r="J74" s="1461"/>
      <c r="K74" s="1462"/>
      <c r="L74" s="1414" t="s">
        <v>132</v>
      </c>
      <c r="M74" s="1414"/>
      <c r="N74" s="1416"/>
      <c r="O74" s="962"/>
      <c r="P74" s="1464">
        <f t="shared" si="4"/>
        <v>0</v>
      </c>
    </row>
    <row r="75" spans="1:16" s="1477" customFormat="1" x14ac:dyDescent="0.3">
      <c r="A75" s="1473">
        <v>50</v>
      </c>
      <c r="B75" s="1968"/>
      <c r="C75" s="1968"/>
      <c r="D75" s="1417" t="s">
        <v>2900</v>
      </c>
      <c r="E75" s="1414">
        <v>1</v>
      </c>
      <c r="F75" s="1415">
        <v>9</v>
      </c>
      <c r="G75" s="1461"/>
      <c r="H75" s="1462"/>
      <c r="I75" s="1463"/>
      <c r="J75" s="1461"/>
      <c r="K75" s="1462"/>
      <c r="L75" s="1414" t="s">
        <v>132</v>
      </c>
      <c r="M75" s="1414"/>
      <c r="N75" s="1416"/>
      <c r="O75" s="962"/>
      <c r="P75" s="1464">
        <f t="shared" si="4"/>
        <v>0</v>
      </c>
    </row>
    <row r="76" spans="1:16" s="1477" customFormat="1" x14ac:dyDescent="0.3">
      <c r="A76" s="1473">
        <v>51</v>
      </c>
      <c r="B76" s="1968"/>
      <c r="C76" s="1968"/>
      <c r="D76" s="1417" t="s">
        <v>2901</v>
      </c>
      <c r="E76" s="1414">
        <v>1</v>
      </c>
      <c r="F76" s="1415">
        <v>9</v>
      </c>
      <c r="G76" s="1461"/>
      <c r="H76" s="1462"/>
      <c r="I76" s="1463"/>
      <c r="J76" s="1461"/>
      <c r="K76" s="1462"/>
      <c r="L76" s="1414" t="s">
        <v>132</v>
      </c>
      <c r="M76" s="1414"/>
      <c r="N76" s="1416"/>
      <c r="O76" s="962"/>
      <c r="P76" s="1464">
        <f t="shared" si="4"/>
        <v>0</v>
      </c>
    </row>
    <row r="77" spans="1:16" s="1477" customFormat="1" x14ac:dyDescent="0.3">
      <c r="A77" s="1473">
        <v>52</v>
      </c>
      <c r="B77" s="1968"/>
      <c r="C77" s="1968"/>
      <c r="D77" s="1417" t="s">
        <v>2902</v>
      </c>
      <c r="E77" s="1414">
        <v>1</v>
      </c>
      <c r="F77" s="1415">
        <v>9</v>
      </c>
      <c r="G77" s="1461"/>
      <c r="H77" s="1462"/>
      <c r="I77" s="1463"/>
      <c r="J77" s="1461"/>
      <c r="K77" s="1462"/>
      <c r="L77" s="1414" t="s">
        <v>132</v>
      </c>
      <c r="M77" s="1414"/>
      <c r="N77" s="1416"/>
      <c r="O77" s="962"/>
      <c r="P77" s="1464">
        <f t="shared" si="4"/>
        <v>0</v>
      </c>
    </row>
    <row r="78" spans="1:16" s="1477" customFormat="1" x14ac:dyDescent="0.3">
      <c r="A78" s="1473">
        <v>53</v>
      </c>
      <c r="B78" s="1968"/>
      <c r="C78" s="1968"/>
      <c r="D78" s="1417" t="s">
        <v>2840</v>
      </c>
      <c r="E78" s="1414">
        <v>1</v>
      </c>
      <c r="F78" s="1415">
        <v>9</v>
      </c>
      <c r="G78" s="1461"/>
      <c r="H78" s="1462"/>
      <c r="I78" s="1463"/>
      <c r="J78" s="1461"/>
      <c r="K78" s="1462"/>
      <c r="L78" s="1414" t="s">
        <v>132</v>
      </c>
      <c r="M78" s="1414"/>
      <c r="N78" s="1416"/>
      <c r="O78" s="962"/>
      <c r="P78" s="1464">
        <f t="shared" si="4"/>
        <v>0</v>
      </c>
    </row>
    <row r="79" spans="1:16" s="1477" customFormat="1" x14ac:dyDescent="0.3">
      <c r="A79" s="1473">
        <v>54</v>
      </c>
      <c r="B79" s="1967" t="s">
        <v>2903</v>
      </c>
      <c r="C79" s="1968" t="s">
        <v>2904</v>
      </c>
      <c r="D79" s="1417" t="s">
        <v>2905</v>
      </c>
      <c r="E79" s="1414">
        <v>1</v>
      </c>
      <c r="F79" s="1415">
        <v>6</v>
      </c>
      <c r="G79" s="1461"/>
      <c r="H79" s="1462"/>
      <c r="I79" s="1463"/>
      <c r="J79" s="1461"/>
      <c r="K79" s="1462"/>
      <c r="L79" s="1414" t="s">
        <v>132</v>
      </c>
      <c r="M79" s="1414"/>
      <c r="N79" s="1416"/>
      <c r="O79" s="962"/>
      <c r="P79" s="1464">
        <f t="shared" si="4"/>
        <v>0</v>
      </c>
    </row>
    <row r="80" spans="1:16" s="1477" customFormat="1" x14ac:dyDescent="0.3">
      <c r="A80" s="1473">
        <v>55</v>
      </c>
      <c r="B80" s="1967"/>
      <c r="C80" s="1968"/>
      <c r="D80" s="1417" t="s">
        <v>2906</v>
      </c>
      <c r="E80" s="1414">
        <v>1</v>
      </c>
      <c r="F80" s="1415">
        <v>6</v>
      </c>
      <c r="G80" s="1461"/>
      <c r="H80" s="1462"/>
      <c r="I80" s="1463"/>
      <c r="J80" s="1461"/>
      <c r="K80" s="1462"/>
      <c r="L80" s="1414" t="s">
        <v>132</v>
      </c>
      <c r="M80" s="1421"/>
      <c r="N80" s="1416"/>
      <c r="O80" s="962"/>
      <c r="P80" s="1464">
        <f t="shared" si="4"/>
        <v>0</v>
      </c>
    </row>
    <row r="81" spans="1:16" s="1477" customFormat="1" ht="27.6" x14ac:dyDescent="0.3">
      <c r="A81" s="1473">
        <v>56</v>
      </c>
      <c r="B81" s="1967"/>
      <c r="C81" s="1968"/>
      <c r="D81" s="1417" t="s">
        <v>2907</v>
      </c>
      <c r="E81" s="1414">
        <v>1</v>
      </c>
      <c r="F81" s="1415">
        <v>6</v>
      </c>
      <c r="G81" s="1461"/>
      <c r="H81" s="1462"/>
      <c r="I81" s="1463"/>
      <c r="J81" s="1461"/>
      <c r="K81" s="1462"/>
      <c r="L81" s="1415" t="s">
        <v>132</v>
      </c>
      <c r="M81" s="1498"/>
      <c r="N81" s="1494"/>
      <c r="O81" s="962"/>
      <c r="P81" s="1464">
        <f t="shared" si="4"/>
        <v>0</v>
      </c>
    </row>
    <row r="82" spans="1:16" s="1477" customFormat="1" x14ac:dyDescent="0.3">
      <c r="A82" s="1473">
        <v>57</v>
      </c>
      <c r="B82" s="1967"/>
      <c r="C82" s="1968"/>
      <c r="D82" s="1417" t="s">
        <v>2908</v>
      </c>
      <c r="E82" s="1414">
        <v>1</v>
      </c>
      <c r="F82" s="1415">
        <v>6</v>
      </c>
      <c r="G82" s="1461"/>
      <c r="H82" s="1462"/>
      <c r="I82" s="1463"/>
      <c r="J82" s="1461"/>
      <c r="K82" s="1462"/>
      <c r="L82" s="1414" t="s">
        <v>132</v>
      </c>
      <c r="M82" s="1414"/>
      <c r="N82" s="1416"/>
      <c r="O82" s="962"/>
      <c r="P82" s="1464">
        <f t="shared" si="4"/>
        <v>0</v>
      </c>
    </row>
    <row r="83" spans="1:16" s="1477" customFormat="1" x14ac:dyDescent="0.3">
      <c r="A83" s="1473">
        <v>58</v>
      </c>
      <c r="B83" s="1967"/>
      <c r="C83" s="1968"/>
      <c r="D83" s="1417" t="s">
        <v>2909</v>
      </c>
      <c r="E83" s="1414">
        <v>1</v>
      </c>
      <c r="F83" s="1415">
        <v>6</v>
      </c>
      <c r="G83" s="1461"/>
      <c r="H83" s="1462"/>
      <c r="I83" s="1463"/>
      <c r="J83" s="1461"/>
      <c r="K83" s="1462"/>
      <c r="L83" s="1414" t="s">
        <v>132</v>
      </c>
      <c r="M83" s="1414"/>
      <c r="N83" s="1416"/>
      <c r="O83" s="962"/>
      <c r="P83" s="1464">
        <f t="shared" si="4"/>
        <v>0</v>
      </c>
    </row>
    <row r="84" spans="1:16" s="1477" customFormat="1" x14ac:dyDescent="0.3">
      <c r="A84" s="1473">
        <v>59</v>
      </c>
      <c r="B84" s="1967"/>
      <c r="C84" s="1968"/>
      <c r="D84" s="1417" t="s">
        <v>2910</v>
      </c>
      <c r="E84" s="1414">
        <v>1</v>
      </c>
      <c r="F84" s="1415">
        <v>6</v>
      </c>
      <c r="G84" s="1461"/>
      <c r="H84" s="1462"/>
      <c r="I84" s="1463"/>
      <c r="J84" s="1461"/>
      <c r="K84" s="1462"/>
      <c r="L84" s="1414" t="s">
        <v>132</v>
      </c>
      <c r="M84" s="1414"/>
      <c r="N84" s="1416"/>
      <c r="O84" s="962"/>
      <c r="P84" s="1464">
        <f t="shared" si="4"/>
        <v>0</v>
      </c>
    </row>
    <row r="85" spans="1:16" s="1477" customFormat="1" x14ac:dyDescent="0.3">
      <c r="A85" s="1473">
        <v>60</v>
      </c>
      <c r="B85" s="1967"/>
      <c r="C85" s="1968"/>
      <c r="D85" s="1417" t="s">
        <v>2911</v>
      </c>
      <c r="E85" s="1414">
        <v>1</v>
      </c>
      <c r="F85" s="1415">
        <v>6</v>
      </c>
      <c r="G85" s="1461"/>
      <c r="H85" s="1462"/>
      <c r="I85" s="1463"/>
      <c r="J85" s="1461"/>
      <c r="K85" s="1462"/>
      <c r="L85" s="1414" t="s">
        <v>132</v>
      </c>
      <c r="M85" s="1414"/>
      <c r="N85" s="1416"/>
      <c r="O85" s="962"/>
      <c r="P85" s="1464">
        <f t="shared" si="4"/>
        <v>0</v>
      </c>
    </row>
    <row r="86" spans="1:16" s="1477" customFormat="1" ht="27.6" x14ac:dyDescent="0.3">
      <c r="A86" s="1473">
        <v>61</v>
      </c>
      <c r="B86" s="1438" t="s">
        <v>2912</v>
      </c>
      <c r="C86" s="1968" t="s">
        <v>2913</v>
      </c>
      <c r="D86" s="1427" t="s">
        <v>2914</v>
      </c>
      <c r="E86" s="1245">
        <v>1</v>
      </c>
      <c r="F86" s="1246">
        <v>3</v>
      </c>
      <c r="G86" s="1458"/>
      <c r="H86" s="1460"/>
      <c r="I86" s="1459"/>
      <c r="J86" s="1458"/>
      <c r="K86" s="1460"/>
      <c r="L86" s="1245" t="s">
        <v>132</v>
      </c>
      <c r="M86" s="1245"/>
      <c r="N86" s="1247"/>
      <c r="O86" s="959"/>
      <c r="P86" s="1464">
        <f t="shared" si="4"/>
        <v>0</v>
      </c>
    </row>
    <row r="87" spans="1:16" s="1477" customFormat="1" ht="27.6" x14ac:dyDescent="0.3">
      <c r="A87" s="1473">
        <v>62</v>
      </c>
      <c r="B87" s="1438" t="s">
        <v>2896</v>
      </c>
      <c r="C87" s="1968"/>
      <c r="D87" s="1417" t="s">
        <v>2659</v>
      </c>
      <c r="E87" s="1414">
        <v>1</v>
      </c>
      <c r="F87" s="1415">
        <v>1</v>
      </c>
      <c r="G87" s="1461"/>
      <c r="H87" s="1462"/>
      <c r="I87" s="1463"/>
      <c r="J87" s="1461"/>
      <c r="K87" s="1462"/>
      <c r="L87" s="1414" t="s">
        <v>132</v>
      </c>
      <c r="M87" s="1414"/>
      <c r="N87" s="1416"/>
      <c r="O87" s="962"/>
      <c r="P87" s="1464">
        <f t="shared" si="4"/>
        <v>0</v>
      </c>
    </row>
    <row r="88" spans="1:16" s="1477" customFormat="1" ht="15" thickBot="1" x14ac:dyDescent="0.35">
      <c r="A88" s="1940" t="s">
        <v>2660</v>
      </c>
      <c r="B88" s="1940"/>
      <c r="C88" s="1940"/>
      <c r="D88" s="1940"/>
      <c r="E88" s="1940"/>
      <c r="F88" s="1940"/>
      <c r="G88" s="1940"/>
      <c r="H88" s="1940"/>
      <c r="I88" s="1940"/>
      <c r="J88" s="1940"/>
      <c r="K88" s="1940"/>
      <c r="L88" s="1940"/>
      <c r="M88" s="1940"/>
      <c r="N88" s="1940"/>
      <c r="O88" s="1965">
        <f>SUM(P73:P87)</f>
        <v>0</v>
      </c>
      <c r="P88" s="1965"/>
    </row>
    <row r="89" spans="1:16" s="1477" customFormat="1" x14ac:dyDescent="0.3">
      <c r="A89" s="1946" t="s">
        <v>2915</v>
      </c>
      <c r="B89" s="1946"/>
      <c r="C89" s="1946"/>
      <c r="D89" s="1946"/>
      <c r="E89" s="1946"/>
      <c r="F89" s="1946"/>
      <c r="G89" s="1946"/>
      <c r="H89" s="1946"/>
      <c r="I89" s="1946"/>
      <c r="J89" s="1946"/>
      <c r="K89" s="1946"/>
      <c r="L89" s="1946"/>
      <c r="M89" s="1946"/>
      <c r="N89" s="1946"/>
      <c r="O89" s="1946"/>
      <c r="P89" s="1946"/>
    </row>
    <row r="90" spans="1:16" s="1411" customFormat="1" x14ac:dyDescent="0.3">
      <c r="A90" s="1473">
        <v>63</v>
      </c>
      <c r="B90" s="1936" t="s">
        <v>2916</v>
      </c>
      <c r="C90" s="1936" t="s">
        <v>2685</v>
      </c>
      <c r="D90" s="1413" t="s">
        <v>535</v>
      </c>
      <c r="E90" s="1414">
        <v>12</v>
      </c>
      <c r="F90" s="1415">
        <v>9</v>
      </c>
      <c r="G90" s="1412"/>
      <c r="H90" s="1414"/>
      <c r="I90" s="1416" t="s">
        <v>132</v>
      </c>
      <c r="J90" s="1412"/>
      <c r="K90" s="1414"/>
      <c r="L90" s="1414"/>
      <c r="M90" s="1414"/>
      <c r="N90" s="1416"/>
      <c r="O90" s="1939" t="s">
        <v>2654</v>
      </c>
      <c r="P90" s="1939"/>
    </row>
    <row r="91" spans="1:16" s="1477" customFormat="1" ht="25.5" customHeight="1" x14ac:dyDescent="0.3">
      <c r="A91" s="1473">
        <v>64</v>
      </c>
      <c r="B91" s="1936"/>
      <c r="C91" s="1936"/>
      <c r="D91" s="1417" t="s">
        <v>2686</v>
      </c>
      <c r="E91" s="1414">
        <v>1</v>
      </c>
      <c r="F91" s="1415">
        <v>8</v>
      </c>
      <c r="G91" s="1461"/>
      <c r="H91" s="1462"/>
      <c r="I91" s="1463"/>
      <c r="J91" s="1461"/>
      <c r="K91" s="1462"/>
      <c r="L91" s="1414" t="s">
        <v>132</v>
      </c>
      <c r="M91" s="1414"/>
      <c r="N91" s="1416"/>
      <c r="O91" s="962"/>
      <c r="P91" s="1472">
        <f t="shared" ref="P91:P101" si="5">ROUND(O91,2)*E91*F91</f>
        <v>0</v>
      </c>
    </row>
    <row r="92" spans="1:16" s="1477" customFormat="1" ht="27.6" x14ac:dyDescent="0.3">
      <c r="A92" s="1473">
        <v>65</v>
      </c>
      <c r="B92" s="1936"/>
      <c r="C92" s="1936"/>
      <c r="D92" s="1417" t="s">
        <v>2687</v>
      </c>
      <c r="E92" s="1414">
        <v>1</v>
      </c>
      <c r="F92" s="1415">
        <v>8</v>
      </c>
      <c r="G92" s="1461"/>
      <c r="H92" s="1462"/>
      <c r="I92" s="1463"/>
      <c r="J92" s="1461"/>
      <c r="K92" s="1462"/>
      <c r="L92" s="1414" t="s">
        <v>132</v>
      </c>
      <c r="M92" s="1414"/>
      <c r="N92" s="1416"/>
      <c r="O92" s="962"/>
      <c r="P92" s="1472">
        <f t="shared" si="5"/>
        <v>0</v>
      </c>
    </row>
    <row r="93" spans="1:16" s="1477" customFormat="1" ht="27.6" x14ac:dyDescent="0.3">
      <c r="A93" s="1473">
        <v>66</v>
      </c>
      <c r="B93" s="1936"/>
      <c r="C93" s="1936"/>
      <c r="D93" s="1417" t="s">
        <v>2688</v>
      </c>
      <c r="E93" s="1414">
        <v>1</v>
      </c>
      <c r="F93" s="1415">
        <v>8</v>
      </c>
      <c r="G93" s="1461"/>
      <c r="H93" s="1462"/>
      <c r="I93" s="1463"/>
      <c r="J93" s="1461"/>
      <c r="K93" s="1462"/>
      <c r="L93" s="1414" t="s">
        <v>132</v>
      </c>
      <c r="M93" s="1414"/>
      <c r="N93" s="1416"/>
      <c r="O93" s="962"/>
      <c r="P93" s="1472">
        <f t="shared" si="5"/>
        <v>0</v>
      </c>
    </row>
    <row r="94" spans="1:16" s="1477" customFormat="1" ht="27.6" x14ac:dyDescent="0.3">
      <c r="A94" s="1473">
        <v>67</v>
      </c>
      <c r="B94" s="1936"/>
      <c r="C94" s="1936"/>
      <c r="D94" s="1417" t="s">
        <v>2689</v>
      </c>
      <c r="E94" s="1414">
        <v>1</v>
      </c>
      <c r="F94" s="1415">
        <v>8</v>
      </c>
      <c r="G94" s="1461"/>
      <c r="H94" s="1462"/>
      <c r="I94" s="1463"/>
      <c r="J94" s="1461"/>
      <c r="K94" s="1462"/>
      <c r="L94" s="1414" t="s">
        <v>132</v>
      </c>
      <c r="M94" s="1414"/>
      <c r="N94" s="1416"/>
      <c r="O94" s="962"/>
      <c r="P94" s="1472">
        <f t="shared" si="5"/>
        <v>0</v>
      </c>
    </row>
    <row r="95" spans="1:16" s="1477" customFormat="1" x14ac:dyDescent="0.3">
      <c r="A95" s="1473">
        <v>68</v>
      </c>
      <c r="B95" s="1936"/>
      <c r="C95" s="1936"/>
      <c r="D95" s="1417" t="s">
        <v>2690</v>
      </c>
      <c r="E95" s="1414">
        <v>1</v>
      </c>
      <c r="F95" s="1415">
        <v>8</v>
      </c>
      <c r="G95" s="1461"/>
      <c r="H95" s="1462"/>
      <c r="I95" s="1463"/>
      <c r="J95" s="1461"/>
      <c r="K95" s="1462"/>
      <c r="L95" s="1414" t="s">
        <v>132</v>
      </c>
      <c r="M95" s="1414"/>
      <c r="N95" s="1416"/>
      <c r="O95" s="962"/>
      <c r="P95" s="1472">
        <f t="shared" si="5"/>
        <v>0</v>
      </c>
    </row>
    <row r="96" spans="1:16" s="1477" customFormat="1" ht="27.6" x14ac:dyDescent="0.3">
      <c r="A96" s="1473">
        <v>69</v>
      </c>
      <c r="B96" s="1936"/>
      <c r="C96" s="1936"/>
      <c r="D96" s="1417" t="s">
        <v>2917</v>
      </c>
      <c r="E96" s="1414">
        <v>1</v>
      </c>
      <c r="F96" s="1415">
        <v>8</v>
      </c>
      <c r="G96" s="1461"/>
      <c r="H96" s="1462"/>
      <c r="I96" s="1463"/>
      <c r="J96" s="1461"/>
      <c r="K96" s="1462"/>
      <c r="L96" s="1414" t="s">
        <v>132</v>
      </c>
      <c r="M96" s="1414"/>
      <c r="N96" s="1416"/>
      <c r="O96" s="962"/>
      <c r="P96" s="1472">
        <f t="shared" si="5"/>
        <v>0</v>
      </c>
    </row>
    <row r="97" spans="1:16" s="1477" customFormat="1" ht="24.75" customHeight="1" x14ac:dyDescent="0.3">
      <c r="A97" s="1473">
        <v>70</v>
      </c>
      <c r="B97" s="1936"/>
      <c r="C97" s="1936"/>
      <c r="D97" s="1417" t="s">
        <v>2692</v>
      </c>
      <c r="E97" s="1414">
        <v>1</v>
      </c>
      <c r="F97" s="1415">
        <v>8</v>
      </c>
      <c r="G97" s="1461"/>
      <c r="H97" s="1462"/>
      <c r="I97" s="1463"/>
      <c r="J97" s="1461"/>
      <c r="K97" s="1462"/>
      <c r="L97" s="1414" t="s">
        <v>132</v>
      </c>
      <c r="M97" s="1414"/>
      <c r="N97" s="1416"/>
      <c r="O97" s="962"/>
      <c r="P97" s="1472">
        <f t="shared" si="5"/>
        <v>0</v>
      </c>
    </row>
    <row r="98" spans="1:16" s="1477" customFormat="1" ht="27.6" x14ac:dyDescent="0.3">
      <c r="A98" s="1473">
        <v>71</v>
      </c>
      <c r="B98" s="1936"/>
      <c r="C98" s="1936"/>
      <c r="D98" s="1417" t="s">
        <v>2693</v>
      </c>
      <c r="E98" s="1414">
        <v>1</v>
      </c>
      <c r="F98" s="1415">
        <v>8</v>
      </c>
      <c r="G98" s="1461"/>
      <c r="H98" s="1462"/>
      <c r="I98" s="1463"/>
      <c r="J98" s="1461"/>
      <c r="K98" s="1462"/>
      <c r="L98" s="1414" t="s">
        <v>132</v>
      </c>
      <c r="M98" s="1414"/>
      <c r="N98" s="1416"/>
      <c r="O98" s="962"/>
      <c r="P98" s="1472">
        <f t="shared" si="5"/>
        <v>0</v>
      </c>
    </row>
    <row r="99" spans="1:16" s="1477" customFormat="1" ht="41.4" x14ac:dyDescent="0.3">
      <c r="A99" s="1473">
        <v>72</v>
      </c>
      <c r="B99" s="1936"/>
      <c r="C99" s="1936"/>
      <c r="D99" s="1417" t="s">
        <v>2694</v>
      </c>
      <c r="E99" s="1414">
        <v>1</v>
      </c>
      <c r="F99" s="1415">
        <v>8</v>
      </c>
      <c r="G99" s="1461"/>
      <c r="H99" s="1462"/>
      <c r="I99" s="1463"/>
      <c r="J99" s="1461"/>
      <c r="K99" s="1462"/>
      <c r="L99" s="1414" t="s">
        <v>132</v>
      </c>
      <c r="M99" s="1414"/>
      <c r="N99" s="1416"/>
      <c r="O99" s="962"/>
      <c r="P99" s="1472">
        <f t="shared" si="5"/>
        <v>0</v>
      </c>
    </row>
    <row r="100" spans="1:16" s="1477" customFormat="1" ht="27.6" x14ac:dyDescent="0.3">
      <c r="A100" s="1473">
        <v>73</v>
      </c>
      <c r="B100" s="1429" t="s">
        <v>2918</v>
      </c>
      <c r="C100" s="1429" t="s">
        <v>2696</v>
      </c>
      <c r="D100" s="1425" t="s">
        <v>2697</v>
      </c>
      <c r="E100" s="1414">
        <v>1</v>
      </c>
      <c r="F100" s="1415">
        <v>8</v>
      </c>
      <c r="G100" s="1461"/>
      <c r="H100" s="1462"/>
      <c r="I100" s="1463"/>
      <c r="J100" s="1461"/>
      <c r="K100" s="1462"/>
      <c r="L100" s="1414" t="s">
        <v>132</v>
      </c>
      <c r="M100" s="1414"/>
      <c r="N100" s="1416"/>
      <c r="O100" s="962"/>
      <c r="P100" s="1472">
        <f t="shared" si="5"/>
        <v>0</v>
      </c>
    </row>
    <row r="101" spans="1:16" s="1477" customFormat="1" ht="27.6" x14ac:dyDescent="0.3">
      <c r="A101" s="1473">
        <v>74</v>
      </c>
      <c r="B101" s="1429" t="s">
        <v>2916</v>
      </c>
      <c r="C101" s="1429" t="s">
        <v>2698</v>
      </c>
      <c r="D101" s="1427" t="s">
        <v>2659</v>
      </c>
      <c r="E101" s="1245">
        <v>1</v>
      </c>
      <c r="F101" s="1246">
        <v>8</v>
      </c>
      <c r="G101" s="1458"/>
      <c r="H101" s="1460"/>
      <c r="I101" s="1459"/>
      <c r="J101" s="1458"/>
      <c r="K101" s="1460"/>
      <c r="L101" s="1245" t="s">
        <v>132</v>
      </c>
      <c r="M101" s="1245"/>
      <c r="N101" s="1247"/>
      <c r="O101" s="959"/>
      <c r="P101" s="1464">
        <f t="shared" si="5"/>
        <v>0</v>
      </c>
    </row>
    <row r="102" spans="1:16" s="1477" customFormat="1" ht="15" thickBot="1" x14ac:dyDescent="0.35">
      <c r="A102" s="1940" t="s">
        <v>2660</v>
      </c>
      <c r="B102" s="1940"/>
      <c r="C102" s="1940"/>
      <c r="D102" s="1940"/>
      <c r="E102" s="1940"/>
      <c r="F102" s="1940"/>
      <c r="G102" s="1940"/>
      <c r="H102" s="1940"/>
      <c r="I102" s="1940"/>
      <c r="J102" s="1940"/>
      <c r="K102" s="1940"/>
      <c r="L102" s="1940"/>
      <c r="M102" s="1940"/>
      <c r="N102" s="1940"/>
      <c r="O102" s="1965">
        <f>SUM(P91:P101)</f>
        <v>0</v>
      </c>
      <c r="P102" s="1965"/>
    </row>
    <row r="103" spans="1:16" s="1477" customFormat="1" x14ac:dyDescent="0.3">
      <c r="A103" s="1944" t="s">
        <v>2919</v>
      </c>
      <c r="B103" s="1944"/>
      <c r="C103" s="1944"/>
      <c r="D103" s="1944"/>
      <c r="E103" s="1944"/>
      <c r="F103" s="1944"/>
      <c r="G103" s="1944"/>
      <c r="H103" s="1944"/>
      <c r="I103" s="1944"/>
      <c r="J103" s="1944"/>
      <c r="K103" s="1944"/>
      <c r="L103" s="1944"/>
      <c r="M103" s="1944"/>
      <c r="N103" s="1944"/>
      <c r="O103" s="1944"/>
      <c r="P103" s="1944"/>
    </row>
    <row r="104" spans="1:16" s="1477" customFormat="1" ht="15" customHeight="1" x14ac:dyDescent="0.3">
      <c r="A104" s="1412">
        <v>75</v>
      </c>
      <c r="B104" s="1936" t="s">
        <v>2920</v>
      </c>
      <c r="C104" s="1936" t="s">
        <v>2921</v>
      </c>
      <c r="D104" s="1475" t="s">
        <v>714</v>
      </c>
      <c r="E104" s="1414">
        <v>12</v>
      </c>
      <c r="F104" s="1415">
        <v>5</v>
      </c>
      <c r="G104" s="1461"/>
      <c r="H104" s="1462"/>
      <c r="I104" s="1463" t="s">
        <v>132</v>
      </c>
      <c r="J104" s="1461"/>
      <c r="K104" s="1462"/>
      <c r="L104" s="1462"/>
      <c r="M104" s="1414"/>
      <c r="N104" s="1416"/>
      <c r="O104" s="1964" t="s">
        <v>2654</v>
      </c>
      <c r="P104" s="1964"/>
    </row>
    <row r="105" spans="1:16" s="1477" customFormat="1" x14ac:dyDescent="0.3">
      <c r="A105" s="1412">
        <v>76</v>
      </c>
      <c r="B105" s="1936"/>
      <c r="C105" s="1936"/>
      <c r="D105" s="1417" t="s">
        <v>2922</v>
      </c>
      <c r="E105" s="1414">
        <v>1</v>
      </c>
      <c r="F105" s="1415">
        <v>5</v>
      </c>
      <c r="G105" s="1461"/>
      <c r="H105" s="1462"/>
      <c r="I105" s="1463"/>
      <c r="J105" s="1461"/>
      <c r="K105" s="1462"/>
      <c r="L105" s="1414" t="s">
        <v>132</v>
      </c>
      <c r="M105" s="1414"/>
      <c r="N105" s="1416"/>
      <c r="O105" s="959"/>
      <c r="P105" s="1464">
        <f t="shared" ref="P105:P120" si="6">ROUND(O105,2)*E105*F105</f>
        <v>0</v>
      </c>
    </row>
    <row r="106" spans="1:16" s="1477" customFormat="1" x14ac:dyDescent="0.3">
      <c r="A106" s="1412">
        <v>77</v>
      </c>
      <c r="B106" s="1936"/>
      <c r="C106" s="1936"/>
      <c r="D106" s="1417" t="s">
        <v>2923</v>
      </c>
      <c r="E106" s="1414">
        <v>12</v>
      </c>
      <c r="F106" s="1415">
        <v>1</v>
      </c>
      <c r="G106" s="1461"/>
      <c r="H106" s="1462"/>
      <c r="I106" s="1416" t="s">
        <v>132</v>
      </c>
      <c r="J106" s="1461"/>
      <c r="K106" s="1462"/>
      <c r="L106" s="1414"/>
      <c r="M106" s="1414"/>
      <c r="N106" s="1416"/>
      <c r="O106" s="959"/>
      <c r="P106" s="1464">
        <f t="shared" si="6"/>
        <v>0</v>
      </c>
    </row>
    <row r="107" spans="1:16" s="1477" customFormat="1" x14ac:dyDescent="0.3">
      <c r="A107" s="1412">
        <v>78</v>
      </c>
      <c r="B107" s="1936"/>
      <c r="C107" s="1936"/>
      <c r="D107" s="1417" t="s">
        <v>2924</v>
      </c>
      <c r="E107" s="1414">
        <v>1</v>
      </c>
      <c r="F107" s="1415">
        <v>1</v>
      </c>
      <c r="G107" s="1461"/>
      <c r="H107" s="1462"/>
      <c r="I107" s="1463"/>
      <c r="J107" s="1461"/>
      <c r="K107" s="1462"/>
      <c r="L107" s="1414" t="s">
        <v>132</v>
      </c>
      <c r="M107" s="1414"/>
      <c r="N107" s="1416"/>
      <c r="O107" s="959"/>
      <c r="P107" s="1464">
        <f t="shared" si="6"/>
        <v>0</v>
      </c>
    </row>
    <row r="108" spans="1:16" s="1477" customFormat="1" x14ac:dyDescent="0.3">
      <c r="A108" s="1412">
        <v>79</v>
      </c>
      <c r="B108" s="1936"/>
      <c r="C108" s="1936"/>
      <c r="D108" s="1417" t="s">
        <v>2925</v>
      </c>
      <c r="E108" s="1414">
        <v>1</v>
      </c>
      <c r="F108" s="1415">
        <v>1</v>
      </c>
      <c r="G108" s="1461"/>
      <c r="H108" s="1462"/>
      <c r="I108" s="1463"/>
      <c r="J108" s="1461"/>
      <c r="K108" s="1462"/>
      <c r="L108" s="1414" t="s">
        <v>132</v>
      </c>
      <c r="M108" s="1414"/>
      <c r="N108" s="1416"/>
      <c r="O108" s="959"/>
      <c r="P108" s="1464">
        <f t="shared" si="6"/>
        <v>0</v>
      </c>
    </row>
    <row r="109" spans="1:16" s="1477" customFormat="1" x14ac:dyDescent="0.3">
      <c r="A109" s="1412">
        <v>80</v>
      </c>
      <c r="B109" s="1936"/>
      <c r="C109" s="1936"/>
      <c r="D109" s="1425" t="s">
        <v>2926</v>
      </c>
      <c r="E109" s="1414">
        <v>1</v>
      </c>
      <c r="F109" s="1415">
        <v>1</v>
      </c>
      <c r="G109" s="1461"/>
      <c r="H109" s="1462"/>
      <c r="I109" s="1463"/>
      <c r="J109" s="1461"/>
      <c r="K109" s="1462"/>
      <c r="L109" s="1414" t="s">
        <v>132</v>
      </c>
      <c r="M109" s="1414"/>
      <c r="N109" s="1416"/>
      <c r="O109" s="959"/>
      <c r="P109" s="1464">
        <f t="shared" si="6"/>
        <v>0</v>
      </c>
    </row>
    <row r="110" spans="1:16" s="1477" customFormat="1" x14ac:dyDescent="0.3">
      <c r="A110" s="1412">
        <v>81</v>
      </c>
      <c r="B110" s="1936"/>
      <c r="C110" s="1936"/>
      <c r="D110" s="1417" t="s">
        <v>2927</v>
      </c>
      <c r="E110" s="1414">
        <v>1</v>
      </c>
      <c r="F110" s="1415">
        <v>2</v>
      </c>
      <c r="G110" s="1461"/>
      <c r="H110" s="1462"/>
      <c r="I110" s="1463"/>
      <c r="J110" s="1461"/>
      <c r="K110" s="1462"/>
      <c r="L110" s="1414" t="s">
        <v>132</v>
      </c>
      <c r="M110" s="1414"/>
      <c r="N110" s="1416"/>
      <c r="O110" s="959"/>
      <c r="P110" s="1464">
        <f t="shared" si="6"/>
        <v>0</v>
      </c>
    </row>
    <row r="111" spans="1:16" s="1477" customFormat="1" x14ac:dyDescent="0.3">
      <c r="A111" s="1412">
        <v>82</v>
      </c>
      <c r="B111" s="1936"/>
      <c r="C111" s="1936"/>
      <c r="D111" s="1417" t="s">
        <v>2928</v>
      </c>
      <c r="E111" s="1414">
        <v>1</v>
      </c>
      <c r="F111" s="1415">
        <v>1</v>
      </c>
      <c r="G111" s="1461"/>
      <c r="H111" s="1462"/>
      <c r="I111" s="1463"/>
      <c r="J111" s="1461"/>
      <c r="K111" s="1462"/>
      <c r="L111" s="1414" t="s">
        <v>132</v>
      </c>
      <c r="M111" s="1414"/>
      <c r="N111" s="1416"/>
      <c r="O111" s="959"/>
      <c r="P111" s="1464">
        <f t="shared" si="6"/>
        <v>0</v>
      </c>
    </row>
    <row r="112" spans="1:16" s="1477" customFormat="1" x14ac:dyDescent="0.3">
      <c r="A112" s="1412">
        <v>83</v>
      </c>
      <c r="B112" s="1936"/>
      <c r="C112" s="1936"/>
      <c r="D112" s="1417" t="s">
        <v>2929</v>
      </c>
      <c r="E112" s="1414">
        <v>1</v>
      </c>
      <c r="F112" s="1415">
        <v>1</v>
      </c>
      <c r="G112" s="1461"/>
      <c r="H112" s="1462"/>
      <c r="I112" s="1463"/>
      <c r="J112" s="1461"/>
      <c r="K112" s="1462"/>
      <c r="L112" s="1414" t="s">
        <v>132</v>
      </c>
      <c r="M112" s="1414"/>
      <c r="N112" s="1416"/>
      <c r="O112" s="959"/>
      <c r="P112" s="1464">
        <f t="shared" si="6"/>
        <v>0</v>
      </c>
    </row>
    <row r="113" spans="1:16" s="1477" customFormat="1" x14ac:dyDescent="0.3">
      <c r="A113" s="1412">
        <v>84</v>
      </c>
      <c r="B113" s="1936"/>
      <c r="C113" s="1936"/>
      <c r="D113" s="1417" t="s">
        <v>2930</v>
      </c>
      <c r="E113" s="1414">
        <v>1</v>
      </c>
      <c r="F113" s="1415">
        <v>1</v>
      </c>
      <c r="G113" s="1461"/>
      <c r="H113" s="1462"/>
      <c r="I113" s="1463"/>
      <c r="J113" s="1461"/>
      <c r="K113" s="1462"/>
      <c r="L113" s="1414" t="s">
        <v>132</v>
      </c>
      <c r="M113" s="1414"/>
      <c r="N113" s="1416"/>
      <c r="O113" s="959"/>
      <c r="P113" s="1464">
        <f t="shared" si="6"/>
        <v>0</v>
      </c>
    </row>
    <row r="114" spans="1:16" s="1477" customFormat="1" x14ac:dyDescent="0.3">
      <c r="A114" s="1412">
        <v>85</v>
      </c>
      <c r="B114" s="1936"/>
      <c r="C114" s="1936"/>
      <c r="D114" s="1417" t="s">
        <v>2909</v>
      </c>
      <c r="E114" s="1414">
        <v>1</v>
      </c>
      <c r="F114" s="1415">
        <v>1</v>
      </c>
      <c r="G114" s="1461"/>
      <c r="H114" s="1462"/>
      <c r="I114" s="1463"/>
      <c r="J114" s="1461"/>
      <c r="K114" s="1462"/>
      <c r="L114" s="1414" t="s">
        <v>132</v>
      </c>
      <c r="M114" s="1414"/>
      <c r="N114" s="1416"/>
      <c r="O114" s="959"/>
      <c r="P114" s="1464">
        <f t="shared" si="6"/>
        <v>0</v>
      </c>
    </row>
    <row r="115" spans="1:16" s="1477" customFormat="1" x14ac:dyDescent="0.3">
      <c r="A115" s="1412">
        <v>86</v>
      </c>
      <c r="B115" s="1936" t="s">
        <v>2931</v>
      </c>
      <c r="C115" s="1936" t="s">
        <v>2932</v>
      </c>
      <c r="D115" s="1417" t="s">
        <v>1008</v>
      </c>
      <c r="E115" s="1414">
        <v>1</v>
      </c>
      <c r="F115" s="1415">
        <v>5</v>
      </c>
      <c r="G115" s="1461"/>
      <c r="H115" s="1462"/>
      <c r="I115" s="1463"/>
      <c r="J115" s="1461"/>
      <c r="K115" s="1462"/>
      <c r="L115" s="1414" t="s">
        <v>132</v>
      </c>
      <c r="M115" s="1414"/>
      <c r="N115" s="1416"/>
      <c r="O115" s="959"/>
      <c r="P115" s="1464">
        <f t="shared" si="6"/>
        <v>0</v>
      </c>
    </row>
    <row r="116" spans="1:16" s="1477" customFormat="1" x14ac:dyDescent="0.3">
      <c r="A116" s="1412">
        <v>87</v>
      </c>
      <c r="B116" s="1936"/>
      <c r="C116" s="1936"/>
      <c r="D116" s="1417" t="s">
        <v>2933</v>
      </c>
      <c r="E116" s="1414">
        <v>1</v>
      </c>
      <c r="F116" s="1415">
        <v>5</v>
      </c>
      <c r="G116" s="1461"/>
      <c r="H116" s="1462"/>
      <c r="I116" s="1463"/>
      <c r="J116" s="1461"/>
      <c r="K116" s="1462"/>
      <c r="L116" s="1414" t="s">
        <v>132</v>
      </c>
      <c r="M116" s="1414"/>
      <c r="N116" s="1416"/>
      <c r="O116" s="959"/>
      <c r="P116" s="1464">
        <f t="shared" si="6"/>
        <v>0</v>
      </c>
    </row>
    <row r="117" spans="1:16" s="1477" customFormat="1" x14ac:dyDescent="0.3">
      <c r="A117" s="1412">
        <v>88</v>
      </c>
      <c r="B117" s="1936"/>
      <c r="C117" s="1936"/>
      <c r="D117" s="1417" t="s">
        <v>842</v>
      </c>
      <c r="E117" s="1414">
        <v>1</v>
      </c>
      <c r="F117" s="1415">
        <v>5</v>
      </c>
      <c r="G117" s="1461"/>
      <c r="H117" s="1462"/>
      <c r="I117" s="1463"/>
      <c r="J117" s="1461"/>
      <c r="K117" s="1462"/>
      <c r="L117" s="1414" t="s">
        <v>132</v>
      </c>
      <c r="M117" s="1414"/>
      <c r="N117" s="1416"/>
      <c r="O117" s="959"/>
      <c r="P117" s="1464">
        <f t="shared" si="6"/>
        <v>0</v>
      </c>
    </row>
    <row r="118" spans="1:16" s="1477" customFormat="1" x14ac:dyDescent="0.3">
      <c r="A118" s="1412">
        <v>89</v>
      </c>
      <c r="B118" s="1936"/>
      <c r="C118" s="1936"/>
      <c r="D118" s="1417" t="s">
        <v>843</v>
      </c>
      <c r="E118" s="1414">
        <v>1</v>
      </c>
      <c r="F118" s="1415">
        <v>5</v>
      </c>
      <c r="G118" s="1461"/>
      <c r="H118" s="1462"/>
      <c r="I118" s="1463"/>
      <c r="J118" s="1461"/>
      <c r="K118" s="1462"/>
      <c r="L118" s="1414" t="s">
        <v>132</v>
      </c>
      <c r="M118" s="1414"/>
      <c r="N118" s="1416"/>
      <c r="O118" s="959"/>
      <c r="P118" s="1464">
        <f t="shared" si="6"/>
        <v>0</v>
      </c>
    </row>
    <row r="119" spans="1:16" s="1477" customFormat="1" x14ac:dyDescent="0.3">
      <c r="A119" s="1243">
        <v>90</v>
      </c>
      <c r="B119" s="1936" t="s">
        <v>2934</v>
      </c>
      <c r="C119" s="1936" t="s">
        <v>2935</v>
      </c>
      <c r="D119" s="1427" t="s">
        <v>2936</v>
      </c>
      <c r="E119" s="1245">
        <v>1</v>
      </c>
      <c r="F119" s="1246">
        <v>1</v>
      </c>
      <c r="G119" s="1458"/>
      <c r="H119" s="1460"/>
      <c r="I119" s="1459"/>
      <c r="J119" s="1458"/>
      <c r="K119" s="1460"/>
      <c r="L119" s="1245" t="s">
        <v>132</v>
      </c>
      <c r="M119" s="1245"/>
      <c r="N119" s="1247"/>
      <c r="O119" s="959"/>
      <c r="P119" s="1464">
        <f t="shared" si="6"/>
        <v>0</v>
      </c>
    </row>
    <row r="120" spans="1:16" s="1477" customFormat="1" x14ac:dyDescent="0.3">
      <c r="A120" s="1412">
        <v>91</v>
      </c>
      <c r="B120" s="1936"/>
      <c r="C120" s="1936"/>
      <c r="D120" s="1417" t="s">
        <v>2659</v>
      </c>
      <c r="E120" s="1414">
        <v>1</v>
      </c>
      <c r="F120" s="1415">
        <v>1</v>
      </c>
      <c r="G120" s="1461"/>
      <c r="H120" s="1462"/>
      <c r="I120" s="1463"/>
      <c r="J120" s="1461"/>
      <c r="K120" s="1462"/>
      <c r="L120" s="1414" t="s">
        <v>132</v>
      </c>
      <c r="M120" s="1414"/>
      <c r="N120" s="1416"/>
      <c r="O120" s="959"/>
      <c r="P120" s="1464">
        <f t="shared" si="6"/>
        <v>0</v>
      </c>
    </row>
    <row r="121" spans="1:16" s="1477" customFormat="1" ht="15" thickBot="1" x14ac:dyDescent="0.35">
      <c r="A121" s="1940" t="s">
        <v>2660</v>
      </c>
      <c r="B121" s="1940"/>
      <c r="C121" s="1940"/>
      <c r="D121" s="1940"/>
      <c r="E121" s="1940"/>
      <c r="F121" s="1940"/>
      <c r="G121" s="1940"/>
      <c r="H121" s="1940"/>
      <c r="I121" s="1940"/>
      <c r="J121" s="1940"/>
      <c r="K121" s="1940"/>
      <c r="L121" s="1940"/>
      <c r="M121" s="1940"/>
      <c r="N121" s="1940"/>
      <c r="O121" s="1965">
        <f>SUM(P105:P120)</f>
        <v>0</v>
      </c>
      <c r="P121" s="1965"/>
    </row>
    <row r="122" spans="1:16" s="1477" customFormat="1" x14ac:dyDescent="0.3">
      <c r="A122" s="1942" t="s">
        <v>2937</v>
      </c>
      <c r="B122" s="1942"/>
      <c r="C122" s="1942"/>
      <c r="D122" s="1942"/>
      <c r="E122" s="1942"/>
      <c r="F122" s="1942"/>
      <c r="G122" s="1942"/>
      <c r="H122" s="1942"/>
      <c r="I122" s="1942"/>
      <c r="J122" s="1942"/>
      <c r="K122" s="1942"/>
      <c r="L122" s="1942"/>
      <c r="M122" s="1942"/>
      <c r="N122" s="1942"/>
      <c r="O122" s="1942"/>
      <c r="P122" s="1942"/>
    </row>
    <row r="123" spans="1:16" s="1411" customFormat="1" ht="27.6" x14ac:dyDescent="0.3">
      <c r="A123" s="1412">
        <v>92</v>
      </c>
      <c r="B123" s="1433" t="s">
        <v>2726</v>
      </c>
      <c r="C123" s="1433" t="s">
        <v>2938</v>
      </c>
      <c r="D123" s="1413" t="s">
        <v>535</v>
      </c>
      <c r="E123" s="1414">
        <v>12</v>
      </c>
      <c r="F123" s="1415">
        <v>2</v>
      </c>
      <c r="G123" s="1412"/>
      <c r="H123" s="1414"/>
      <c r="I123" s="1416" t="s">
        <v>132</v>
      </c>
      <c r="J123" s="1412"/>
      <c r="K123" s="1414"/>
      <c r="L123" s="1414"/>
      <c r="M123" s="1414"/>
      <c r="N123" s="1416"/>
      <c r="O123" s="1939" t="s">
        <v>2654</v>
      </c>
      <c r="P123" s="1939"/>
    </row>
    <row r="124" spans="1:16" s="1477" customFormat="1" x14ac:dyDescent="0.3">
      <c r="A124" s="1412">
        <v>93</v>
      </c>
      <c r="B124" s="1936" t="s">
        <v>2728</v>
      </c>
      <c r="C124" s="1936" t="s">
        <v>2729</v>
      </c>
      <c r="D124" s="1417" t="s">
        <v>2730</v>
      </c>
      <c r="E124" s="1414">
        <v>1</v>
      </c>
      <c r="F124" s="1415">
        <v>1</v>
      </c>
      <c r="G124" s="1461"/>
      <c r="H124" s="1462"/>
      <c r="I124" s="1463"/>
      <c r="J124" s="1461"/>
      <c r="K124" s="1462"/>
      <c r="L124" s="1414" t="s">
        <v>132</v>
      </c>
      <c r="M124" s="1414"/>
      <c r="N124" s="1416"/>
      <c r="O124" s="962"/>
      <c r="P124" s="1472">
        <f t="shared" ref="P124:P136" si="7">ROUND(O124,2)*E124*F124</f>
        <v>0</v>
      </c>
    </row>
    <row r="125" spans="1:16" s="1477" customFormat="1" ht="27.6" x14ac:dyDescent="0.3">
      <c r="A125" s="1412">
        <v>94</v>
      </c>
      <c r="B125" s="1936"/>
      <c r="C125" s="1936"/>
      <c r="D125" s="1417" t="s">
        <v>2731</v>
      </c>
      <c r="E125" s="1414">
        <v>0.5</v>
      </c>
      <c r="F125" s="1415">
        <v>1</v>
      </c>
      <c r="G125" s="1461"/>
      <c r="H125" s="1462"/>
      <c r="I125" s="1463"/>
      <c r="J125" s="1461"/>
      <c r="K125" s="1462"/>
      <c r="L125" s="1414" t="s">
        <v>132</v>
      </c>
      <c r="M125" s="1414"/>
      <c r="N125" s="1416"/>
      <c r="O125" s="959"/>
      <c r="P125" s="1464">
        <f t="shared" si="7"/>
        <v>0</v>
      </c>
    </row>
    <row r="126" spans="1:16" s="1477" customFormat="1" ht="27.6" x14ac:dyDescent="0.3">
      <c r="A126" s="1412">
        <v>95</v>
      </c>
      <c r="B126" s="1429" t="s">
        <v>2726</v>
      </c>
      <c r="C126" s="1495" t="s">
        <v>2939</v>
      </c>
      <c r="D126" s="1496" t="s">
        <v>2940</v>
      </c>
      <c r="E126" s="1414">
        <v>1</v>
      </c>
      <c r="F126" s="1415">
        <v>1</v>
      </c>
      <c r="G126" s="1461"/>
      <c r="H126" s="1462"/>
      <c r="I126" s="1463"/>
      <c r="J126" s="1461"/>
      <c r="K126" s="1462"/>
      <c r="L126" s="1414" t="s">
        <v>132</v>
      </c>
      <c r="M126" s="1414"/>
      <c r="N126" s="1416"/>
      <c r="O126" s="959"/>
      <c r="P126" s="1464">
        <f t="shared" si="7"/>
        <v>0</v>
      </c>
    </row>
    <row r="127" spans="1:16" s="1477" customFormat="1" ht="27.6" x14ac:dyDescent="0.3">
      <c r="A127" s="1412">
        <v>96</v>
      </c>
      <c r="B127" s="1936" t="s">
        <v>2941</v>
      </c>
      <c r="C127" s="1936" t="s">
        <v>1737</v>
      </c>
      <c r="D127" s="1417" t="s">
        <v>2735</v>
      </c>
      <c r="E127" s="1414">
        <v>1</v>
      </c>
      <c r="F127" s="1415">
        <v>1</v>
      </c>
      <c r="G127" s="1461"/>
      <c r="H127" s="1462"/>
      <c r="I127" s="1463"/>
      <c r="J127" s="1461"/>
      <c r="K127" s="1462"/>
      <c r="L127" s="1414" t="s">
        <v>132</v>
      </c>
      <c r="M127" s="1414"/>
      <c r="N127" s="1416"/>
      <c r="O127" s="959"/>
      <c r="P127" s="1464">
        <f t="shared" si="7"/>
        <v>0</v>
      </c>
    </row>
    <row r="128" spans="1:16" s="1477" customFormat="1" x14ac:dyDescent="0.3">
      <c r="A128" s="1412">
        <v>97</v>
      </c>
      <c r="B128" s="1936"/>
      <c r="C128" s="1936"/>
      <c r="D128" s="1417" t="s">
        <v>170</v>
      </c>
      <c r="E128" s="1414">
        <v>1</v>
      </c>
      <c r="F128" s="1415">
        <v>1</v>
      </c>
      <c r="G128" s="1461"/>
      <c r="H128" s="1462"/>
      <c r="I128" s="1463"/>
      <c r="J128" s="1461"/>
      <c r="K128" s="1462"/>
      <c r="L128" s="1414" t="s">
        <v>132</v>
      </c>
      <c r="M128" s="1414"/>
      <c r="N128" s="1416"/>
      <c r="O128" s="959"/>
      <c r="P128" s="1464">
        <f t="shared" si="7"/>
        <v>0</v>
      </c>
    </row>
    <row r="129" spans="1:17" s="1477" customFormat="1" ht="15.75" customHeight="1" x14ac:dyDescent="0.3">
      <c r="A129" s="1412">
        <v>98</v>
      </c>
      <c r="B129" s="1936"/>
      <c r="C129" s="1936"/>
      <c r="D129" s="1417" t="s">
        <v>2736</v>
      </c>
      <c r="E129" s="1414">
        <v>1</v>
      </c>
      <c r="F129" s="1415">
        <v>1</v>
      </c>
      <c r="G129" s="1461"/>
      <c r="H129" s="1462"/>
      <c r="I129" s="1463"/>
      <c r="J129" s="1461"/>
      <c r="K129" s="1462"/>
      <c r="L129" s="1414" t="s">
        <v>132</v>
      </c>
      <c r="M129" s="1414"/>
      <c r="N129" s="1416"/>
      <c r="O129" s="959"/>
      <c r="P129" s="1464">
        <f t="shared" si="7"/>
        <v>0</v>
      </c>
    </row>
    <row r="130" spans="1:17" s="1477" customFormat="1" x14ac:dyDescent="0.3">
      <c r="A130" s="1412">
        <v>99</v>
      </c>
      <c r="B130" s="1936" t="s">
        <v>2740</v>
      </c>
      <c r="C130" s="1936" t="s">
        <v>2942</v>
      </c>
      <c r="D130" s="1417" t="s">
        <v>136</v>
      </c>
      <c r="E130" s="1414">
        <v>1</v>
      </c>
      <c r="F130" s="1415">
        <v>1</v>
      </c>
      <c r="G130" s="1461"/>
      <c r="H130" s="1462"/>
      <c r="I130" s="1463"/>
      <c r="J130" s="1461"/>
      <c r="K130" s="1462"/>
      <c r="L130" s="1414" t="s">
        <v>132</v>
      </c>
      <c r="M130" s="1414"/>
      <c r="N130" s="1416"/>
      <c r="O130" s="959"/>
      <c r="P130" s="1464">
        <f t="shared" si="7"/>
        <v>0</v>
      </c>
    </row>
    <row r="131" spans="1:17" s="1477" customFormat="1" x14ac:dyDescent="0.3">
      <c r="A131" s="1412">
        <v>100</v>
      </c>
      <c r="B131" s="1936"/>
      <c r="C131" s="1936"/>
      <c r="D131" s="1417" t="s">
        <v>138</v>
      </c>
      <c r="E131" s="1414">
        <v>1</v>
      </c>
      <c r="F131" s="1415">
        <v>1</v>
      </c>
      <c r="G131" s="1461"/>
      <c r="H131" s="1462"/>
      <c r="I131" s="1463"/>
      <c r="J131" s="1461"/>
      <c r="K131" s="1462"/>
      <c r="L131" s="1414" t="s">
        <v>132</v>
      </c>
      <c r="M131" s="1414"/>
      <c r="N131" s="1416"/>
      <c r="O131" s="959"/>
      <c r="P131" s="1464">
        <f t="shared" si="7"/>
        <v>0</v>
      </c>
    </row>
    <row r="132" spans="1:17" s="1477" customFormat="1" x14ac:dyDescent="0.3">
      <c r="A132" s="1412">
        <v>101</v>
      </c>
      <c r="B132" s="1936"/>
      <c r="C132" s="1936"/>
      <c r="D132" s="1417" t="s">
        <v>139</v>
      </c>
      <c r="E132" s="1414">
        <v>1</v>
      </c>
      <c r="F132" s="1415">
        <v>1</v>
      </c>
      <c r="G132" s="1461"/>
      <c r="H132" s="1462"/>
      <c r="I132" s="1463"/>
      <c r="J132" s="1461"/>
      <c r="K132" s="1462"/>
      <c r="L132" s="1414" t="s">
        <v>132</v>
      </c>
      <c r="M132" s="1414"/>
      <c r="N132" s="1416"/>
      <c r="O132" s="959"/>
      <c r="P132" s="1464">
        <f t="shared" si="7"/>
        <v>0</v>
      </c>
      <c r="Q132" s="1491"/>
    </row>
    <row r="133" spans="1:17" s="1477" customFormat="1" x14ac:dyDescent="0.3">
      <c r="A133" s="1412">
        <v>102</v>
      </c>
      <c r="B133" s="1936"/>
      <c r="C133" s="1936"/>
      <c r="D133" s="1417" t="s">
        <v>2739</v>
      </c>
      <c r="E133" s="1414">
        <v>1</v>
      </c>
      <c r="F133" s="1415">
        <v>1</v>
      </c>
      <c r="G133" s="1461"/>
      <c r="H133" s="1462"/>
      <c r="I133" s="1463"/>
      <c r="J133" s="1461"/>
      <c r="K133" s="1462"/>
      <c r="L133" s="1414" t="s">
        <v>132</v>
      </c>
      <c r="M133" s="1414"/>
      <c r="N133" s="1416"/>
      <c r="O133" s="959"/>
      <c r="P133" s="1464">
        <f t="shared" si="7"/>
        <v>0</v>
      </c>
      <c r="Q133" s="1491"/>
    </row>
    <row r="134" spans="1:17" s="1477" customFormat="1" x14ac:dyDescent="0.3">
      <c r="A134" s="1412">
        <v>103</v>
      </c>
      <c r="B134" s="1936" t="s">
        <v>2943</v>
      </c>
      <c r="C134" s="1936" t="s">
        <v>2944</v>
      </c>
      <c r="D134" s="1427" t="s">
        <v>136</v>
      </c>
      <c r="E134" s="1245">
        <v>1</v>
      </c>
      <c r="F134" s="1246">
        <v>1</v>
      </c>
      <c r="G134" s="1458"/>
      <c r="H134" s="1460"/>
      <c r="I134" s="1459"/>
      <c r="J134" s="1458"/>
      <c r="K134" s="1460"/>
      <c r="L134" s="1245" t="s">
        <v>132</v>
      </c>
      <c r="M134" s="1245"/>
      <c r="N134" s="1247"/>
      <c r="O134" s="959"/>
      <c r="P134" s="1464">
        <f t="shared" si="7"/>
        <v>0</v>
      </c>
      <c r="Q134" s="1491"/>
    </row>
    <row r="135" spans="1:17" s="1477" customFormat="1" x14ac:dyDescent="0.3">
      <c r="A135" s="1412">
        <v>104</v>
      </c>
      <c r="B135" s="1936"/>
      <c r="C135" s="1936"/>
      <c r="D135" s="1417" t="s">
        <v>170</v>
      </c>
      <c r="E135" s="1414">
        <v>1</v>
      </c>
      <c r="F135" s="1415">
        <v>1</v>
      </c>
      <c r="G135" s="1461"/>
      <c r="H135" s="1462"/>
      <c r="I135" s="1463"/>
      <c r="J135" s="1461"/>
      <c r="K135" s="1462"/>
      <c r="L135" s="1414" t="s">
        <v>132</v>
      </c>
      <c r="M135" s="1414"/>
      <c r="N135" s="1416"/>
      <c r="O135" s="959"/>
      <c r="P135" s="1464">
        <f t="shared" si="7"/>
        <v>0</v>
      </c>
      <c r="Q135" s="1491"/>
    </row>
    <row r="136" spans="1:17" s="1477" customFormat="1" ht="27.6" x14ac:dyDescent="0.3">
      <c r="A136" s="1412">
        <v>105</v>
      </c>
      <c r="B136" s="1429" t="s">
        <v>2945</v>
      </c>
      <c r="C136" s="1429" t="s">
        <v>2946</v>
      </c>
      <c r="D136" s="1417" t="s">
        <v>2659</v>
      </c>
      <c r="E136" s="1414">
        <v>1</v>
      </c>
      <c r="F136" s="1415">
        <v>1</v>
      </c>
      <c r="G136" s="1461"/>
      <c r="H136" s="1462"/>
      <c r="I136" s="1463"/>
      <c r="J136" s="1461"/>
      <c r="K136" s="1462"/>
      <c r="L136" s="1414" t="s">
        <v>132</v>
      </c>
      <c r="M136" s="1414"/>
      <c r="N136" s="1416"/>
      <c r="O136" s="959"/>
      <c r="P136" s="1464">
        <f t="shared" si="7"/>
        <v>0</v>
      </c>
    </row>
    <row r="137" spans="1:17" s="1477" customFormat="1" ht="15" thickBot="1" x14ac:dyDescent="0.35">
      <c r="A137" s="1927" t="s">
        <v>2660</v>
      </c>
      <c r="B137" s="1927"/>
      <c r="C137" s="1927"/>
      <c r="D137" s="1927"/>
      <c r="E137" s="1927"/>
      <c r="F137" s="1927"/>
      <c r="G137" s="1927"/>
      <c r="H137" s="1927"/>
      <c r="I137" s="1927"/>
      <c r="J137" s="1927"/>
      <c r="K137" s="1927"/>
      <c r="L137" s="1927"/>
      <c r="M137" s="1927"/>
      <c r="N137" s="1927"/>
      <c r="O137" s="1971">
        <f>SUM(P124:P136)</f>
        <v>0</v>
      </c>
      <c r="P137" s="1971"/>
    </row>
    <row r="138" spans="1:17" s="1477" customFormat="1" ht="15" thickBot="1" x14ac:dyDescent="0.35">
      <c r="A138" s="1937" t="s">
        <v>2947</v>
      </c>
      <c r="B138" s="1937"/>
      <c r="C138" s="1937"/>
      <c r="D138" s="1937"/>
      <c r="E138" s="1937"/>
      <c r="F138" s="1937"/>
      <c r="G138" s="1937"/>
      <c r="H138" s="1937"/>
      <c r="I138" s="1937"/>
      <c r="J138" s="1937"/>
      <c r="K138" s="1937"/>
      <c r="L138" s="1937"/>
      <c r="M138" s="1937"/>
      <c r="N138" s="1937"/>
      <c r="O138" s="1937"/>
      <c r="P138" s="1937"/>
    </row>
    <row r="139" spans="1:17" s="1476" customFormat="1" ht="55.2" x14ac:dyDescent="0.3">
      <c r="A139" s="1439">
        <v>106</v>
      </c>
      <c r="B139" s="1934" t="s">
        <v>2774</v>
      </c>
      <c r="C139" s="1932" t="s">
        <v>6801</v>
      </c>
      <c r="D139" s="1440" t="s">
        <v>6800</v>
      </c>
      <c r="E139" s="1441">
        <v>2</v>
      </c>
      <c r="F139" s="1441">
        <v>1</v>
      </c>
      <c r="G139" s="1441"/>
      <c r="H139" s="1441"/>
      <c r="I139" s="1441"/>
      <c r="J139" s="1441"/>
      <c r="K139" s="1441"/>
      <c r="L139" s="1441"/>
      <c r="M139" s="1441" t="s">
        <v>132</v>
      </c>
      <c r="N139" s="1441" t="s">
        <v>132</v>
      </c>
      <c r="O139" s="1366"/>
      <c r="P139" s="1442">
        <f>ROUND(O139,2)*E139*F139</f>
        <v>0</v>
      </c>
    </row>
    <row r="140" spans="1:17" s="1443" customFormat="1" ht="42" thickBot="1" x14ac:dyDescent="0.35">
      <c r="A140" s="1444">
        <v>107</v>
      </c>
      <c r="B140" s="1935"/>
      <c r="C140" s="1933"/>
      <c r="D140" s="1445" t="s">
        <v>6799</v>
      </c>
      <c r="E140" s="1446">
        <v>2</v>
      </c>
      <c r="F140" s="1446">
        <v>1</v>
      </c>
      <c r="G140" s="1446"/>
      <c r="H140" s="1446"/>
      <c r="I140" s="1446"/>
      <c r="J140" s="1446"/>
      <c r="K140" s="1446"/>
      <c r="L140" s="1446"/>
      <c r="M140" s="1446" t="s">
        <v>132</v>
      </c>
      <c r="N140" s="1446" t="s">
        <v>132</v>
      </c>
      <c r="O140" s="1367"/>
      <c r="P140" s="1447">
        <f>ROUND(O140,2)*E140*F140</f>
        <v>0</v>
      </c>
    </row>
    <row r="141" spans="1:17" s="1477" customFormat="1" ht="15" thickBot="1" x14ac:dyDescent="0.35">
      <c r="A141" s="1972" t="s">
        <v>2660</v>
      </c>
      <c r="B141" s="1973"/>
      <c r="C141" s="1973"/>
      <c r="D141" s="1973"/>
      <c r="E141" s="1973"/>
      <c r="F141" s="1973"/>
      <c r="G141" s="1973"/>
      <c r="H141" s="1973"/>
      <c r="I141" s="1973"/>
      <c r="J141" s="1973"/>
      <c r="K141" s="1973"/>
      <c r="L141" s="1973"/>
      <c r="M141" s="1973"/>
      <c r="N141" s="1973"/>
      <c r="O141" s="1974">
        <f>SUM(P139:P140)</f>
        <v>0</v>
      </c>
      <c r="P141" s="1975"/>
    </row>
    <row r="142" spans="1:17" s="1477" customFormat="1" ht="15" thickBot="1" x14ac:dyDescent="0.35">
      <c r="A142" s="1976" t="s">
        <v>163</v>
      </c>
      <c r="B142" s="1976"/>
      <c r="C142" s="1976"/>
      <c r="D142" s="1976"/>
      <c r="E142" s="1976"/>
      <c r="F142" s="1976"/>
      <c r="G142" s="1976"/>
      <c r="H142" s="1976"/>
      <c r="I142" s="1976"/>
      <c r="J142" s="1976"/>
      <c r="K142" s="1976"/>
      <c r="L142" s="1976"/>
      <c r="M142" s="1976"/>
      <c r="N142" s="1976"/>
      <c r="O142" s="1977">
        <f>O26+O57+O70+O88+O102+O121+O47+O137+O141</f>
        <v>0</v>
      </c>
      <c r="P142" s="1977"/>
    </row>
    <row r="143" spans="1:17" s="1477" customFormat="1" ht="15" thickBot="1" x14ac:dyDescent="0.35">
      <c r="A143" s="1478" t="s">
        <v>164</v>
      </c>
      <c r="B143" s="1479"/>
      <c r="C143" s="1479"/>
      <c r="D143" s="1479"/>
      <c r="E143" s="1479"/>
      <c r="F143" s="1479"/>
      <c r="G143" s="1479"/>
      <c r="H143" s="1479"/>
      <c r="I143" s="1479"/>
      <c r="J143" s="1479"/>
      <c r="K143" s="1479"/>
      <c r="L143" s="1449"/>
      <c r="M143" s="1479"/>
      <c r="N143" s="1480"/>
      <c r="O143" s="1963">
        <f>SUM(O142*4)</f>
        <v>0</v>
      </c>
      <c r="P143" s="1963"/>
    </row>
    <row r="144" spans="1:17" customFormat="1" x14ac:dyDescent="0.3">
      <c r="A144" s="1491"/>
      <c r="B144" s="1491"/>
      <c r="C144" s="1491"/>
      <c r="D144" s="1491"/>
      <c r="E144" s="1491"/>
      <c r="F144" s="1491"/>
      <c r="G144" s="1497"/>
      <c r="H144" s="1497"/>
      <c r="I144" s="1497"/>
      <c r="J144" s="1497"/>
      <c r="K144" s="1497"/>
      <c r="L144" s="1453"/>
      <c r="M144" s="1497"/>
      <c r="N144" s="1497"/>
      <c r="O144" s="1491"/>
      <c r="P144" s="1491"/>
      <c r="Q144" s="1491"/>
    </row>
  </sheetData>
  <sheetProtection algorithmName="SHA-512" hashValue="zNxeAa6Sz4WvIoeSb2nZsbXv7XhxX9aNCv7mpVEytsD5SvIEJohiq9H/xFEbzwmuWtjvwvOlRhVJOaq2laqOhA==" saltValue="QuZy6Wh5g9BQ1B9Lac2IIg==" spinCount="100000" sheet="1" objects="1" scenarios="1"/>
  <mergeCells count="91">
    <mergeCell ref="D1:P1"/>
    <mergeCell ref="A8:C8"/>
    <mergeCell ref="A9:C9"/>
    <mergeCell ref="A10:C10"/>
    <mergeCell ref="A11:A13"/>
    <mergeCell ref="B11:B13"/>
    <mergeCell ref="C11:C13"/>
    <mergeCell ref="D11:D13"/>
    <mergeCell ref="E11:E13"/>
    <mergeCell ref="F11:F13"/>
    <mergeCell ref="B24:B25"/>
    <mergeCell ref="C24:C25"/>
    <mergeCell ref="G11:N11"/>
    <mergeCell ref="O11:O13"/>
    <mergeCell ref="P11:P13"/>
    <mergeCell ref="G12:I12"/>
    <mergeCell ref="J12:N12"/>
    <mergeCell ref="A14:P14"/>
    <mergeCell ref="A15:P15"/>
    <mergeCell ref="B16:B22"/>
    <mergeCell ref="C16:C22"/>
    <mergeCell ref="O16:P16"/>
    <mergeCell ref="A23:P23"/>
    <mergeCell ref="A26:N26"/>
    <mergeCell ref="O26:P26"/>
    <mergeCell ref="A27:P27"/>
    <mergeCell ref="B28:B38"/>
    <mergeCell ref="C28:C38"/>
    <mergeCell ref="O28:P28"/>
    <mergeCell ref="A58:P58"/>
    <mergeCell ref="B39:B41"/>
    <mergeCell ref="C39:C41"/>
    <mergeCell ref="A47:N47"/>
    <mergeCell ref="O47:P47"/>
    <mergeCell ref="A48:P48"/>
    <mergeCell ref="A49:P49"/>
    <mergeCell ref="B50:B56"/>
    <mergeCell ref="C50:C56"/>
    <mergeCell ref="O50:P50"/>
    <mergeCell ref="A57:N57"/>
    <mergeCell ref="O57:P57"/>
    <mergeCell ref="C86:C87"/>
    <mergeCell ref="B59:B69"/>
    <mergeCell ref="C59:C69"/>
    <mergeCell ref="O59:P59"/>
    <mergeCell ref="A70:N70"/>
    <mergeCell ref="O70:P70"/>
    <mergeCell ref="A71:P71"/>
    <mergeCell ref="B72:B78"/>
    <mergeCell ref="C72:C78"/>
    <mergeCell ref="O72:P72"/>
    <mergeCell ref="B79:B85"/>
    <mergeCell ref="C79:C85"/>
    <mergeCell ref="A88:N88"/>
    <mergeCell ref="O88:P88"/>
    <mergeCell ref="A89:P89"/>
    <mergeCell ref="B90:B99"/>
    <mergeCell ref="C90:C99"/>
    <mergeCell ref="O90:P90"/>
    <mergeCell ref="O121:P121"/>
    <mergeCell ref="A102:N102"/>
    <mergeCell ref="O102:P102"/>
    <mergeCell ref="A103:P103"/>
    <mergeCell ref="B104:B114"/>
    <mergeCell ref="C104:C114"/>
    <mergeCell ref="O104:P104"/>
    <mergeCell ref="B115:B118"/>
    <mergeCell ref="C115:C118"/>
    <mergeCell ref="B119:B120"/>
    <mergeCell ref="C119:C120"/>
    <mergeCell ref="A121:N121"/>
    <mergeCell ref="A122:P122"/>
    <mergeCell ref="O123:P123"/>
    <mergeCell ref="B124:B125"/>
    <mergeCell ref="C124:C125"/>
    <mergeCell ref="B127:B129"/>
    <mergeCell ref="C127:C129"/>
    <mergeCell ref="O143:P143"/>
    <mergeCell ref="B130:B133"/>
    <mergeCell ref="C130:C133"/>
    <mergeCell ref="B134:B135"/>
    <mergeCell ref="C134:C135"/>
    <mergeCell ref="A137:N137"/>
    <mergeCell ref="O137:P137"/>
    <mergeCell ref="A138:P138"/>
    <mergeCell ref="A141:N141"/>
    <mergeCell ref="O141:P141"/>
    <mergeCell ref="A142:N142"/>
    <mergeCell ref="O142:P142"/>
    <mergeCell ref="C139:C140"/>
    <mergeCell ref="B139:B140"/>
  </mergeCells>
  <pageMargins left="0.70000000000000007" right="0.70000000000000007" top="0.75" bottom="0.75" header="0.30000000000000004" footer="0.30000000000000004"/>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26B20-C65E-4180-9709-65C10D00D3FC}">
  <sheetPr>
    <tabColor rgb="FFE8E8E8"/>
  </sheetPr>
  <dimension ref="A1:P44"/>
  <sheetViews>
    <sheetView topLeftCell="C25" workbookViewId="0">
      <selection activeCell="T43" sqref="T43"/>
    </sheetView>
  </sheetViews>
  <sheetFormatPr defaultColWidth="8.88671875" defaultRowHeight="14.4" x14ac:dyDescent="0.3"/>
  <cols>
    <col min="1" max="1" width="8.88671875" style="1491" bestFit="1" customWidth="1"/>
    <col min="2" max="2" width="13.109375" style="1491" customWidth="1"/>
    <col min="3" max="3" width="40.88671875" style="1491" customWidth="1"/>
    <col min="4" max="4" width="54.88671875" style="1491" customWidth="1"/>
    <col min="5" max="5" width="8.109375" style="1491" customWidth="1"/>
    <col min="6" max="6" width="8.88671875" style="1491" bestFit="1" customWidth="1"/>
    <col min="7" max="9" width="4.109375" style="1497" customWidth="1"/>
    <col min="10" max="11" width="3.109375" style="1497" customWidth="1"/>
    <col min="12" max="12" width="3.109375" style="1453" customWidth="1"/>
    <col min="13" max="14" width="3.109375" style="1497" customWidth="1"/>
    <col min="15" max="16" width="12.109375" style="1491" customWidth="1"/>
    <col min="17" max="17" width="8.88671875" style="1491" customWidth="1"/>
    <col min="18" max="16384" width="8.88671875" style="1491"/>
  </cols>
  <sheetData>
    <row r="1" spans="1:16" s="1398" customFormat="1" x14ac:dyDescent="0.3">
      <c r="A1" s="1397"/>
      <c r="B1" s="1397"/>
      <c r="C1" s="1397"/>
      <c r="D1" s="1951" t="s">
        <v>2948</v>
      </c>
      <c r="E1" s="1951"/>
      <c r="F1" s="1951"/>
      <c r="G1" s="1951"/>
      <c r="H1" s="1951"/>
      <c r="I1" s="1951"/>
      <c r="J1" s="1951"/>
      <c r="K1" s="1951"/>
      <c r="L1" s="1951"/>
      <c r="M1" s="1951"/>
      <c r="N1" s="1951"/>
      <c r="O1" s="1951"/>
      <c r="P1" s="1951"/>
    </row>
    <row r="2" spans="1:16" s="1398" customFormat="1" x14ac:dyDescent="0.3">
      <c r="A2" s="1397"/>
      <c r="B2" s="1397"/>
      <c r="C2" s="1397"/>
      <c r="D2" s="1400"/>
      <c r="E2" s="1400"/>
      <c r="F2" s="1400"/>
      <c r="G2" s="1400"/>
      <c r="H2" s="1400"/>
      <c r="I2" s="1400"/>
      <c r="J2" s="1400"/>
      <c r="K2" s="1400"/>
      <c r="L2" s="1400"/>
      <c r="M2" s="1400"/>
      <c r="N2" s="1400"/>
      <c r="O2" s="1401"/>
      <c r="P2" s="1401"/>
    </row>
    <row r="3" spans="1:16" s="1398" customFormat="1" x14ac:dyDescent="0.3">
      <c r="A3" s="1397"/>
      <c r="B3" s="1397"/>
      <c r="C3" s="1397"/>
      <c r="D3" s="1400"/>
      <c r="E3" s="1400"/>
      <c r="F3" s="1400"/>
      <c r="G3" s="1400"/>
      <c r="H3" s="1400"/>
      <c r="I3" s="1400"/>
      <c r="J3" s="1400"/>
      <c r="K3" s="1400"/>
      <c r="L3" s="1400"/>
      <c r="M3" s="1400"/>
      <c r="N3" s="1400"/>
      <c r="O3" s="1402"/>
      <c r="P3" s="1402"/>
    </row>
    <row r="4" spans="1:16" s="1398" customFormat="1" x14ac:dyDescent="0.3">
      <c r="A4" s="1397"/>
      <c r="B4" s="1397"/>
      <c r="C4" s="1397"/>
      <c r="D4" s="1400"/>
      <c r="E4" s="1400"/>
      <c r="F4" s="1400"/>
      <c r="G4" s="1400"/>
      <c r="H4" s="1400"/>
      <c r="I4" s="1400"/>
      <c r="J4" s="1400"/>
      <c r="K4" s="1400"/>
      <c r="L4" s="1400"/>
      <c r="M4" s="1400"/>
      <c r="N4" s="1400"/>
      <c r="O4" s="1402"/>
      <c r="P4" s="1402"/>
    </row>
    <row r="5" spans="1:16" s="1398" customFormat="1" x14ac:dyDescent="0.3">
      <c r="A5" s="1397"/>
      <c r="B5" s="1397"/>
      <c r="C5" s="1397"/>
      <c r="D5" s="1400"/>
      <c r="E5" s="1400"/>
      <c r="F5" s="1400"/>
      <c r="G5" s="1400"/>
      <c r="H5" s="1400"/>
      <c r="I5" s="1400"/>
      <c r="J5" s="1400"/>
      <c r="K5" s="1400"/>
      <c r="L5" s="1400"/>
      <c r="M5" s="1400"/>
      <c r="N5" s="1400"/>
      <c r="O5" s="1402"/>
      <c r="P5" s="1402"/>
    </row>
    <row r="6" spans="1:16" s="1398" customFormat="1" x14ac:dyDescent="0.3">
      <c r="A6" s="1397"/>
      <c r="B6" s="1397"/>
      <c r="C6" s="1397"/>
      <c r="D6" s="1400"/>
      <c r="E6" s="1400"/>
      <c r="F6" s="1400"/>
      <c r="G6" s="1400"/>
      <c r="H6" s="1400"/>
      <c r="I6" s="1400"/>
      <c r="J6" s="1400"/>
      <c r="K6" s="1400"/>
      <c r="L6" s="1400"/>
      <c r="M6" s="1400"/>
      <c r="N6" s="1400"/>
      <c r="O6" s="1402"/>
      <c r="P6" s="1402"/>
    </row>
    <row r="7" spans="1:16" s="1398" customFormat="1" x14ac:dyDescent="0.3">
      <c r="A7" s="1397"/>
      <c r="B7" s="1397"/>
      <c r="C7" s="1397"/>
      <c r="D7" s="1400"/>
      <c r="E7" s="1400"/>
      <c r="F7" s="1400"/>
      <c r="G7" s="1400"/>
      <c r="H7" s="1400"/>
      <c r="I7" s="1400"/>
      <c r="J7" s="1400"/>
      <c r="K7" s="1400"/>
      <c r="L7" s="1400"/>
      <c r="M7" s="1400"/>
      <c r="N7" s="1400"/>
      <c r="O7" s="1402"/>
      <c r="P7" s="1402"/>
    </row>
    <row r="8" spans="1:16" s="1398" customFormat="1" x14ac:dyDescent="0.3">
      <c r="A8" s="1952" t="s">
        <v>2644</v>
      </c>
      <c r="B8" s="1952"/>
      <c r="C8" s="1952"/>
      <c r="D8" s="1404"/>
      <c r="E8" s="1404"/>
      <c r="F8" s="1404"/>
      <c r="G8" s="1404"/>
      <c r="H8" s="1404"/>
      <c r="I8" s="1404"/>
      <c r="J8" s="1404"/>
      <c r="K8" s="1404"/>
      <c r="L8" s="1400"/>
      <c r="M8" s="1400"/>
      <c r="N8" s="1400"/>
      <c r="O8" s="1402"/>
      <c r="P8" s="1402"/>
    </row>
    <row r="9" spans="1:16" s="1398" customFormat="1" ht="15.75" customHeight="1" x14ac:dyDescent="0.3">
      <c r="A9" s="1952" t="s">
        <v>2949</v>
      </c>
      <c r="B9" s="1952"/>
      <c r="C9" s="1952"/>
      <c r="D9" s="1404"/>
      <c r="E9" s="1404"/>
      <c r="F9" s="1404"/>
      <c r="G9" s="1404"/>
      <c r="H9" s="1404"/>
      <c r="I9" s="815"/>
      <c r="J9" s="815"/>
      <c r="K9" s="815"/>
      <c r="L9" s="1400"/>
      <c r="M9" s="1400"/>
      <c r="N9" s="1400"/>
      <c r="O9" s="1402"/>
      <c r="P9" s="1402"/>
    </row>
    <row r="10" spans="1:16" s="1398" customFormat="1" ht="31.5" customHeight="1" thickBot="1" x14ac:dyDescent="0.35">
      <c r="A10" s="1953" t="s">
        <v>2950</v>
      </c>
      <c r="B10" s="1953"/>
      <c r="C10" s="1953"/>
      <c r="D10" s="1454"/>
      <c r="E10" s="1454"/>
      <c r="F10" s="1454"/>
      <c r="G10" s="1454"/>
      <c r="H10" s="1454"/>
      <c r="I10" s="1454"/>
      <c r="J10" s="1454"/>
      <c r="K10" s="1454"/>
      <c r="L10" s="1400"/>
      <c r="M10" s="1454"/>
      <c r="N10" s="1454"/>
      <c r="O10" s="1402"/>
      <c r="P10" s="1402"/>
    </row>
    <row r="11" spans="1:16" s="1405" customFormat="1" ht="33.75" customHeight="1" thickBot="1" x14ac:dyDescent="0.35">
      <c r="A11" s="1981" t="s">
        <v>109</v>
      </c>
      <c r="B11" s="1955" t="s">
        <v>110</v>
      </c>
      <c r="C11" s="1956" t="s">
        <v>111</v>
      </c>
      <c r="D11" s="1957" t="s">
        <v>112</v>
      </c>
      <c r="E11" s="1957" t="s">
        <v>113</v>
      </c>
      <c r="F11" s="1958" t="s">
        <v>114</v>
      </c>
      <c r="G11" s="1959" t="s">
        <v>115</v>
      </c>
      <c r="H11" s="1959"/>
      <c r="I11" s="1959"/>
      <c r="J11" s="1959"/>
      <c r="K11" s="1959"/>
      <c r="L11" s="1959"/>
      <c r="M11" s="1959"/>
      <c r="N11" s="1959"/>
      <c r="O11" s="1960" t="s">
        <v>116</v>
      </c>
      <c r="P11" s="1960" t="s">
        <v>117</v>
      </c>
    </row>
    <row r="12" spans="1:16" s="1405" customFormat="1" ht="63" customHeight="1" thickBot="1" x14ac:dyDescent="0.35">
      <c r="A12" s="1981"/>
      <c r="B12" s="1955"/>
      <c r="C12" s="1956"/>
      <c r="D12" s="1957"/>
      <c r="E12" s="1957"/>
      <c r="F12" s="1958"/>
      <c r="G12" s="1961" t="s">
        <v>118</v>
      </c>
      <c r="H12" s="1961"/>
      <c r="I12" s="1961"/>
      <c r="J12" s="1961" t="s">
        <v>119</v>
      </c>
      <c r="K12" s="1961"/>
      <c r="L12" s="1961"/>
      <c r="M12" s="1961"/>
      <c r="N12" s="1961"/>
      <c r="O12" s="1960"/>
      <c r="P12" s="1960"/>
    </row>
    <row r="13" spans="1:16" s="1405" customFormat="1" ht="77.25" customHeight="1" thickBot="1" x14ac:dyDescent="0.35">
      <c r="A13" s="1981"/>
      <c r="B13" s="1955"/>
      <c r="C13" s="1956"/>
      <c r="D13" s="1957"/>
      <c r="E13" s="1957"/>
      <c r="F13" s="1958"/>
      <c r="G13" s="1406" t="s">
        <v>120</v>
      </c>
      <c r="H13" s="1407" t="s">
        <v>121</v>
      </c>
      <c r="I13" s="1410" t="s">
        <v>122</v>
      </c>
      <c r="J13" s="1409" t="s">
        <v>123</v>
      </c>
      <c r="K13" s="1407" t="s">
        <v>124</v>
      </c>
      <c r="L13" s="1407" t="s">
        <v>125</v>
      </c>
      <c r="M13" s="1455" t="s">
        <v>126</v>
      </c>
      <c r="N13" s="1456" t="s">
        <v>127</v>
      </c>
      <c r="O13" s="1960"/>
      <c r="P13" s="1960"/>
    </row>
    <row r="14" spans="1:16" s="1477" customFormat="1" ht="15" thickBot="1" x14ac:dyDescent="0.35">
      <c r="A14" s="1950" t="s">
        <v>2951</v>
      </c>
      <c r="B14" s="1950"/>
      <c r="C14" s="1950"/>
      <c r="D14" s="1950"/>
      <c r="E14" s="1950"/>
      <c r="F14" s="1950"/>
      <c r="G14" s="1950"/>
      <c r="H14" s="1950"/>
      <c r="I14" s="1950"/>
      <c r="J14" s="1950"/>
      <c r="K14" s="1950"/>
      <c r="L14" s="1950"/>
      <c r="M14" s="1950"/>
      <c r="N14" s="1950"/>
      <c r="O14" s="1950"/>
      <c r="P14" s="1950"/>
    </row>
    <row r="15" spans="1:16" s="1477" customFormat="1" x14ac:dyDescent="0.3">
      <c r="A15" s="1947" t="s">
        <v>2952</v>
      </c>
      <c r="B15" s="1947"/>
      <c r="C15" s="1947"/>
      <c r="D15" s="1947"/>
      <c r="E15" s="1947"/>
      <c r="F15" s="1947"/>
      <c r="G15" s="1947"/>
      <c r="H15" s="1947"/>
      <c r="I15" s="1947"/>
      <c r="J15" s="1947"/>
      <c r="K15" s="1947"/>
      <c r="L15" s="1947"/>
      <c r="M15" s="1947"/>
      <c r="N15" s="1947"/>
      <c r="O15" s="1947"/>
      <c r="P15" s="1947"/>
    </row>
    <row r="16" spans="1:16" s="1457" customFormat="1" x14ac:dyDescent="0.3">
      <c r="A16" s="1474">
        <v>1</v>
      </c>
      <c r="B16" s="1936" t="s">
        <v>2953</v>
      </c>
      <c r="C16" s="1936" t="s">
        <v>2954</v>
      </c>
      <c r="D16" s="1427" t="s">
        <v>535</v>
      </c>
      <c r="E16" s="1245">
        <v>12</v>
      </c>
      <c r="F16" s="1246">
        <v>6</v>
      </c>
      <c r="G16" s="1458"/>
      <c r="H16" s="1245"/>
      <c r="I16" s="1459" t="s">
        <v>132</v>
      </c>
      <c r="J16" s="1458"/>
      <c r="K16" s="1460"/>
      <c r="L16" s="1245"/>
      <c r="M16" s="1245"/>
      <c r="N16" s="1247"/>
      <c r="O16" s="1964" t="s">
        <v>2654</v>
      </c>
      <c r="P16" s="1964"/>
    </row>
    <row r="17" spans="1:16" s="1477" customFormat="1" ht="27.6" x14ac:dyDescent="0.3">
      <c r="A17" s="1473">
        <v>2</v>
      </c>
      <c r="B17" s="1936"/>
      <c r="C17" s="1936"/>
      <c r="D17" s="1427" t="s">
        <v>2655</v>
      </c>
      <c r="E17" s="1245">
        <v>1</v>
      </c>
      <c r="F17" s="1246">
        <v>6</v>
      </c>
      <c r="G17" s="1458"/>
      <c r="H17" s="1460"/>
      <c r="I17" s="1459"/>
      <c r="J17" s="1458"/>
      <c r="K17" s="1460"/>
      <c r="L17" s="1245" t="s">
        <v>132</v>
      </c>
      <c r="M17" s="1245"/>
      <c r="N17" s="1247"/>
      <c r="O17" s="959"/>
      <c r="P17" s="1464">
        <f t="shared" ref="P17:P22" si="0">ROUND(O17,2)*E17*F17</f>
        <v>0</v>
      </c>
    </row>
    <row r="18" spans="1:16" s="1477" customFormat="1" ht="27.6" x14ac:dyDescent="0.3">
      <c r="A18" s="1473">
        <v>3</v>
      </c>
      <c r="B18" s="1936"/>
      <c r="C18" s="1936"/>
      <c r="D18" s="1417" t="s">
        <v>2656</v>
      </c>
      <c r="E18" s="1245">
        <v>1</v>
      </c>
      <c r="F18" s="1246">
        <v>6</v>
      </c>
      <c r="G18" s="1461"/>
      <c r="H18" s="1462"/>
      <c r="I18" s="1463"/>
      <c r="J18" s="1461"/>
      <c r="K18" s="1462"/>
      <c r="L18" s="1245" t="s">
        <v>132</v>
      </c>
      <c r="M18" s="1245"/>
      <c r="N18" s="1247"/>
      <c r="O18" s="959"/>
      <c r="P18" s="1464">
        <f t="shared" si="0"/>
        <v>0</v>
      </c>
    </row>
    <row r="19" spans="1:16" s="1477" customFormat="1" x14ac:dyDescent="0.3">
      <c r="A19" s="1473">
        <v>4</v>
      </c>
      <c r="B19" s="1936"/>
      <c r="C19" s="1936"/>
      <c r="D19" s="1417" t="s">
        <v>170</v>
      </c>
      <c r="E19" s="1414">
        <v>1</v>
      </c>
      <c r="F19" s="1246">
        <v>6</v>
      </c>
      <c r="G19" s="1461"/>
      <c r="H19" s="1462"/>
      <c r="I19" s="1463"/>
      <c r="J19" s="1461"/>
      <c r="K19" s="1462"/>
      <c r="L19" s="1245" t="s">
        <v>132</v>
      </c>
      <c r="M19" s="1245"/>
      <c r="N19" s="1247"/>
      <c r="O19" s="959"/>
      <c r="P19" s="1464">
        <f t="shared" si="0"/>
        <v>0</v>
      </c>
    </row>
    <row r="20" spans="1:16" s="1477" customFormat="1" ht="27.6" x14ac:dyDescent="0.3">
      <c r="A20" s="1473">
        <v>5</v>
      </c>
      <c r="B20" s="1936"/>
      <c r="C20" s="1936"/>
      <c r="D20" s="1417" t="s">
        <v>2657</v>
      </c>
      <c r="E20" s="1414">
        <v>1</v>
      </c>
      <c r="F20" s="1246">
        <v>6</v>
      </c>
      <c r="G20" s="1461"/>
      <c r="H20" s="1462"/>
      <c r="I20" s="1463"/>
      <c r="J20" s="1461"/>
      <c r="K20" s="1462"/>
      <c r="L20" s="1245" t="s">
        <v>132</v>
      </c>
      <c r="M20" s="1245"/>
      <c r="N20" s="1247"/>
      <c r="O20" s="959"/>
      <c r="P20" s="1464">
        <f t="shared" si="0"/>
        <v>0</v>
      </c>
    </row>
    <row r="21" spans="1:16" s="1477" customFormat="1" x14ac:dyDescent="0.3">
      <c r="A21" s="1473">
        <v>6</v>
      </c>
      <c r="B21" s="1936"/>
      <c r="C21" s="1936"/>
      <c r="D21" s="1417" t="s">
        <v>2658</v>
      </c>
      <c r="E21" s="1414">
        <v>1</v>
      </c>
      <c r="F21" s="1246">
        <v>6</v>
      </c>
      <c r="G21" s="1461"/>
      <c r="H21" s="1462"/>
      <c r="I21" s="1463"/>
      <c r="J21" s="1461"/>
      <c r="K21" s="1462"/>
      <c r="L21" s="1245" t="s">
        <v>132</v>
      </c>
      <c r="M21" s="1245"/>
      <c r="N21" s="1247"/>
      <c r="O21" s="959"/>
      <c r="P21" s="1464">
        <f t="shared" si="0"/>
        <v>0</v>
      </c>
    </row>
    <row r="22" spans="1:16" s="1477" customFormat="1" x14ac:dyDescent="0.3">
      <c r="A22" s="1473">
        <v>7</v>
      </c>
      <c r="B22" s="1936"/>
      <c r="C22" s="1936"/>
      <c r="D22" s="1417" t="s">
        <v>2659</v>
      </c>
      <c r="E22" s="1414">
        <v>1</v>
      </c>
      <c r="F22" s="1415">
        <v>1</v>
      </c>
      <c r="G22" s="1461"/>
      <c r="H22" s="1462"/>
      <c r="I22" s="1463"/>
      <c r="J22" s="1461"/>
      <c r="K22" s="1462"/>
      <c r="L22" s="1245" t="s">
        <v>132</v>
      </c>
      <c r="M22" s="1245"/>
      <c r="N22" s="1247"/>
      <c r="O22" s="959"/>
      <c r="P22" s="1464">
        <f t="shared" si="0"/>
        <v>0</v>
      </c>
    </row>
    <row r="23" spans="1:16" s="1477" customFormat="1" ht="15" thickBot="1" x14ac:dyDescent="0.35">
      <c r="A23" s="1940" t="s">
        <v>2660</v>
      </c>
      <c r="B23" s="1940"/>
      <c r="C23" s="1940"/>
      <c r="D23" s="1940"/>
      <c r="E23" s="1940"/>
      <c r="F23" s="1940"/>
      <c r="G23" s="1940"/>
      <c r="H23" s="1940"/>
      <c r="I23" s="1940"/>
      <c r="J23" s="1940"/>
      <c r="K23" s="1940"/>
      <c r="L23" s="1940"/>
      <c r="M23" s="1940"/>
      <c r="N23" s="1940"/>
      <c r="O23" s="1965">
        <f>SUM(P17:P22)</f>
        <v>0</v>
      </c>
      <c r="P23" s="1965"/>
    </row>
    <row r="24" spans="1:16" s="1477" customFormat="1" x14ac:dyDescent="0.3">
      <c r="A24" s="1947" t="s">
        <v>2955</v>
      </c>
      <c r="B24" s="1947"/>
      <c r="C24" s="1947"/>
      <c r="D24" s="1947"/>
      <c r="E24" s="1947"/>
      <c r="F24" s="1947"/>
      <c r="G24" s="1947"/>
      <c r="H24" s="1947"/>
      <c r="I24" s="1947"/>
      <c r="J24" s="1947"/>
      <c r="K24" s="1947"/>
      <c r="L24" s="1947"/>
      <c r="M24" s="1947"/>
      <c r="N24" s="1947"/>
      <c r="O24" s="1947"/>
      <c r="P24" s="1947"/>
    </row>
    <row r="25" spans="1:16" s="1411" customFormat="1" x14ac:dyDescent="0.3">
      <c r="A25" s="1474">
        <v>8</v>
      </c>
      <c r="B25" s="1936" t="s">
        <v>2956</v>
      </c>
      <c r="C25" s="1936" t="s">
        <v>2672</v>
      </c>
      <c r="D25" s="1465" t="s">
        <v>535</v>
      </c>
      <c r="E25" s="1245">
        <v>12</v>
      </c>
      <c r="F25" s="1246">
        <v>3</v>
      </c>
      <c r="G25" s="1243"/>
      <c r="H25" s="1245"/>
      <c r="I25" s="1247" t="s">
        <v>132</v>
      </c>
      <c r="J25" s="1243"/>
      <c r="K25" s="1245"/>
      <c r="L25" s="1245"/>
      <c r="M25" s="1245"/>
      <c r="N25" s="1247"/>
      <c r="O25" s="1939" t="s">
        <v>2654</v>
      </c>
      <c r="P25" s="1939"/>
    </row>
    <row r="26" spans="1:16" s="1477" customFormat="1" x14ac:dyDescent="0.3">
      <c r="A26" s="1473">
        <v>9</v>
      </c>
      <c r="B26" s="1936"/>
      <c r="C26" s="1936"/>
      <c r="D26" s="1425" t="s">
        <v>2673</v>
      </c>
      <c r="E26" s="1414">
        <v>1</v>
      </c>
      <c r="F26" s="1415">
        <v>3</v>
      </c>
      <c r="G26" s="1461"/>
      <c r="H26" s="1462"/>
      <c r="I26" s="1463"/>
      <c r="J26" s="1461"/>
      <c r="K26" s="1462"/>
      <c r="L26" s="1414" t="s">
        <v>132</v>
      </c>
      <c r="M26" s="1414"/>
      <c r="N26" s="1416"/>
      <c r="O26" s="962"/>
      <c r="P26" s="1472">
        <f t="shared" ref="P26:P35" si="1">ROUND(O26,2)*E26*F26</f>
        <v>0</v>
      </c>
    </row>
    <row r="27" spans="1:16" s="1477" customFormat="1" x14ac:dyDescent="0.3">
      <c r="A27" s="1473">
        <v>10</v>
      </c>
      <c r="B27" s="1936"/>
      <c r="C27" s="1936"/>
      <c r="D27" s="1417" t="s">
        <v>2674</v>
      </c>
      <c r="E27" s="1414">
        <v>1</v>
      </c>
      <c r="F27" s="1415">
        <v>3</v>
      </c>
      <c r="G27" s="1461"/>
      <c r="H27" s="1462"/>
      <c r="I27" s="1463"/>
      <c r="J27" s="1461"/>
      <c r="K27" s="1462"/>
      <c r="L27" s="1414" t="s">
        <v>132</v>
      </c>
      <c r="M27" s="1414"/>
      <c r="N27" s="1416"/>
      <c r="O27" s="959"/>
      <c r="P27" s="1464">
        <f t="shared" si="1"/>
        <v>0</v>
      </c>
    </row>
    <row r="28" spans="1:16" s="1477" customFormat="1" x14ac:dyDescent="0.3">
      <c r="A28" s="1473">
        <v>11</v>
      </c>
      <c r="B28" s="1936"/>
      <c r="C28" s="1936"/>
      <c r="D28" s="1417" t="s">
        <v>2675</v>
      </c>
      <c r="E28" s="1414">
        <v>1</v>
      </c>
      <c r="F28" s="1415">
        <v>3</v>
      </c>
      <c r="G28" s="1461"/>
      <c r="H28" s="1462"/>
      <c r="I28" s="1463"/>
      <c r="J28" s="1461"/>
      <c r="K28" s="1462"/>
      <c r="L28" s="1414" t="s">
        <v>132</v>
      </c>
      <c r="M28" s="1414"/>
      <c r="N28" s="1416"/>
      <c r="O28" s="959"/>
      <c r="P28" s="1464">
        <f t="shared" si="1"/>
        <v>0</v>
      </c>
    </row>
    <row r="29" spans="1:16" s="1477" customFormat="1" x14ac:dyDescent="0.3">
      <c r="A29" s="1473">
        <v>12</v>
      </c>
      <c r="B29" s="1936"/>
      <c r="C29" s="1936"/>
      <c r="D29" s="1417" t="s">
        <v>2676</v>
      </c>
      <c r="E29" s="1414">
        <v>1</v>
      </c>
      <c r="F29" s="1415">
        <v>3</v>
      </c>
      <c r="G29" s="1461"/>
      <c r="H29" s="1462"/>
      <c r="I29" s="1463"/>
      <c r="J29" s="1461"/>
      <c r="K29" s="1462"/>
      <c r="L29" s="1414" t="s">
        <v>132</v>
      </c>
      <c r="M29" s="1414"/>
      <c r="N29" s="1416"/>
      <c r="O29" s="959"/>
      <c r="P29" s="1464">
        <f t="shared" si="1"/>
        <v>0</v>
      </c>
    </row>
    <row r="30" spans="1:16" s="1477" customFormat="1" x14ac:dyDescent="0.3">
      <c r="A30" s="1473">
        <v>13</v>
      </c>
      <c r="B30" s="1936"/>
      <c r="C30" s="1936"/>
      <c r="D30" s="1417" t="s">
        <v>2677</v>
      </c>
      <c r="E30" s="1414">
        <v>1</v>
      </c>
      <c r="F30" s="1415">
        <v>3</v>
      </c>
      <c r="G30" s="1461"/>
      <c r="H30" s="1462"/>
      <c r="I30" s="1463"/>
      <c r="J30" s="1461"/>
      <c r="K30" s="1462"/>
      <c r="L30" s="1414" t="s">
        <v>132</v>
      </c>
      <c r="M30" s="1414"/>
      <c r="N30" s="1416"/>
      <c r="O30" s="959"/>
      <c r="P30" s="1464">
        <f t="shared" si="1"/>
        <v>0</v>
      </c>
    </row>
    <row r="31" spans="1:16" s="1477" customFormat="1" ht="27.6" x14ac:dyDescent="0.3">
      <c r="A31" s="1473">
        <v>14</v>
      </c>
      <c r="B31" s="1936"/>
      <c r="C31" s="1936"/>
      <c r="D31" s="1427" t="s">
        <v>2678</v>
      </c>
      <c r="E31" s="1414">
        <v>1</v>
      </c>
      <c r="F31" s="1415">
        <v>3</v>
      </c>
      <c r="G31" s="1461"/>
      <c r="H31" s="1462"/>
      <c r="I31" s="1463"/>
      <c r="J31" s="1461"/>
      <c r="K31" s="1462"/>
      <c r="L31" s="1414" t="s">
        <v>132</v>
      </c>
      <c r="M31" s="1414"/>
      <c r="N31" s="1416"/>
      <c r="O31" s="959"/>
      <c r="P31" s="1464">
        <f t="shared" si="1"/>
        <v>0</v>
      </c>
    </row>
    <row r="32" spans="1:16" s="1477" customFormat="1" ht="27.6" x14ac:dyDescent="0.3">
      <c r="A32" s="1473">
        <v>15</v>
      </c>
      <c r="B32" s="1936"/>
      <c r="C32" s="1936"/>
      <c r="D32" s="1417" t="s">
        <v>2679</v>
      </c>
      <c r="E32" s="1414">
        <v>1</v>
      </c>
      <c r="F32" s="1415">
        <v>3</v>
      </c>
      <c r="G32" s="1461"/>
      <c r="H32" s="1462"/>
      <c r="I32" s="1463"/>
      <c r="J32" s="1461"/>
      <c r="K32" s="1462"/>
      <c r="L32" s="1414" t="s">
        <v>132</v>
      </c>
      <c r="M32" s="1414"/>
      <c r="N32" s="1416"/>
      <c r="O32" s="959"/>
      <c r="P32" s="1464">
        <f t="shared" si="1"/>
        <v>0</v>
      </c>
    </row>
    <row r="33" spans="1:16" s="1477" customFormat="1" ht="27.6" x14ac:dyDescent="0.3">
      <c r="A33" s="1473">
        <v>16</v>
      </c>
      <c r="B33" s="1936"/>
      <c r="C33" s="1936"/>
      <c r="D33" s="1417" t="s">
        <v>2680</v>
      </c>
      <c r="E33" s="1414">
        <v>1</v>
      </c>
      <c r="F33" s="1415">
        <v>3</v>
      </c>
      <c r="G33" s="1461"/>
      <c r="H33" s="1462"/>
      <c r="I33" s="1463"/>
      <c r="J33" s="1461"/>
      <c r="K33" s="1462"/>
      <c r="L33" s="1414" t="s">
        <v>132</v>
      </c>
      <c r="M33" s="1414"/>
      <c r="N33" s="1416"/>
      <c r="O33" s="959"/>
      <c r="P33" s="1464">
        <f t="shared" si="1"/>
        <v>0</v>
      </c>
    </row>
    <row r="34" spans="1:16" s="1477" customFormat="1" ht="27.6" x14ac:dyDescent="0.3">
      <c r="A34" s="1473">
        <v>17</v>
      </c>
      <c r="B34" s="1936"/>
      <c r="C34" s="1936"/>
      <c r="D34" s="1417" t="s">
        <v>2957</v>
      </c>
      <c r="E34" s="1414">
        <v>1</v>
      </c>
      <c r="F34" s="1415">
        <v>3</v>
      </c>
      <c r="G34" s="1461"/>
      <c r="H34" s="1462"/>
      <c r="I34" s="1463"/>
      <c r="J34" s="1461"/>
      <c r="K34" s="1462"/>
      <c r="L34" s="1414" t="s">
        <v>132</v>
      </c>
      <c r="M34" s="1414"/>
      <c r="N34" s="1416"/>
      <c r="O34" s="959"/>
      <c r="P34" s="1464">
        <f t="shared" si="1"/>
        <v>0</v>
      </c>
    </row>
    <row r="35" spans="1:16" s="1477" customFormat="1" x14ac:dyDescent="0.3">
      <c r="A35" s="1473">
        <v>18</v>
      </c>
      <c r="B35" s="1936"/>
      <c r="C35" s="1936"/>
      <c r="D35" s="1417" t="s">
        <v>2682</v>
      </c>
      <c r="E35" s="1414">
        <v>1</v>
      </c>
      <c r="F35" s="1415">
        <v>3</v>
      </c>
      <c r="G35" s="1461"/>
      <c r="H35" s="1462"/>
      <c r="I35" s="1463"/>
      <c r="J35" s="1461"/>
      <c r="K35" s="1462"/>
      <c r="L35" s="1414" t="s">
        <v>132</v>
      </c>
      <c r="M35" s="1414"/>
      <c r="N35" s="1416"/>
      <c r="O35" s="959"/>
      <c r="P35" s="1464">
        <f t="shared" si="1"/>
        <v>0</v>
      </c>
    </row>
    <row r="36" spans="1:16" s="1477" customFormat="1" ht="15" thickBot="1" x14ac:dyDescent="0.35">
      <c r="A36" s="1940" t="s">
        <v>2660</v>
      </c>
      <c r="B36" s="1940"/>
      <c r="C36" s="1940"/>
      <c r="D36" s="1940"/>
      <c r="E36" s="1940"/>
      <c r="F36" s="1940"/>
      <c r="G36" s="1940"/>
      <c r="H36" s="1940"/>
      <c r="I36" s="1940"/>
      <c r="J36" s="1940"/>
      <c r="K36" s="1940"/>
      <c r="L36" s="1940"/>
      <c r="M36" s="1940"/>
      <c r="N36" s="1940"/>
      <c r="O36" s="1965">
        <f>SUM(P26:P35)</f>
        <v>0</v>
      </c>
      <c r="P36" s="1965"/>
    </row>
    <row r="37" spans="1:16" s="1477" customFormat="1" ht="15" thickBot="1" x14ac:dyDescent="0.35">
      <c r="A37" s="1937" t="s">
        <v>2958</v>
      </c>
      <c r="B37" s="1937"/>
      <c r="C37" s="1937"/>
      <c r="D37" s="1937"/>
      <c r="E37" s="1937"/>
      <c r="F37" s="1937"/>
      <c r="G37" s="1937"/>
      <c r="H37" s="1937"/>
      <c r="I37" s="1937"/>
      <c r="J37" s="1937"/>
      <c r="K37" s="1937"/>
      <c r="L37" s="1937"/>
      <c r="M37" s="1937"/>
      <c r="N37" s="1937"/>
      <c r="O37" s="1937"/>
      <c r="P37" s="1937"/>
    </row>
    <row r="38" spans="1:16" s="1476" customFormat="1" ht="55.2" x14ac:dyDescent="0.3">
      <c r="A38" s="1439">
        <v>19</v>
      </c>
      <c r="B38" s="1934" t="s">
        <v>2774</v>
      </c>
      <c r="C38" s="1932" t="s">
        <v>6801</v>
      </c>
      <c r="D38" s="1440" t="s">
        <v>6800</v>
      </c>
      <c r="E38" s="1441">
        <v>2</v>
      </c>
      <c r="F38" s="1441">
        <v>1</v>
      </c>
      <c r="G38" s="1441"/>
      <c r="H38" s="1441"/>
      <c r="I38" s="1441"/>
      <c r="J38" s="1441"/>
      <c r="K38" s="1441"/>
      <c r="L38" s="1441"/>
      <c r="M38" s="1441" t="s">
        <v>132</v>
      </c>
      <c r="N38" s="1441" t="s">
        <v>132</v>
      </c>
      <c r="O38" s="1366"/>
      <c r="P38" s="1442">
        <f>ROUND(O38,2)*E38*F38</f>
        <v>0</v>
      </c>
    </row>
    <row r="39" spans="1:16" s="1443" customFormat="1" ht="42" thickBot="1" x14ac:dyDescent="0.35">
      <c r="A39" s="1444">
        <v>20</v>
      </c>
      <c r="B39" s="1935"/>
      <c r="C39" s="1933"/>
      <c r="D39" s="1445" t="s">
        <v>6799</v>
      </c>
      <c r="E39" s="1446">
        <v>2</v>
      </c>
      <c r="F39" s="1446">
        <v>1</v>
      </c>
      <c r="G39" s="1446"/>
      <c r="H39" s="1446"/>
      <c r="I39" s="1446"/>
      <c r="J39" s="1446"/>
      <c r="K39" s="1446"/>
      <c r="L39" s="1446"/>
      <c r="M39" s="1446" t="s">
        <v>132</v>
      </c>
      <c r="N39" s="1446" t="s">
        <v>132</v>
      </c>
      <c r="O39" s="1367"/>
      <c r="P39" s="1447">
        <f>ROUND(O39,2)*E39*F39</f>
        <v>0</v>
      </c>
    </row>
    <row r="40" spans="1:16" s="1477" customFormat="1" ht="15" thickBot="1" x14ac:dyDescent="0.35">
      <c r="A40" s="1929" t="s">
        <v>2660</v>
      </c>
      <c r="B40" s="1929"/>
      <c r="C40" s="1929"/>
      <c r="D40" s="1929"/>
      <c r="E40" s="1929"/>
      <c r="F40" s="1929"/>
      <c r="G40" s="1929"/>
      <c r="H40" s="1929"/>
      <c r="I40" s="1929"/>
      <c r="J40" s="1929"/>
      <c r="K40" s="1929"/>
      <c r="L40" s="1929"/>
      <c r="M40" s="1929"/>
      <c r="N40" s="1929"/>
      <c r="O40" s="1930">
        <f>SUM(P38:P39)</f>
        <v>0</v>
      </c>
      <c r="P40" s="1930"/>
    </row>
    <row r="41" spans="1:16" customFormat="1" ht="15" thickBot="1" x14ac:dyDescent="0.35">
      <c r="A41" s="1491"/>
      <c r="B41" s="1491"/>
      <c r="C41" s="1491"/>
      <c r="D41" s="1491"/>
      <c r="E41" s="1491"/>
      <c r="F41" s="1491"/>
      <c r="G41" s="1497"/>
      <c r="H41" s="1497"/>
      <c r="I41" s="1497"/>
      <c r="J41" s="1497"/>
      <c r="K41" s="1497"/>
      <c r="L41" s="1453"/>
      <c r="M41" s="1497"/>
      <c r="N41" s="1497"/>
      <c r="O41" s="1491"/>
      <c r="P41" s="1491"/>
    </row>
    <row r="42" spans="1:16" s="1477" customFormat="1" ht="15" thickBot="1" x14ac:dyDescent="0.35">
      <c r="A42" s="1962" t="s">
        <v>163</v>
      </c>
      <c r="B42" s="1962"/>
      <c r="C42" s="1962"/>
      <c r="D42" s="1962"/>
      <c r="E42" s="1962"/>
      <c r="F42" s="1962"/>
      <c r="G42" s="1962"/>
      <c r="H42" s="1962"/>
      <c r="I42" s="1962"/>
      <c r="J42" s="1962"/>
      <c r="K42" s="1962"/>
      <c r="L42" s="1962"/>
      <c r="M42" s="1962"/>
      <c r="N42" s="1962"/>
      <c r="O42" s="1963">
        <f>O23+O36+O40</f>
        <v>0</v>
      </c>
      <c r="P42" s="1963"/>
    </row>
    <row r="43" spans="1:16" s="1477" customFormat="1" ht="15" thickBot="1" x14ac:dyDescent="0.35">
      <c r="A43" s="1478" t="s">
        <v>2959</v>
      </c>
      <c r="B43" s="1479"/>
      <c r="C43" s="1479"/>
      <c r="D43" s="1479"/>
      <c r="E43" s="1479"/>
      <c r="F43" s="1479"/>
      <c r="G43" s="1479"/>
      <c r="H43" s="1479"/>
      <c r="I43" s="1479"/>
      <c r="J43" s="1479"/>
      <c r="K43" s="1479"/>
      <c r="L43" s="1449"/>
      <c r="M43" s="1479"/>
      <c r="N43" s="1480"/>
      <c r="O43" s="1963">
        <f>SUM(O42*3)</f>
        <v>0</v>
      </c>
      <c r="P43" s="1963"/>
    </row>
    <row r="44" spans="1:16" customFormat="1" x14ac:dyDescent="0.3">
      <c r="A44" s="1491"/>
      <c r="B44" s="1491"/>
      <c r="C44" s="1491"/>
      <c r="D44" s="1491"/>
      <c r="E44" s="1491"/>
      <c r="F44" s="1491"/>
      <c r="G44" s="1497"/>
      <c r="H44" s="1497"/>
      <c r="I44" s="1497"/>
      <c r="J44" s="1497"/>
      <c r="K44" s="1497"/>
      <c r="L44" s="1453"/>
      <c r="M44" s="1497"/>
      <c r="N44" s="1497"/>
      <c r="O44" s="1491"/>
      <c r="P44" s="1491"/>
    </row>
  </sheetData>
  <sheetProtection algorithmName="SHA-512" hashValue="UdfOxOmtoFlx+e6ea10+uRWoYEM/WGnTdr7UA/lIqK1KUPDB8wtla0CX/dHT5IIFRnfi0pQlQgD31LG0oK3e8w==" saltValue="hvtiOHtyZrB3vl9YyjGalQ==" spinCount="100000" sheet="1" objects="1" scenarios="1"/>
  <mergeCells count="36">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 ref="A15:P15"/>
    <mergeCell ref="B16:B22"/>
    <mergeCell ref="C16:C22"/>
    <mergeCell ref="O16:P16"/>
    <mergeCell ref="A23:N23"/>
    <mergeCell ref="O23:P23"/>
    <mergeCell ref="O43:P43"/>
    <mergeCell ref="A24:P24"/>
    <mergeCell ref="B25:B35"/>
    <mergeCell ref="C25:C35"/>
    <mergeCell ref="O25:P25"/>
    <mergeCell ref="A36:N36"/>
    <mergeCell ref="O36:P36"/>
    <mergeCell ref="A37:P37"/>
    <mergeCell ref="A40:N40"/>
    <mergeCell ref="O40:P40"/>
    <mergeCell ref="A42:N42"/>
    <mergeCell ref="O42:P42"/>
    <mergeCell ref="C38:C39"/>
    <mergeCell ref="B38:B39"/>
  </mergeCells>
  <pageMargins left="0.70000000000000007" right="0.70000000000000007" top="0.75" bottom="0.75" header="0.30000000000000004" footer="0.30000000000000004"/>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A509-2AE9-4AE8-B20D-E7430715A029}">
  <sheetPr>
    <tabColor rgb="FFE8E8E8"/>
  </sheetPr>
  <dimension ref="A1:P132"/>
  <sheetViews>
    <sheetView topLeftCell="A110" workbookViewId="0">
      <selection activeCell="O128" sqref="O128:P128"/>
    </sheetView>
  </sheetViews>
  <sheetFormatPr defaultColWidth="8.88671875" defaultRowHeight="14.4" x14ac:dyDescent="0.3"/>
  <cols>
    <col min="1" max="1" width="8.88671875" style="1504" bestFit="1" customWidth="1"/>
    <col min="2" max="2" width="13.109375" style="1504" customWidth="1"/>
    <col min="3" max="3" width="40.88671875" style="1504" customWidth="1"/>
    <col min="4" max="4" width="54.88671875" style="1504" customWidth="1"/>
    <col min="5" max="5" width="8.109375" style="1504" customWidth="1"/>
    <col min="6" max="6" width="8.88671875" style="1504" bestFit="1" customWidth="1"/>
    <col min="7" max="9" width="4.33203125" style="1556" customWidth="1"/>
    <col min="10" max="11" width="3.109375" style="1556" customWidth="1"/>
    <col min="12" max="12" width="3.109375" style="1499" customWidth="1"/>
    <col min="13" max="14" width="3.109375" style="1556" customWidth="1"/>
    <col min="15" max="16" width="12.109375" style="1504" customWidth="1"/>
    <col min="17" max="17" width="56.109375" style="1504" customWidth="1"/>
    <col min="18" max="18" width="8.88671875" style="1504" customWidth="1"/>
    <col min="19" max="16384" width="8.88671875" style="1504"/>
  </cols>
  <sheetData>
    <row r="1" spans="1:16" s="1500" customFormat="1" x14ac:dyDescent="0.3">
      <c r="A1" s="1499"/>
      <c r="B1" s="1499"/>
      <c r="C1" s="1499"/>
      <c r="D1" s="2008" t="s">
        <v>2960</v>
      </c>
      <c r="E1" s="2008"/>
      <c r="F1" s="2008"/>
      <c r="G1" s="2008"/>
      <c r="H1" s="2008"/>
      <c r="I1" s="2008"/>
      <c r="J1" s="2008"/>
      <c r="K1" s="2008"/>
      <c r="L1" s="2008"/>
      <c r="M1" s="2008"/>
      <c r="N1" s="2008"/>
      <c r="O1" s="2008"/>
      <c r="P1" s="2008"/>
    </row>
    <row r="2" spans="1:16" s="1500" customFormat="1" x14ac:dyDescent="0.3">
      <c r="A2" s="1499"/>
      <c r="B2" s="1499"/>
      <c r="C2" s="1499"/>
      <c r="O2" s="1501"/>
      <c r="P2" s="1501"/>
    </row>
    <row r="3" spans="1:16" s="1500" customFormat="1" x14ac:dyDescent="0.3">
      <c r="A3" s="1499"/>
      <c r="B3" s="1499"/>
      <c r="C3" s="1499"/>
      <c r="O3" s="1502"/>
      <c r="P3" s="1502"/>
    </row>
    <row r="4" spans="1:16" s="1500" customFormat="1" x14ac:dyDescent="0.3">
      <c r="A4" s="1499"/>
      <c r="B4" s="1499"/>
      <c r="C4" s="1499"/>
      <c r="O4" s="1502"/>
      <c r="P4" s="1502"/>
    </row>
    <row r="5" spans="1:16" s="1500" customFormat="1" x14ac:dyDescent="0.3">
      <c r="A5" s="1499"/>
      <c r="B5" s="1499"/>
      <c r="C5" s="1499"/>
      <c r="O5" s="1502"/>
      <c r="P5" s="1502"/>
    </row>
    <row r="6" spans="1:16" s="1500" customFormat="1" x14ac:dyDescent="0.3">
      <c r="A6" s="1499"/>
      <c r="B6" s="1499"/>
      <c r="C6" s="1499"/>
      <c r="O6" s="1502"/>
      <c r="P6" s="1502"/>
    </row>
    <row r="7" spans="1:16" s="1500" customFormat="1" x14ac:dyDescent="0.3">
      <c r="A7" s="1499"/>
      <c r="B7" s="1499"/>
      <c r="C7" s="1499"/>
      <c r="O7" s="1502"/>
      <c r="P7" s="1502"/>
    </row>
    <row r="8" spans="1:16" s="1500" customFormat="1" x14ac:dyDescent="0.3">
      <c r="A8" s="2009" t="s">
        <v>2644</v>
      </c>
      <c r="B8" s="2009"/>
      <c r="C8" s="2009"/>
      <c r="D8" s="1503"/>
      <c r="E8" s="1503"/>
      <c r="F8" s="1503"/>
      <c r="G8" s="1503"/>
      <c r="H8" s="1503"/>
      <c r="I8" s="1503"/>
      <c r="J8" s="1503"/>
      <c r="K8" s="1503"/>
      <c r="O8" s="1502"/>
      <c r="P8" s="1502"/>
    </row>
    <row r="9" spans="1:16" s="1500" customFormat="1" ht="15.75" customHeight="1" x14ac:dyDescent="0.3">
      <c r="A9" s="2009" t="s">
        <v>2961</v>
      </c>
      <c r="B9" s="2009"/>
      <c r="C9" s="2009"/>
      <c r="D9" s="1503"/>
      <c r="E9" s="1503"/>
      <c r="F9" s="1503"/>
      <c r="G9" s="1503"/>
      <c r="H9" s="1503"/>
      <c r="I9" s="815"/>
      <c r="J9" s="815"/>
      <c r="K9" s="815"/>
      <c r="O9" s="1502"/>
      <c r="P9" s="1502"/>
    </row>
    <row r="10" spans="1:16" s="1500" customFormat="1" ht="31.5" customHeight="1" thickBot="1" x14ac:dyDescent="0.35">
      <c r="A10" s="2010" t="s">
        <v>2962</v>
      </c>
      <c r="B10" s="2010"/>
      <c r="C10" s="2010"/>
      <c r="D10" s="1504"/>
      <c r="E10" s="1504"/>
      <c r="F10" s="1504"/>
      <c r="G10" s="1504"/>
      <c r="H10" s="1504"/>
      <c r="I10" s="1504"/>
      <c r="J10" s="1504"/>
      <c r="K10" s="1504"/>
      <c r="M10" s="1504"/>
      <c r="N10" s="1504"/>
      <c r="O10" s="1502"/>
      <c r="P10" s="1502"/>
    </row>
    <row r="11" spans="1:16" s="1503" customFormat="1" ht="33.75" customHeight="1" thickBot="1" x14ac:dyDescent="0.35">
      <c r="A11" s="2011" t="s">
        <v>109</v>
      </c>
      <c r="B11" s="2012" t="s">
        <v>110</v>
      </c>
      <c r="C11" s="2013" t="s">
        <v>111</v>
      </c>
      <c r="D11" s="1957" t="s">
        <v>112</v>
      </c>
      <c r="E11" s="1957" t="s">
        <v>113</v>
      </c>
      <c r="F11" s="1958" t="s">
        <v>114</v>
      </c>
      <c r="G11" s="2014" t="s">
        <v>115</v>
      </c>
      <c r="H11" s="2014"/>
      <c r="I11" s="2014"/>
      <c r="J11" s="2014"/>
      <c r="K11" s="2014"/>
      <c r="L11" s="2014"/>
      <c r="M11" s="2014"/>
      <c r="N11" s="2014"/>
      <c r="O11" s="1960" t="s">
        <v>116</v>
      </c>
      <c r="P11" s="1960" t="s">
        <v>117</v>
      </c>
    </row>
    <row r="12" spans="1:16" s="1503" customFormat="1" ht="66" customHeight="1" thickBot="1" x14ac:dyDescent="0.35">
      <c r="A12" s="2011"/>
      <c r="B12" s="2012"/>
      <c r="C12" s="2013"/>
      <c r="D12" s="1957"/>
      <c r="E12" s="1957"/>
      <c r="F12" s="1958"/>
      <c r="G12" s="2000" t="s">
        <v>118</v>
      </c>
      <c r="H12" s="2000"/>
      <c r="I12" s="2000"/>
      <c r="J12" s="2000" t="s">
        <v>119</v>
      </c>
      <c r="K12" s="2000"/>
      <c r="L12" s="2000"/>
      <c r="M12" s="2000"/>
      <c r="N12" s="2000"/>
      <c r="O12" s="1960"/>
      <c r="P12" s="1960"/>
    </row>
    <row r="13" spans="1:16" s="1503" customFormat="1" ht="77.25" customHeight="1" thickBot="1" x14ac:dyDescent="0.35">
      <c r="A13" s="2011"/>
      <c r="B13" s="2012"/>
      <c r="C13" s="2013"/>
      <c r="D13" s="1957"/>
      <c r="E13" s="1957"/>
      <c r="F13" s="1958"/>
      <c r="G13" s="1505" t="s">
        <v>120</v>
      </c>
      <c r="H13" s="1506" t="s">
        <v>121</v>
      </c>
      <c r="I13" s="1507" t="s">
        <v>122</v>
      </c>
      <c r="J13" s="1508" t="s">
        <v>123</v>
      </c>
      <c r="K13" s="1506" t="s">
        <v>124</v>
      </c>
      <c r="L13" s="1506" t="s">
        <v>125</v>
      </c>
      <c r="M13" s="1506" t="s">
        <v>126</v>
      </c>
      <c r="N13" s="1507" t="s">
        <v>127</v>
      </c>
      <c r="O13" s="1960"/>
      <c r="P13" s="1960"/>
    </row>
    <row r="14" spans="1:16" s="1509" customFormat="1" ht="15" thickBot="1" x14ac:dyDescent="0.35">
      <c r="A14" s="2007" t="s">
        <v>2963</v>
      </c>
      <c r="B14" s="2007"/>
      <c r="C14" s="2007"/>
      <c r="D14" s="2007"/>
      <c r="E14" s="2007"/>
      <c r="F14" s="2007"/>
      <c r="G14" s="2007"/>
      <c r="H14" s="2007"/>
      <c r="I14" s="2007"/>
      <c r="J14" s="2007"/>
      <c r="K14" s="2007"/>
      <c r="L14" s="2007"/>
      <c r="M14" s="2007"/>
      <c r="N14" s="2007"/>
      <c r="O14" s="2007"/>
      <c r="P14" s="2007"/>
    </row>
    <row r="15" spans="1:16" s="1509" customFormat="1" x14ac:dyDescent="0.3">
      <c r="A15" s="2001" t="s">
        <v>2964</v>
      </c>
      <c r="B15" s="2001"/>
      <c r="C15" s="2001"/>
      <c r="D15" s="2001"/>
      <c r="E15" s="2001"/>
      <c r="F15" s="2001"/>
      <c r="G15" s="2001"/>
      <c r="H15" s="2001"/>
      <c r="I15" s="2001"/>
      <c r="J15" s="2001"/>
      <c r="K15" s="2001"/>
      <c r="L15" s="2001"/>
      <c r="M15" s="2001"/>
      <c r="N15" s="2001"/>
      <c r="O15" s="2001"/>
      <c r="P15" s="2001"/>
    </row>
    <row r="16" spans="1:16" s="1509" customFormat="1" x14ac:dyDescent="0.3">
      <c r="A16" s="1510">
        <v>1</v>
      </c>
      <c r="B16" s="1994" t="s">
        <v>2965</v>
      </c>
      <c r="C16" s="1994" t="s">
        <v>2966</v>
      </c>
      <c r="D16" s="1244" t="s">
        <v>535</v>
      </c>
      <c r="E16" s="1511">
        <v>12</v>
      </c>
      <c r="F16" s="1512">
        <v>25</v>
      </c>
      <c r="G16" s="1513"/>
      <c r="H16" s="1514"/>
      <c r="I16" s="1515" t="s">
        <v>132</v>
      </c>
      <c r="J16" s="1513"/>
      <c r="K16" s="1516"/>
      <c r="L16" s="1514"/>
      <c r="M16" s="1514"/>
      <c r="N16" s="1517"/>
      <c r="O16" s="1995" t="s">
        <v>2654</v>
      </c>
      <c r="P16" s="1995"/>
    </row>
    <row r="17" spans="1:16" s="1509" customFormat="1" ht="27.6" x14ac:dyDescent="0.3">
      <c r="A17" s="1518">
        <v>2</v>
      </c>
      <c r="B17" s="1994"/>
      <c r="C17" s="1994"/>
      <c r="D17" s="1244" t="s">
        <v>2655</v>
      </c>
      <c r="E17" s="1519">
        <v>1</v>
      </c>
      <c r="F17" s="1520">
        <v>25</v>
      </c>
      <c r="G17" s="1521"/>
      <c r="H17" s="1522"/>
      <c r="I17" s="1523"/>
      <c r="J17" s="1521"/>
      <c r="K17" s="1522"/>
      <c r="L17" s="1524" t="s">
        <v>132</v>
      </c>
      <c r="M17" s="1524"/>
      <c r="N17" s="1525"/>
      <c r="O17" s="964"/>
      <c r="P17" s="1526">
        <f t="shared" ref="P17:P22" si="0">ROUND(O17,2)*E17*F17</f>
        <v>0</v>
      </c>
    </row>
    <row r="18" spans="1:16" s="1509" customFormat="1" ht="27.6" x14ac:dyDescent="0.3">
      <c r="A18" s="1518">
        <v>3</v>
      </c>
      <c r="B18" s="1994"/>
      <c r="C18" s="1994"/>
      <c r="D18" s="1417" t="s">
        <v>2687</v>
      </c>
      <c r="E18" s="1519">
        <v>1</v>
      </c>
      <c r="F18" s="1520">
        <v>25</v>
      </c>
      <c r="G18" s="1521"/>
      <c r="H18" s="1522"/>
      <c r="I18" s="1523"/>
      <c r="J18" s="1521"/>
      <c r="K18" s="1522"/>
      <c r="L18" s="1524" t="s">
        <v>132</v>
      </c>
      <c r="M18" s="1524"/>
      <c r="N18" s="1525"/>
      <c r="O18" s="964"/>
      <c r="P18" s="1526">
        <f t="shared" si="0"/>
        <v>0</v>
      </c>
    </row>
    <row r="19" spans="1:16" s="1509" customFormat="1" x14ac:dyDescent="0.3">
      <c r="A19" s="1518">
        <v>4</v>
      </c>
      <c r="B19" s="1994"/>
      <c r="C19" s="1994"/>
      <c r="D19" s="1244" t="s">
        <v>170</v>
      </c>
      <c r="E19" s="1519">
        <v>1</v>
      </c>
      <c r="F19" s="1520">
        <v>25</v>
      </c>
      <c r="G19" s="1521"/>
      <c r="H19" s="1522"/>
      <c r="I19" s="1523"/>
      <c r="J19" s="1521"/>
      <c r="K19" s="1522"/>
      <c r="L19" s="1524" t="s">
        <v>132</v>
      </c>
      <c r="M19" s="1524"/>
      <c r="N19" s="1525"/>
      <c r="O19" s="964"/>
      <c r="P19" s="1526">
        <f t="shared" si="0"/>
        <v>0</v>
      </c>
    </row>
    <row r="20" spans="1:16" s="1509" customFormat="1" ht="27.6" x14ac:dyDescent="0.3">
      <c r="A20" s="1518">
        <v>5</v>
      </c>
      <c r="B20" s="1994"/>
      <c r="C20" s="1994"/>
      <c r="D20" s="1244" t="s">
        <v>2657</v>
      </c>
      <c r="E20" s="1519">
        <v>1</v>
      </c>
      <c r="F20" s="1520">
        <v>25</v>
      </c>
      <c r="G20" s="1521"/>
      <c r="H20" s="1522"/>
      <c r="I20" s="1523"/>
      <c r="J20" s="1521"/>
      <c r="K20" s="1522"/>
      <c r="L20" s="1524" t="s">
        <v>132</v>
      </c>
      <c r="M20" s="1524"/>
      <c r="N20" s="1525"/>
      <c r="O20" s="964"/>
      <c r="P20" s="1526">
        <f t="shared" si="0"/>
        <v>0</v>
      </c>
    </row>
    <row r="21" spans="1:16" s="1509" customFormat="1" x14ac:dyDescent="0.3">
      <c r="A21" s="1518">
        <v>6</v>
      </c>
      <c r="B21" s="1994"/>
      <c r="C21" s="1994"/>
      <c r="D21" s="1244" t="s">
        <v>2780</v>
      </c>
      <c r="E21" s="1519">
        <v>1</v>
      </c>
      <c r="F21" s="1520">
        <v>25</v>
      </c>
      <c r="G21" s="1521"/>
      <c r="H21" s="1522"/>
      <c r="I21" s="1523"/>
      <c r="J21" s="1521"/>
      <c r="K21" s="1522"/>
      <c r="L21" s="1524" t="s">
        <v>132</v>
      </c>
      <c r="M21" s="1524"/>
      <c r="N21" s="1525"/>
      <c r="O21" s="964"/>
      <c r="P21" s="1526">
        <f t="shared" si="0"/>
        <v>0</v>
      </c>
    </row>
    <row r="22" spans="1:16" s="1509" customFormat="1" x14ac:dyDescent="0.3">
      <c r="A22" s="1518">
        <v>7</v>
      </c>
      <c r="B22" s="1994"/>
      <c r="C22" s="1994"/>
      <c r="D22" s="1244" t="s">
        <v>2659</v>
      </c>
      <c r="E22" s="1519">
        <v>1</v>
      </c>
      <c r="F22" s="1520">
        <v>25</v>
      </c>
      <c r="G22" s="1521"/>
      <c r="H22" s="1522"/>
      <c r="I22" s="1523"/>
      <c r="J22" s="1521"/>
      <c r="K22" s="1522"/>
      <c r="L22" s="1524" t="s">
        <v>132</v>
      </c>
      <c r="M22" s="1524"/>
      <c r="N22" s="1525"/>
      <c r="O22" s="964"/>
      <c r="P22" s="1526">
        <f t="shared" si="0"/>
        <v>0</v>
      </c>
    </row>
    <row r="23" spans="1:16" s="1509" customFormat="1" ht="15" thickBot="1" x14ac:dyDescent="0.35">
      <c r="A23" s="1987" t="s">
        <v>2660</v>
      </c>
      <c r="B23" s="1987"/>
      <c r="C23" s="1987"/>
      <c r="D23" s="1987"/>
      <c r="E23" s="1987"/>
      <c r="F23" s="1987"/>
      <c r="G23" s="1987"/>
      <c r="H23" s="1987"/>
      <c r="I23" s="1987"/>
      <c r="J23" s="1987"/>
      <c r="K23" s="1987"/>
      <c r="L23" s="1987"/>
      <c r="M23" s="1987"/>
      <c r="N23" s="1987"/>
      <c r="O23" s="1988">
        <f>SUM(P17:P22)</f>
        <v>0</v>
      </c>
      <c r="P23" s="1988"/>
    </row>
    <row r="24" spans="1:16" s="1509" customFormat="1" ht="15" thickBot="1" x14ac:dyDescent="0.35">
      <c r="A24" s="2002" t="s">
        <v>2967</v>
      </c>
      <c r="B24" s="2002"/>
      <c r="C24" s="2002"/>
      <c r="D24" s="2002"/>
      <c r="E24" s="2002"/>
      <c r="F24" s="2002"/>
      <c r="G24" s="2002"/>
      <c r="H24" s="2002"/>
      <c r="I24" s="2002"/>
      <c r="J24" s="2002"/>
      <c r="K24" s="2002"/>
      <c r="L24" s="2002"/>
      <c r="M24" s="2002"/>
      <c r="N24" s="2002"/>
      <c r="O24" s="2002"/>
      <c r="P24" s="2002"/>
    </row>
    <row r="25" spans="1:16" s="1509" customFormat="1" x14ac:dyDescent="0.3">
      <c r="A25" s="2001" t="s">
        <v>2968</v>
      </c>
      <c r="B25" s="2001"/>
      <c r="C25" s="2001"/>
      <c r="D25" s="2001"/>
      <c r="E25" s="2001"/>
      <c r="F25" s="2001"/>
      <c r="G25" s="2001"/>
      <c r="H25" s="2001"/>
      <c r="I25" s="2001"/>
      <c r="J25" s="2001"/>
      <c r="K25" s="2001"/>
      <c r="L25" s="2001"/>
      <c r="M25" s="2001"/>
      <c r="N25" s="2001"/>
      <c r="O25" s="2001"/>
      <c r="P25" s="2001"/>
    </row>
    <row r="26" spans="1:16" s="1529" customFormat="1" x14ac:dyDescent="0.3">
      <c r="A26" s="1527">
        <v>8</v>
      </c>
      <c r="B26" s="1994" t="s">
        <v>2969</v>
      </c>
      <c r="C26" s="1994" t="s">
        <v>2672</v>
      </c>
      <c r="D26" s="1528" t="s">
        <v>535</v>
      </c>
      <c r="E26" s="1514">
        <v>12</v>
      </c>
      <c r="F26" s="1512">
        <v>8</v>
      </c>
      <c r="G26" s="1510"/>
      <c r="H26" s="1514"/>
      <c r="I26" s="1517" t="s">
        <v>132</v>
      </c>
      <c r="J26" s="1510"/>
      <c r="K26" s="1514"/>
      <c r="L26" s="1514"/>
      <c r="M26" s="1514"/>
      <c r="N26" s="1517"/>
      <c r="O26" s="1999" t="s">
        <v>2654</v>
      </c>
      <c r="P26" s="1999"/>
    </row>
    <row r="27" spans="1:16" s="1509" customFormat="1" x14ac:dyDescent="0.3">
      <c r="A27" s="1527">
        <v>9</v>
      </c>
      <c r="B27" s="1994"/>
      <c r="C27" s="1994"/>
      <c r="D27" s="1425" t="s">
        <v>2673</v>
      </c>
      <c r="E27" s="1524">
        <v>1</v>
      </c>
      <c r="F27" s="1520">
        <v>8</v>
      </c>
      <c r="G27" s="1521"/>
      <c r="H27" s="1522"/>
      <c r="I27" s="1523"/>
      <c r="J27" s="1521"/>
      <c r="K27" s="1522"/>
      <c r="L27" s="1524" t="s">
        <v>132</v>
      </c>
      <c r="M27" s="1524"/>
      <c r="N27" s="1525"/>
      <c r="O27" s="964"/>
      <c r="P27" s="1526">
        <f t="shared" ref="P27:P36" si="1">ROUND(O27,2)*E27*F27</f>
        <v>0</v>
      </c>
    </row>
    <row r="28" spans="1:16" s="1509" customFormat="1" x14ac:dyDescent="0.3">
      <c r="A28" s="1527">
        <v>10</v>
      </c>
      <c r="B28" s="1994"/>
      <c r="C28" s="1994"/>
      <c r="D28" s="1417" t="s">
        <v>2674</v>
      </c>
      <c r="E28" s="1524">
        <v>1</v>
      </c>
      <c r="F28" s="1520">
        <v>8</v>
      </c>
      <c r="G28" s="1521"/>
      <c r="H28" s="1522"/>
      <c r="I28" s="1523"/>
      <c r="J28" s="1521"/>
      <c r="K28" s="1522"/>
      <c r="L28" s="1524" t="s">
        <v>132</v>
      </c>
      <c r="M28" s="1524"/>
      <c r="N28" s="1525"/>
      <c r="O28" s="964"/>
      <c r="P28" s="1526">
        <f t="shared" si="1"/>
        <v>0</v>
      </c>
    </row>
    <row r="29" spans="1:16" s="1509" customFormat="1" x14ac:dyDescent="0.3">
      <c r="A29" s="1527">
        <v>11</v>
      </c>
      <c r="B29" s="1994"/>
      <c r="C29" s="1994"/>
      <c r="D29" s="1417" t="s">
        <v>2675</v>
      </c>
      <c r="E29" s="1524">
        <v>1</v>
      </c>
      <c r="F29" s="1520">
        <v>8</v>
      </c>
      <c r="G29" s="1521"/>
      <c r="H29" s="1522"/>
      <c r="I29" s="1523"/>
      <c r="J29" s="1521"/>
      <c r="K29" s="1522"/>
      <c r="L29" s="1524" t="s">
        <v>132</v>
      </c>
      <c r="M29" s="1524"/>
      <c r="N29" s="1525"/>
      <c r="O29" s="964"/>
      <c r="P29" s="1526">
        <f t="shared" si="1"/>
        <v>0</v>
      </c>
    </row>
    <row r="30" spans="1:16" s="1509" customFormat="1" x14ac:dyDescent="0.3">
      <c r="A30" s="1527">
        <v>12</v>
      </c>
      <c r="B30" s="1994"/>
      <c r="C30" s="1994"/>
      <c r="D30" s="1417" t="s">
        <v>2676</v>
      </c>
      <c r="E30" s="1524">
        <v>1</v>
      </c>
      <c r="F30" s="1520">
        <v>8</v>
      </c>
      <c r="G30" s="1521"/>
      <c r="H30" s="1522"/>
      <c r="I30" s="1523"/>
      <c r="J30" s="1521"/>
      <c r="K30" s="1522"/>
      <c r="L30" s="1524" t="s">
        <v>132</v>
      </c>
      <c r="M30" s="1524"/>
      <c r="N30" s="1525"/>
      <c r="O30" s="964"/>
      <c r="P30" s="1526">
        <f t="shared" si="1"/>
        <v>0</v>
      </c>
    </row>
    <row r="31" spans="1:16" s="1509" customFormat="1" x14ac:dyDescent="0.3">
      <c r="A31" s="1527">
        <v>13</v>
      </c>
      <c r="B31" s="1994"/>
      <c r="C31" s="1994"/>
      <c r="D31" s="1417" t="s">
        <v>2677</v>
      </c>
      <c r="E31" s="1524">
        <v>1</v>
      </c>
      <c r="F31" s="1520">
        <v>8</v>
      </c>
      <c r="G31" s="1521"/>
      <c r="H31" s="1522"/>
      <c r="I31" s="1523"/>
      <c r="J31" s="1521"/>
      <c r="K31" s="1522"/>
      <c r="L31" s="1524" t="s">
        <v>132</v>
      </c>
      <c r="M31" s="1524"/>
      <c r="N31" s="1525"/>
      <c r="O31" s="964"/>
      <c r="P31" s="1526">
        <f t="shared" si="1"/>
        <v>0</v>
      </c>
    </row>
    <row r="32" spans="1:16" s="1509" customFormat="1" ht="27.6" x14ac:dyDescent="0.3">
      <c r="A32" s="1527">
        <v>14</v>
      </c>
      <c r="B32" s="1994"/>
      <c r="C32" s="1994"/>
      <c r="D32" s="1427" t="s">
        <v>2678</v>
      </c>
      <c r="E32" s="1524">
        <v>1</v>
      </c>
      <c r="F32" s="1520">
        <v>8</v>
      </c>
      <c r="G32" s="1521"/>
      <c r="H32" s="1522"/>
      <c r="I32" s="1523"/>
      <c r="J32" s="1521"/>
      <c r="K32" s="1522"/>
      <c r="L32" s="1524" t="s">
        <v>132</v>
      </c>
      <c r="M32" s="1524"/>
      <c r="N32" s="1525"/>
      <c r="O32" s="964"/>
      <c r="P32" s="1526">
        <f t="shared" si="1"/>
        <v>0</v>
      </c>
    </row>
    <row r="33" spans="1:16" s="1509" customFormat="1" ht="27.6" x14ac:dyDescent="0.3">
      <c r="A33" s="1527">
        <v>15</v>
      </c>
      <c r="B33" s="1994"/>
      <c r="C33" s="1994"/>
      <c r="D33" s="1417" t="s">
        <v>2679</v>
      </c>
      <c r="E33" s="1524">
        <v>1</v>
      </c>
      <c r="F33" s="1520">
        <v>8</v>
      </c>
      <c r="G33" s="1521"/>
      <c r="H33" s="1522"/>
      <c r="I33" s="1523"/>
      <c r="J33" s="1521"/>
      <c r="K33" s="1522"/>
      <c r="L33" s="1524" t="s">
        <v>132</v>
      </c>
      <c r="M33" s="1524"/>
      <c r="N33" s="1525"/>
      <c r="O33" s="964"/>
      <c r="P33" s="1526">
        <f t="shared" si="1"/>
        <v>0</v>
      </c>
    </row>
    <row r="34" spans="1:16" s="1509" customFormat="1" ht="27.6" x14ac:dyDescent="0.3">
      <c r="A34" s="1527">
        <v>16</v>
      </c>
      <c r="B34" s="1994"/>
      <c r="C34" s="1994"/>
      <c r="D34" s="1417" t="s">
        <v>2680</v>
      </c>
      <c r="E34" s="1524">
        <v>1</v>
      </c>
      <c r="F34" s="1520">
        <v>8</v>
      </c>
      <c r="G34" s="1521"/>
      <c r="H34" s="1522"/>
      <c r="I34" s="1523"/>
      <c r="J34" s="1521"/>
      <c r="K34" s="1522"/>
      <c r="L34" s="1524" t="s">
        <v>132</v>
      </c>
      <c r="M34" s="1524"/>
      <c r="N34" s="1525"/>
      <c r="O34" s="964"/>
      <c r="P34" s="1526">
        <f t="shared" si="1"/>
        <v>0</v>
      </c>
    </row>
    <row r="35" spans="1:16" s="1509" customFormat="1" ht="27.6" x14ac:dyDescent="0.3">
      <c r="A35" s="1527">
        <v>17</v>
      </c>
      <c r="B35" s="1994"/>
      <c r="C35" s="1994"/>
      <c r="D35" s="1417" t="s">
        <v>2681</v>
      </c>
      <c r="E35" s="1524">
        <v>1</v>
      </c>
      <c r="F35" s="1520">
        <v>8</v>
      </c>
      <c r="G35" s="1521"/>
      <c r="H35" s="1522"/>
      <c r="I35" s="1523"/>
      <c r="J35" s="1521"/>
      <c r="K35" s="1522"/>
      <c r="L35" s="1524" t="s">
        <v>132</v>
      </c>
      <c r="M35" s="1524"/>
      <c r="N35" s="1525"/>
      <c r="O35" s="964"/>
      <c r="P35" s="1526">
        <f t="shared" si="1"/>
        <v>0</v>
      </c>
    </row>
    <row r="36" spans="1:16" s="1509" customFormat="1" x14ac:dyDescent="0.3">
      <c r="A36" s="1527">
        <v>18</v>
      </c>
      <c r="B36" s="1994"/>
      <c r="C36" s="1994"/>
      <c r="D36" s="1417" t="s">
        <v>2682</v>
      </c>
      <c r="E36" s="1524">
        <v>1</v>
      </c>
      <c r="F36" s="1520">
        <v>1</v>
      </c>
      <c r="G36" s="1521"/>
      <c r="H36" s="1522"/>
      <c r="I36" s="1523"/>
      <c r="J36" s="1521"/>
      <c r="K36" s="1522"/>
      <c r="L36" s="1524" t="s">
        <v>132</v>
      </c>
      <c r="M36" s="1524"/>
      <c r="N36" s="1525"/>
      <c r="O36" s="964"/>
      <c r="P36" s="1526">
        <f t="shared" si="1"/>
        <v>0</v>
      </c>
    </row>
    <row r="37" spans="1:16" s="1509" customFormat="1" ht="15" thickBot="1" x14ac:dyDescent="0.35">
      <c r="A37" s="1987" t="s">
        <v>2660</v>
      </c>
      <c r="B37" s="1987"/>
      <c r="C37" s="1987"/>
      <c r="D37" s="1987"/>
      <c r="E37" s="1987"/>
      <c r="F37" s="1987"/>
      <c r="G37" s="1987"/>
      <c r="H37" s="1987"/>
      <c r="I37" s="1987"/>
      <c r="J37" s="1987"/>
      <c r="K37" s="1987"/>
      <c r="L37" s="1987"/>
      <c r="M37" s="1987"/>
      <c r="N37" s="1987"/>
      <c r="O37" s="1988">
        <f>SUM(P27:P36)</f>
        <v>0</v>
      </c>
      <c r="P37" s="1988"/>
    </row>
    <row r="38" spans="1:16" s="1509" customFormat="1" x14ac:dyDescent="0.3">
      <c r="A38" s="1998" t="s">
        <v>2970</v>
      </c>
      <c r="B38" s="1998"/>
      <c r="C38" s="1998"/>
      <c r="D38" s="1998"/>
      <c r="E38" s="1998"/>
      <c r="F38" s="1998"/>
      <c r="G38" s="1998"/>
      <c r="H38" s="1998"/>
      <c r="I38" s="1998"/>
      <c r="J38" s="1998"/>
      <c r="K38" s="1998"/>
      <c r="L38" s="1998"/>
      <c r="M38" s="1998"/>
      <c r="N38" s="1998"/>
      <c r="O38" s="1998"/>
      <c r="P38" s="1998"/>
    </row>
    <row r="39" spans="1:16" s="1529" customFormat="1" x14ac:dyDescent="0.3">
      <c r="A39" s="1527">
        <v>19</v>
      </c>
      <c r="B39" s="1994" t="s">
        <v>2971</v>
      </c>
      <c r="C39" s="1994" t="s">
        <v>2972</v>
      </c>
      <c r="D39" s="1528" t="s">
        <v>535</v>
      </c>
      <c r="E39" s="1514">
        <v>12</v>
      </c>
      <c r="F39" s="1512">
        <v>2</v>
      </c>
      <c r="G39" s="1510"/>
      <c r="H39" s="1514"/>
      <c r="I39" s="1517" t="s">
        <v>132</v>
      </c>
      <c r="J39" s="1510"/>
      <c r="K39" s="1514"/>
      <c r="L39" s="1514"/>
      <c r="M39" s="1514"/>
      <c r="N39" s="1517"/>
      <c r="O39" s="1999" t="s">
        <v>2654</v>
      </c>
      <c r="P39" s="1999"/>
    </row>
    <row r="40" spans="1:16" s="1509" customFormat="1" ht="25.5" customHeight="1" x14ac:dyDescent="0.3">
      <c r="A40" s="1527">
        <v>20</v>
      </c>
      <c r="B40" s="1994"/>
      <c r="C40" s="1994"/>
      <c r="D40" s="1417" t="s">
        <v>2686</v>
      </c>
      <c r="E40" s="1524">
        <v>1</v>
      </c>
      <c r="F40" s="1520">
        <v>2</v>
      </c>
      <c r="G40" s="1530"/>
      <c r="H40" s="1531"/>
      <c r="I40" s="1532"/>
      <c r="J40" s="1530"/>
      <c r="K40" s="1531"/>
      <c r="L40" s="1524" t="s">
        <v>132</v>
      </c>
      <c r="M40" s="1524"/>
      <c r="N40" s="1525"/>
      <c r="O40" s="965"/>
      <c r="P40" s="1533">
        <f t="shared" ref="P40:P50" si="2">ROUND(O40,2)*E40*F40</f>
        <v>0</v>
      </c>
    </row>
    <row r="41" spans="1:16" s="1509" customFormat="1" ht="27.6" x14ac:dyDescent="0.3">
      <c r="A41" s="1527">
        <v>21</v>
      </c>
      <c r="B41" s="1994"/>
      <c r="C41" s="1994"/>
      <c r="D41" s="1417" t="s">
        <v>2688</v>
      </c>
      <c r="E41" s="1524">
        <v>1</v>
      </c>
      <c r="F41" s="1520">
        <v>2</v>
      </c>
      <c r="G41" s="1530"/>
      <c r="H41" s="1531"/>
      <c r="I41" s="1532"/>
      <c r="J41" s="1530"/>
      <c r="K41" s="1531"/>
      <c r="L41" s="1524" t="s">
        <v>132</v>
      </c>
      <c r="M41" s="1524"/>
      <c r="N41" s="1525"/>
      <c r="O41" s="965"/>
      <c r="P41" s="1533">
        <f t="shared" si="2"/>
        <v>0</v>
      </c>
    </row>
    <row r="42" spans="1:16" s="1509" customFormat="1" ht="27.6" x14ac:dyDescent="0.3">
      <c r="A42" s="1527">
        <v>22</v>
      </c>
      <c r="B42" s="1994" t="s">
        <v>2973</v>
      </c>
      <c r="C42" s="1994"/>
      <c r="D42" s="1417" t="s">
        <v>2687</v>
      </c>
      <c r="E42" s="1524">
        <v>1</v>
      </c>
      <c r="F42" s="1520">
        <v>1</v>
      </c>
      <c r="G42" s="1530"/>
      <c r="H42" s="1531"/>
      <c r="I42" s="1532"/>
      <c r="J42" s="1530"/>
      <c r="K42" s="1531"/>
      <c r="L42" s="1524" t="s">
        <v>132</v>
      </c>
      <c r="M42" s="1524"/>
      <c r="N42" s="1525"/>
      <c r="O42" s="965"/>
      <c r="P42" s="1533">
        <f t="shared" si="2"/>
        <v>0</v>
      </c>
    </row>
    <row r="43" spans="1:16" s="1509" customFormat="1" ht="27.6" x14ac:dyDescent="0.3">
      <c r="A43" s="1527">
        <v>23</v>
      </c>
      <c r="B43" s="1994"/>
      <c r="C43" s="1994"/>
      <c r="D43" s="1417" t="s">
        <v>2689</v>
      </c>
      <c r="E43" s="1524">
        <v>1</v>
      </c>
      <c r="F43" s="1520">
        <v>1</v>
      </c>
      <c r="G43" s="1530"/>
      <c r="H43" s="1531"/>
      <c r="I43" s="1532"/>
      <c r="J43" s="1530"/>
      <c r="K43" s="1531"/>
      <c r="L43" s="1524" t="s">
        <v>132</v>
      </c>
      <c r="M43" s="1524"/>
      <c r="N43" s="1525"/>
      <c r="O43" s="965"/>
      <c r="P43" s="1533">
        <f t="shared" si="2"/>
        <v>0</v>
      </c>
    </row>
    <row r="44" spans="1:16" s="1509" customFormat="1" x14ac:dyDescent="0.3">
      <c r="A44" s="1527">
        <v>24</v>
      </c>
      <c r="B44" s="1994"/>
      <c r="C44" s="1994"/>
      <c r="D44" s="1417" t="s">
        <v>2690</v>
      </c>
      <c r="E44" s="1524">
        <v>1</v>
      </c>
      <c r="F44" s="1520">
        <v>1</v>
      </c>
      <c r="G44" s="1530"/>
      <c r="H44" s="1531"/>
      <c r="I44" s="1532"/>
      <c r="J44" s="1530"/>
      <c r="K44" s="1531"/>
      <c r="L44" s="1524" t="s">
        <v>132</v>
      </c>
      <c r="M44" s="1524"/>
      <c r="N44" s="1525"/>
      <c r="O44" s="965"/>
      <c r="P44" s="1533">
        <f t="shared" si="2"/>
        <v>0</v>
      </c>
    </row>
    <row r="45" spans="1:16" s="1509" customFormat="1" ht="27.6" x14ac:dyDescent="0.3">
      <c r="A45" s="1527">
        <v>25</v>
      </c>
      <c r="B45" s="1994"/>
      <c r="C45" s="1994"/>
      <c r="D45" s="1417" t="s">
        <v>2691</v>
      </c>
      <c r="E45" s="1524">
        <v>1</v>
      </c>
      <c r="F45" s="1520">
        <v>1</v>
      </c>
      <c r="G45" s="1530"/>
      <c r="H45" s="1531"/>
      <c r="I45" s="1532"/>
      <c r="J45" s="1530"/>
      <c r="K45" s="1531"/>
      <c r="L45" s="1524" t="s">
        <v>132</v>
      </c>
      <c r="M45" s="1524"/>
      <c r="N45" s="1525"/>
      <c r="O45" s="965"/>
      <c r="P45" s="1533">
        <f t="shared" si="2"/>
        <v>0</v>
      </c>
    </row>
    <row r="46" spans="1:16" s="1509" customFormat="1" ht="30" customHeight="1" x14ac:dyDescent="0.3">
      <c r="A46" s="1527">
        <v>26</v>
      </c>
      <c r="B46" s="1994" t="s">
        <v>2971</v>
      </c>
      <c r="C46" s="1994"/>
      <c r="D46" s="1417" t="s">
        <v>2692</v>
      </c>
      <c r="E46" s="1524">
        <v>1</v>
      </c>
      <c r="F46" s="1520">
        <v>2</v>
      </c>
      <c r="G46" s="1530"/>
      <c r="H46" s="1531"/>
      <c r="I46" s="1532"/>
      <c r="J46" s="1530"/>
      <c r="K46" s="1531"/>
      <c r="L46" s="1524" t="s">
        <v>132</v>
      </c>
      <c r="M46" s="1524"/>
      <c r="N46" s="1525"/>
      <c r="O46" s="965"/>
      <c r="P46" s="1533">
        <f t="shared" si="2"/>
        <v>0</v>
      </c>
    </row>
    <row r="47" spans="1:16" s="1509" customFormat="1" ht="27.6" x14ac:dyDescent="0.3">
      <c r="A47" s="1527">
        <v>27</v>
      </c>
      <c r="B47" s="1994"/>
      <c r="C47" s="1994"/>
      <c r="D47" s="1417" t="s">
        <v>2793</v>
      </c>
      <c r="E47" s="1524">
        <v>1</v>
      </c>
      <c r="F47" s="1520">
        <v>2</v>
      </c>
      <c r="G47" s="1530"/>
      <c r="H47" s="1531"/>
      <c r="I47" s="1532"/>
      <c r="J47" s="1530"/>
      <c r="K47" s="1531"/>
      <c r="L47" s="1524" t="s">
        <v>132</v>
      </c>
      <c r="M47" s="1524"/>
      <c r="N47" s="1525"/>
      <c r="O47" s="965"/>
      <c r="P47" s="1533">
        <f t="shared" si="2"/>
        <v>0</v>
      </c>
    </row>
    <row r="48" spans="1:16" s="1509" customFormat="1" ht="41.4" x14ac:dyDescent="0.3">
      <c r="A48" s="1527">
        <v>28</v>
      </c>
      <c r="B48" s="1994"/>
      <c r="C48" s="1994"/>
      <c r="D48" s="1417" t="s">
        <v>2694</v>
      </c>
      <c r="E48" s="1524">
        <v>1</v>
      </c>
      <c r="F48" s="1520">
        <v>2</v>
      </c>
      <c r="G48" s="1530"/>
      <c r="H48" s="1531"/>
      <c r="I48" s="1532"/>
      <c r="J48" s="1530"/>
      <c r="K48" s="1531"/>
      <c r="L48" s="1524" t="s">
        <v>132</v>
      </c>
      <c r="M48" s="1524"/>
      <c r="N48" s="1525"/>
      <c r="O48" s="965"/>
      <c r="P48" s="1533">
        <f t="shared" si="2"/>
        <v>0</v>
      </c>
    </row>
    <row r="49" spans="1:16" s="1509" customFormat="1" x14ac:dyDescent="0.3">
      <c r="A49" s="1527">
        <v>29</v>
      </c>
      <c r="B49" s="1994"/>
      <c r="C49" s="1994"/>
      <c r="D49" s="1417" t="s">
        <v>2974</v>
      </c>
      <c r="E49" s="1524">
        <v>1</v>
      </c>
      <c r="F49" s="1520">
        <v>2</v>
      </c>
      <c r="G49" s="1530"/>
      <c r="H49" s="1531"/>
      <c r="I49" s="1532"/>
      <c r="J49" s="1530"/>
      <c r="K49" s="1531"/>
      <c r="L49" s="1524" t="s">
        <v>132</v>
      </c>
      <c r="M49" s="1524"/>
      <c r="N49" s="1525"/>
      <c r="O49" s="965"/>
      <c r="P49" s="1533">
        <f t="shared" si="2"/>
        <v>0</v>
      </c>
    </row>
    <row r="50" spans="1:16" s="1509" customFormat="1" x14ac:dyDescent="0.3">
      <c r="A50" s="1527">
        <v>30</v>
      </c>
      <c r="B50" s="1994"/>
      <c r="C50" s="1994"/>
      <c r="D50" s="1417" t="s">
        <v>2659</v>
      </c>
      <c r="E50" s="1524">
        <v>1</v>
      </c>
      <c r="F50" s="1520">
        <v>1</v>
      </c>
      <c r="G50" s="1530"/>
      <c r="H50" s="1531"/>
      <c r="I50" s="1532"/>
      <c r="J50" s="1530"/>
      <c r="K50" s="1531"/>
      <c r="L50" s="1524" t="s">
        <v>132</v>
      </c>
      <c r="M50" s="1524"/>
      <c r="N50" s="1525"/>
      <c r="O50" s="965"/>
      <c r="P50" s="1533">
        <f t="shared" si="2"/>
        <v>0</v>
      </c>
    </row>
    <row r="51" spans="1:16" s="1509" customFormat="1" ht="15" thickBot="1" x14ac:dyDescent="0.35">
      <c r="A51" s="1987" t="s">
        <v>2660</v>
      </c>
      <c r="B51" s="1987"/>
      <c r="C51" s="1987"/>
      <c r="D51" s="1987"/>
      <c r="E51" s="1987"/>
      <c r="F51" s="1987"/>
      <c r="G51" s="1987"/>
      <c r="H51" s="1987"/>
      <c r="I51" s="1987"/>
      <c r="J51" s="1987"/>
      <c r="K51" s="1987"/>
      <c r="L51" s="1987"/>
      <c r="M51" s="1987"/>
      <c r="N51" s="1987"/>
      <c r="O51" s="1988">
        <f>SUM(P40:P50)</f>
        <v>0</v>
      </c>
      <c r="P51" s="1988"/>
    </row>
    <row r="52" spans="1:16" s="1509" customFormat="1" x14ac:dyDescent="0.3">
      <c r="A52" s="1996" t="s">
        <v>2975</v>
      </c>
      <c r="B52" s="1996"/>
      <c r="C52" s="1996"/>
      <c r="D52" s="1996"/>
      <c r="E52" s="1996"/>
      <c r="F52" s="1996"/>
      <c r="G52" s="1996"/>
      <c r="H52" s="1996"/>
      <c r="I52" s="1996"/>
      <c r="J52" s="1996"/>
      <c r="K52" s="1996"/>
      <c r="L52" s="1996"/>
      <c r="M52" s="1996"/>
      <c r="N52" s="1996"/>
      <c r="O52" s="1996"/>
      <c r="P52" s="1996"/>
    </row>
    <row r="53" spans="1:16" s="1509" customFormat="1" x14ac:dyDescent="0.3">
      <c r="A53" s="1534">
        <v>31</v>
      </c>
      <c r="B53" s="1994" t="s">
        <v>2976</v>
      </c>
      <c r="C53" s="1994" t="s">
        <v>2977</v>
      </c>
      <c r="D53" s="1417" t="s">
        <v>535</v>
      </c>
      <c r="E53" s="1524">
        <v>12</v>
      </c>
      <c r="F53" s="1520">
        <v>4</v>
      </c>
      <c r="G53" s="1521"/>
      <c r="H53" s="1522"/>
      <c r="I53" s="1523" t="s">
        <v>132</v>
      </c>
      <c r="J53" s="1521"/>
      <c r="K53" s="1522"/>
      <c r="L53" s="1522"/>
      <c r="M53" s="1524"/>
      <c r="N53" s="1525"/>
      <c r="O53" s="1995" t="s">
        <v>2654</v>
      </c>
      <c r="P53" s="1995"/>
    </row>
    <row r="54" spans="1:16" s="1509" customFormat="1" ht="25.5" customHeight="1" x14ac:dyDescent="0.3">
      <c r="A54" s="1534">
        <v>32</v>
      </c>
      <c r="B54" s="1994"/>
      <c r="C54" s="1994"/>
      <c r="D54" s="1417" t="s">
        <v>2702</v>
      </c>
      <c r="E54" s="1524">
        <v>1</v>
      </c>
      <c r="F54" s="1520">
        <v>4</v>
      </c>
      <c r="G54" s="1521"/>
      <c r="H54" s="1522"/>
      <c r="I54" s="1523"/>
      <c r="J54" s="1521"/>
      <c r="K54" s="1522"/>
      <c r="L54" s="1524" t="s">
        <v>132</v>
      </c>
      <c r="M54" s="1524"/>
      <c r="N54" s="1525"/>
      <c r="O54" s="964"/>
      <c r="P54" s="1526">
        <f t="shared" ref="P54:P62" si="3">ROUND(O54,2)*E54*F54</f>
        <v>0</v>
      </c>
    </row>
    <row r="55" spans="1:16" s="1509" customFormat="1" x14ac:dyDescent="0.3">
      <c r="A55" s="1534">
        <v>33</v>
      </c>
      <c r="B55" s="1994"/>
      <c r="C55" s="1994"/>
      <c r="D55" s="1417" t="s">
        <v>2703</v>
      </c>
      <c r="E55" s="1524">
        <v>1</v>
      </c>
      <c r="F55" s="1520">
        <v>4</v>
      </c>
      <c r="G55" s="1521"/>
      <c r="H55" s="1522"/>
      <c r="I55" s="1523"/>
      <c r="J55" s="1521"/>
      <c r="K55" s="1522"/>
      <c r="L55" s="1524" t="s">
        <v>132</v>
      </c>
      <c r="M55" s="1524"/>
      <c r="N55" s="1525"/>
      <c r="O55" s="964"/>
      <c r="P55" s="1526">
        <f t="shared" si="3"/>
        <v>0</v>
      </c>
    </row>
    <row r="56" spans="1:16" s="1509" customFormat="1" ht="27.6" x14ac:dyDescent="0.3">
      <c r="A56" s="1534">
        <v>34</v>
      </c>
      <c r="B56" s="1994"/>
      <c r="C56" s="1994"/>
      <c r="D56" s="1417" t="s">
        <v>2704</v>
      </c>
      <c r="E56" s="1524">
        <v>1</v>
      </c>
      <c r="F56" s="1520">
        <v>4</v>
      </c>
      <c r="G56" s="1521"/>
      <c r="H56" s="1522"/>
      <c r="I56" s="1523"/>
      <c r="J56" s="1521"/>
      <c r="K56" s="1522"/>
      <c r="L56" s="1524" t="s">
        <v>132</v>
      </c>
      <c r="M56" s="1524"/>
      <c r="N56" s="1525"/>
      <c r="O56" s="964"/>
      <c r="P56" s="1526">
        <f t="shared" si="3"/>
        <v>0</v>
      </c>
    </row>
    <row r="57" spans="1:16" s="1509" customFormat="1" x14ac:dyDescent="0.3">
      <c r="A57" s="1534">
        <v>35</v>
      </c>
      <c r="B57" s="1994"/>
      <c r="C57" s="1994"/>
      <c r="D57" s="1417" t="s">
        <v>2978</v>
      </c>
      <c r="E57" s="1524">
        <v>1</v>
      </c>
      <c r="F57" s="1520">
        <v>4</v>
      </c>
      <c r="G57" s="1521"/>
      <c r="H57" s="1522"/>
      <c r="I57" s="1523"/>
      <c r="J57" s="1521"/>
      <c r="K57" s="1522"/>
      <c r="L57" s="1524" t="s">
        <v>132</v>
      </c>
      <c r="M57" s="1524"/>
      <c r="N57" s="1525"/>
      <c r="O57" s="964"/>
      <c r="P57" s="1526">
        <f t="shared" si="3"/>
        <v>0</v>
      </c>
    </row>
    <row r="58" spans="1:16" s="1509" customFormat="1" ht="27.6" x14ac:dyDescent="0.3">
      <c r="A58" s="1534">
        <v>36</v>
      </c>
      <c r="B58" s="1994"/>
      <c r="C58" s="1994"/>
      <c r="D58" s="1417" t="s">
        <v>2797</v>
      </c>
      <c r="E58" s="1524">
        <v>1</v>
      </c>
      <c r="F58" s="1520">
        <v>4</v>
      </c>
      <c r="G58" s="1521"/>
      <c r="H58" s="1522"/>
      <c r="I58" s="1523"/>
      <c r="J58" s="1521"/>
      <c r="K58" s="1522"/>
      <c r="L58" s="1524" t="s">
        <v>132</v>
      </c>
      <c r="M58" s="1524"/>
      <c r="N58" s="1525"/>
      <c r="O58" s="964"/>
      <c r="P58" s="1526">
        <f t="shared" si="3"/>
        <v>0</v>
      </c>
    </row>
    <row r="59" spans="1:16" s="1509" customFormat="1" ht="27.6" x14ac:dyDescent="0.3">
      <c r="A59" s="1527">
        <v>37</v>
      </c>
      <c r="B59" s="1535" t="s">
        <v>2706</v>
      </c>
      <c r="C59" s="1994" t="s">
        <v>2979</v>
      </c>
      <c r="D59" s="1427" t="s">
        <v>2798</v>
      </c>
      <c r="E59" s="1514">
        <v>1</v>
      </c>
      <c r="F59" s="1512">
        <v>1</v>
      </c>
      <c r="G59" s="1513"/>
      <c r="H59" s="1516"/>
      <c r="I59" s="1515"/>
      <c r="J59" s="1513"/>
      <c r="K59" s="1516"/>
      <c r="L59" s="1514" t="s">
        <v>132</v>
      </c>
      <c r="M59" s="1514"/>
      <c r="N59" s="1517"/>
      <c r="O59" s="964"/>
      <c r="P59" s="1526">
        <f t="shared" si="3"/>
        <v>0</v>
      </c>
    </row>
    <row r="60" spans="1:16" s="1509" customFormat="1" x14ac:dyDescent="0.3">
      <c r="A60" s="1534">
        <v>38</v>
      </c>
      <c r="B60" s="1535" t="s">
        <v>2980</v>
      </c>
      <c r="C60" s="1994"/>
      <c r="D60" s="1425" t="s">
        <v>2981</v>
      </c>
      <c r="E60" s="1524">
        <v>1</v>
      </c>
      <c r="F60" s="1520">
        <v>1</v>
      </c>
      <c r="G60" s="1521"/>
      <c r="H60" s="1522"/>
      <c r="I60" s="1523"/>
      <c r="J60" s="1521"/>
      <c r="K60" s="1522"/>
      <c r="L60" s="1524" t="s">
        <v>132</v>
      </c>
      <c r="M60" s="1524"/>
      <c r="N60" s="1525"/>
      <c r="O60" s="964"/>
      <c r="P60" s="1526">
        <f t="shared" si="3"/>
        <v>0</v>
      </c>
    </row>
    <row r="61" spans="1:16" s="1509" customFormat="1" x14ac:dyDescent="0.3">
      <c r="A61" s="1534">
        <v>39</v>
      </c>
      <c r="B61" s="1535" t="s">
        <v>2799</v>
      </c>
      <c r="C61" s="1994"/>
      <c r="D61" s="1417" t="s">
        <v>2788</v>
      </c>
      <c r="E61" s="1524">
        <v>1</v>
      </c>
      <c r="F61" s="1520">
        <v>1</v>
      </c>
      <c r="G61" s="1521"/>
      <c r="H61" s="1522"/>
      <c r="I61" s="1523"/>
      <c r="J61" s="1521"/>
      <c r="K61" s="1522"/>
      <c r="L61" s="1524" t="s">
        <v>132</v>
      </c>
      <c r="M61" s="1524"/>
      <c r="N61" s="1525"/>
      <c r="O61" s="964"/>
      <c r="P61" s="1526">
        <f t="shared" si="3"/>
        <v>0</v>
      </c>
    </row>
    <row r="62" spans="1:16" s="1509" customFormat="1" x14ac:dyDescent="0.3">
      <c r="A62" s="1534">
        <v>40</v>
      </c>
      <c r="B62" s="1535" t="s">
        <v>710</v>
      </c>
      <c r="C62" s="1536" t="s">
        <v>2982</v>
      </c>
      <c r="D62" s="1417" t="s">
        <v>2659</v>
      </c>
      <c r="E62" s="1524">
        <v>1</v>
      </c>
      <c r="F62" s="1520">
        <v>1</v>
      </c>
      <c r="G62" s="1521"/>
      <c r="H62" s="1522"/>
      <c r="I62" s="1523"/>
      <c r="J62" s="1521"/>
      <c r="K62" s="1522"/>
      <c r="L62" s="1524" t="s">
        <v>132</v>
      </c>
      <c r="M62" s="1524"/>
      <c r="N62" s="1525"/>
      <c r="O62" s="964"/>
      <c r="P62" s="1526">
        <f t="shared" si="3"/>
        <v>0</v>
      </c>
    </row>
    <row r="63" spans="1:16" s="1509" customFormat="1" ht="15" thickBot="1" x14ac:dyDescent="0.35">
      <c r="A63" s="1987" t="s">
        <v>2660</v>
      </c>
      <c r="B63" s="1987"/>
      <c r="C63" s="1987"/>
      <c r="D63" s="1987"/>
      <c r="E63" s="1987"/>
      <c r="F63" s="1987"/>
      <c r="G63" s="1987"/>
      <c r="H63" s="1987"/>
      <c r="I63" s="1987"/>
      <c r="J63" s="1987"/>
      <c r="K63" s="1987"/>
      <c r="L63" s="1987"/>
      <c r="M63" s="1987"/>
      <c r="N63" s="1987"/>
      <c r="O63" s="1988">
        <f>SUM(P54:P62)</f>
        <v>0</v>
      </c>
      <c r="P63" s="1988"/>
    </row>
    <row r="64" spans="1:16" s="1509" customFormat="1" ht="15" thickBot="1" x14ac:dyDescent="0.35">
      <c r="A64" s="1997" t="s">
        <v>2983</v>
      </c>
      <c r="B64" s="1997"/>
      <c r="C64" s="1997"/>
      <c r="D64" s="1997"/>
      <c r="E64" s="1997"/>
      <c r="F64" s="1997"/>
      <c r="G64" s="1997"/>
      <c r="H64" s="1997"/>
      <c r="I64" s="1997"/>
      <c r="J64" s="1997"/>
      <c r="K64" s="1997"/>
      <c r="L64" s="1997"/>
      <c r="M64" s="1997"/>
      <c r="N64" s="1997"/>
      <c r="O64" s="1997"/>
      <c r="P64" s="1997"/>
    </row>
    <row r="65" spans="1:16" s="1509" customFormat="1" x14ac:dyDescent="0.3">
      <c r="A65" s="1993" t="s">
        <v>2802</v>
      </c>
      <c r="B65" s="1993"/>
      <c r="C65" s="1993"/>
      <c r="D65" s="1993"/>
      <c r="E65" s="1993"/>
      <c r="F65" s="1993"/>
      <c r="G65" s="1993"/>
      <c r="H65" s="1993"/>
      <c r="I65" s="1993"/>
      <c r="J65" s="1993"/>
      <c r="K65" s="1993"/>
      <c r="L65" s="1993"/>
      <c r="M65" s="1993"/>
      <c r="N65" s="1993"/>
      <c r="O65" s="1993"/>
      <c r="P65" s="1993"/>
    </row>
    <row r="66" spans="1:16" s="1509" customFormat="1" x14ac:dyDescent="0.3">
      <c r="A66" s="1510">
        <v>41</v>
      </c>
      <c r="B66" s="1994" t="s">
        <v>2984</v>
      </c>
      <c r="C66" s="1994" t="s">
        <v>2985</v>
      </c>
      <c r="D66" s="1427" t="s">
        <v>535</v>
      </c>
      <c r="E66" s="1514">
        <v>52</v>
      </c>
      <c r="F66" s="1512">
        <v>12</v>
      </c>
      <c r="G66" s="1537"/>
      <c r="H66" s="1516" t="s">
        <v>132</v>
      </c>
      <c r="I66" s="1515"/>
      <c r="J66" s="1513"/>
      <c r="K66" s="1516"/>
      <c r="L66" s="1516"/>
      <c r="M66" s="1514"/>
      <c r="N66" s="1517"/>
      <c r="O66" s="1995" t="s">
        <v>2654</v>
      </c>
      <c r="P66" s="1995"/>
    </row>
    <row r="67" spans="1:16" s="1509" customFormat="1" ht="27.6" x14ac:dyDescent="0.3">
      <c r="A67" s="1510">
        <v>42</v>
      </c>
      <c r="B67" s="1994"/>
      <c r="C67" s="1994"/>
      <c r="D67" s="1417" t="s">
        <v>2721</v>
      </c>
      <c r="E67" s="1524">
        <v>1</v>
      </c>
      <c r="F67" s="1520">
        <v>12</v>
      </c>
      <c r="G67" s="1530"/>
      <c r="H67" s="1522"/>
      <c r="I67" s="1523"/>
      <c r="J67" s="1521"/>
      <c r="K67" s="1522"/>
      <c r="L67" s="1524" t="s">
        <v>132</v>
      </c>
      <c r="M67" s="1524"/>
      <c r="N67" s="1525"/>
      <c r="O67" s="964"/>
      <c r="P67" s="1526">
        <f>ROUND(O67,2)*E67*F67</f>
        <v>0</v>
      </c>
    </row>
    <row r="68" spans="1:16" s="1509" customFormat="1" x14ac:dyDescent="0.3">
      <c r="A68" s="1510">
        <v>43</v>
      </c>
      <c r="B68" s="1994"/>
      <c r="C68" s="1994"/>
      <c r="D68" s="1417" t="s">
        <v>2806</v>
      </c>
      <c r="E68" s="1524">
        <v>1</v>
      </c>
      <c r="F68" s="1520">
        <v>12</v>
      </c>
      <c r="G68" s="1530"/>
      <c r="H68" s="1522"/>
      <c r="I68" s="1523"/>
      <c r="J68" s="1521"/>
      <c r="K68" s="1522"/>
      <c r="L68" s="1524" t="s">
        <v>132</v>
      </c>
      <c r="M68" s="1524"/>
      <c r="N68" s="1525"/>
      <c r="O68" s="964"/>
      <c r="P68" s="1526">
        <f>ROUND(O68,2)*E68*F68</f>
        <v>0</v>
      </c>
    </row>
    <row r="69" spans="1:16" s="1509" customFormat="1" x14ac:dyDescent="0.3">
      <c r="A69" s="1510">
        <v>44</v>
      </c>
      <c r="B69" s="1994"/>
      <c r="C69" s="1994"/>
      <c r="D69" s="1417" t="s">
        <v>2807</v>
      </c>
      <c r="E69" s="1524">
        <v>1</v>
      </c>
      <c r="F69" s="1520">
        <v>12</v>
      </c>
      <c r="G69" s="1530"/>
      <c r="H69" s="1522"/>
      <c r="I69" s="1523"/>
      <c r="J69" s="1521"/>
      <c r="K69" s="1522"/>
      <c r="L69" s="1524" t="s">
        <v>132</v>
      </c>
      <c r="M69" s="1524"/>
      <c r="N69" s="1525"/>
      <c r="O69" s="964"/>
      <c r="P69" s="1526">
        <f>ROUND(O69,2)*E69*F69</f>
        <v>0</v>
      </c>
    </row>
    <row r="70" spans="1:16" s="1509" customFormat="1" x14ac:dyDescent="0.3">
      <c r="A70" s="1510">
        <v>45</v>
      </c>
      <c r="B70" s="1994"/>
      <c r="C70" s="1994"/>
      <c r="D70" s="1417" t="s">
        <v>2659</v>
      </c>
      <c r="E70" s="1524">
        <v>1</v>
      </c>
      <c r="F70" s="1520">
        <v>1</v>
      </c>
      <c r="G70" s="1530"/>
      <c r="H70" s="1522"/>
      <c r="I70" s="1523"/>
      <c r="J70" s="1521"/>
      <c r="K70" s="1522"/>
      <c r="L70" s="1524" t="s">
        <v>132</v>
      </c>
      <c r="M70" s="1524"/>
      <c r="N70" s="1525"/>
      <c r="O70" s="964"/>
      <c r="P70" s="1526">
        <f>ROUND(O70,2)*E70*F70</f>
        <v>0</v>
      </c>
    </row>
    <row r="71" spans="1:16" s="1509" customFormat="1" ht="15" thickBot="1" x14ac:dyDescent="0.35">
      <c r="A71" s="1987" t="s">
        <v>2660</v>
      </c>
      <c r="B71" s="1987"/>
      <c r="C71" s="1987"/>
      <c r="D71" s="1987"/>
      <c r="E71" s="1987"/>
      <c r="F71" s="1987"/>
      <c r="G71" s="1987"/>
      <c r="H71" s="1987"/>
      <c r="I71" s="1987"/>
      <c r="J71" s="1987"/>
      <c r="K71" s="1987"/>
      <c r="L71" s="1987"/>
      <c r="M71" s="1987"/>
      <c r="N71" s="1987"/>
      <c r="O71" s="1988">
        <f>SUM(P67:P70)</f>
        <v>0</v>
      </c>
      <c r="P71" s="1988"/>
    </row>
    <row r="72" spans="1:16" s="1509" customFormat="1" x14ac:dyDescent="0.3">
      <c r="A72" s="1993" t="s">
        <v>2986</v>
      </c>
      <c r="B72" s="1993"/>
      <c r="C72" s="1993"/>
      <c r="D72" s="1993"/>
      <c r="E72" s="1993"/>
      <c r="F72" s="1993"/>
      <c r="G72" s="1993"/>
      <c r="H72" s="1993"/>
      <c r="I72" s="1993"/>
      <c r="J72" s="1993"/>
      <c r="K72" s="1993"/>
      <c r="L72" s="1993"/>
      <c r="M72" s="1993"/>
      <c r="N72" s="1993"/>
      <c r="O72" s="1993"/>
      <c r="P72" s="1993"/>
    </row>
    <row r="73" spans="1:16" s="1509" customFormat="1" x14ac:dyDescent="0.3">
      <c r="A73" s="1527">
        <v>46</v>
      </c>
      <c r="B73" s="1992" t="s">
        <v>2987</v>
      </c>
      <c r="C73" s="1992" t="s">
        <v>2988</v>
      </c>
      <c r="D73" s="1244" t="s">
        <v>2811</v>
      </c>
      <c r="E73" s="1514">
        <v>12</v>
      </c>
      <c r="F73" s="1512">
        <v>50</v>
      </c>
      <c r="G73" s="1513"/>
      <c r="H73" s="1514"/>
      <c r="I73" s="1517" t="s">
        <v>132</v>
      </c>
      <c r="J73" s="1537"/>
      <c r="K73" s="1538"/>
      <c r="L73" s="1538"/>
      <c r="M73" s="1514"/>
      <c r="N73" s="1539"/>
      <c r="O73" s="1995" t="s">
        <v>2654</v>
      </c>
      <c r="P73" s="1995"/>
    </row>
    <row r="74" spans="1:16" s="1509" customFormat="1" ht="41.4" x14ac:dyDescent="0.3">
      <c r="A74" s="1534">
        <v>47</v>
      </c>
      <c r="B74" s="1992"/>
      <c r="C74" s="1992"/>
      <c r="D74" s="1417" t="s">
        <v>2989</v>
      </c>
      <c r="E74" s="1514">
        <v>1</v>
      </c>
      <c r="F74" s="1512">
        <v>50</v>
      </c>
      <c r="G74" s="1521"/>
      <c r="H74" s="1524"/>
      <c r="I74" s="1540"/>
      <c r="J74" s="1530"/>
      <c r="K74" s="1531"/>
      <c r="L74" s="1524" t="s">
        <v>132</v>
      </c>
      <c r="M74" s="1541"/>
      <c r="N74" s="1540"/>
      <c r="O74" s="964"/>
      <c r="P74" s="1526">
        <f t="shared" ref="P74:P82" si="4">ROUND(O74,2)*E74*F74</f>
        <v>0</v>
      </c>
    </row>
    <row r="75" spans="1:16" s="1509" customFormat="1" x14ac:dyDescent="0.3">
      <c r="A75" s="1534">
        <v>48</v>
      </c>
      <c r="B75" s="1992"/>
      <c r="C75" s="1992"/>
      <c r="D75" s="1244" t="s">
        <v>2990</v>
      </c>
      <c r="E75" s="1514">
        <v>1</v>
      </c>
      <c r="F75" s="1512">
        <v>50</v>
      </c>
      <c r="G75" s="1521"/>
      <c r="H75" s="1524"/>
      <c r="I75" s="1540"/>
      <c r="J75" s="1530"/>
      <c r="K75" s="1531"/>
      <c r="L75" s="1524" t="s">
        <v>132</v>
      </c>
      <c r="M75" s="1541"/>
      <c r="N75" s="1540"/>
      <c r="O75" s="964"/>
      <c r="P75" s="1526">
        <f t="shared" si="4"/>
        <v>0</v>
      </c>
    </row>
    <row r="76" spans="1:16" s="1509" customFormat="1" x14ac:dyDescent="0.3">
      <c r="A76" s="1534">
        <v>49</v>
      </c>
      <c r="B76" s="1992"/>
      <c r="C76" s="1992"/>
      <c r="D76" s="1244" t="s">
        <v>2991</v>
      </c>
      <c r="E76" s="1514">
        <v>1</v>
      </c>
      <c r="F76" s="1512">
        <v>50</v>
      </c>
      <c r="G76" s="1521"/>
      <c r="H76" s="1524"/>
      <c r="I76" s="1540"/>
      <c r="J76" s="1530"/>
      <c r="K76" s="1531"/>
      <c r="L76" s="1524" t="s">
        <v>132</v>
      </c>
      <c r="M76" s="1541"/>
      <c r="N76" s="1540"/>
      <c r="O76" s="964"/>
      <c r="P76" s="1526">
        <f t="shared" si="4"/>
        <v>0</v>
      </c>
    </row>
    <row r="77" spans="1:16" s="1509" customFormat="1" x14ac:dyDescent="0.3">
      <c r="A77" s="1534">
        <v>50</v>
      </c>
      <c r="B77" s="1992"/>
      <c r="C77" s="1992"/>
      <c r="D77" s="1244" t="s">
        <v>2992</v>
      </c>
      <c r="E77" s="1514">
        <v>1</v>
      </c>
      <c r="F77" s="1512">
        <v>50</v>
      </c>
      <c r="G77" s="1521"/>
      <c r="H77" s="1524"/>
      <c r="I77" s="1540"/>
      <c r="J77" s="1530"/>
      <c r="K77" s="1531"/>
      <c r="L77" s="1524" t="s">
        <v>132</v>
      </c>
      <c r="M77" s="1541"/>
      <c r="N77" s="1540"/>
      <c r="O77" s="964"/>
      <c r="P77" s="1526">
        <f t="shared" si="4"/>
        <v>0</v>
      </c>
    </row>
    <row r="78" spans="1:16" s="1509" customFormat="1" ht="27.6" x14ac:dyDescent="0.3">
      <c r="A78" s="1534">
        <v>51</v>
      </c>
      <c r="B78" s="1992"/>
      <c r="C78" s="1992"/>
      <c r="D78" s="1244" t="s">
        <v>2993</v>
      </c>
      <c r="E78" s="1514">
        <v>1</v>
      </c>
      <c r="F78" s="1512">
        <v>50</v>
      </c>
      <c r="G78" s="1521"/>
      <c r="H78" s="1524"/>
      <c r="I78" s="1540"/>
      <c r="J78" s="1530"/>
      <c r="K78" s="1531"/>
      <c r="L78" s="1524" t="s">
        <v>132</v>
      </c>
      <c r="M78" s="1541"/>
      <c r="N78" s="1540"/>
      <c r="O78" s="964"/>
      <c r="P78" s="1526">
        <f t="shared" si="4"/>
        <v>0</v>
      </c>
    </row>
    <row r="79" spans="1:16" s="1509" customFormat="1" x14ac:dyDescent="0.3">
      <c r="A79" s="1534">
        <v>52</v>
      </c>
      <c r="B79" s="1992"/>
      <c r="C79" s="1992"/>
      <c r="D79" s="1244" t="s">
        <v>2818</v>
      </c>
      <c r="E79" s="1514">
        <v>1</v>
      </c>
      <c r="F79" s="1512">
        <v>50</v>
      </c>
      <c r="G79" s="1521"/>
      <c r="H79" s="1524"/>
      <c r="I79" s="1540"/>
      <c r="J79" s="1530"/>
      <c r="K79" s="1531"/>
      <c r="L79" s="1524" t="s">
        <v>132</v>
      </c>
      <c r="M79" s="1541"/>
      <c r="N79" s="1540"/>
      <c r="O79" s="964"/>
      <c r="P79" s="1526">
        <f t="shared" si="4"/>
        <v>0</v>
      </c>
    </row>
    <row r="80" spans="1:16" s="1509" customFormat="1" x14ac:dyDescent="0.3">
      <c r="A80" s="1534">
        <v>53</v>
      </c>
      <c r="B80" s="1992"/>
      <c r="C80" s="1992"/>
      <c r="D80" s="1244" t="s">
        <v>2819</v>
      </c>
      <c r="E80" s="1514">
        <v>1</v>
      </c>
      <c r="F80" s="1512">
        <v>50</v>
      </c>
      <c r="G80" s="1521"/>
      <c r="H80" s="1524"/>
      <c r="I80" s="1540"/>
      <c r="J80" s="1530"/>
      <c r="K80" s="1531"/>
      <c r="L80" s="1524" t="s">
        <v>132</v>
      </c>
      <c r="M80" s="1541"/>
      <c r="N80" s="1540"/>
      <c r="O80" s="964"/>
      <c r="P80" s="1526">
        <f t="shared" si="4"/>
        <v>0</v>
      </c>
    </row>
    <row r="81" spans="1:16" s="1509" customFormat="1" x14ac:dyDescent="0.3">
      <c r="A81" s="1534">
        <v>54</v>
      </c>
      <c r="B81" s="1992"/>
      <c r="C81" s="1992"/>
      <c r="D81" s="1542"/>
      <c r="E81" s="1514">
        <v>1</v>
      </c>
      <c r="F81" s="1512">
        <v>50</v>
      </c>
      <c r="G81" s="1521"/>
      <c r="H81" s="1524"/>
      <c r="I81" s="1540"/>
      <c r="J81" s="1530"/>
      <c r="K81" s="1531"/>
      <c r="L81" s="1524" t="s">
        <v>132</v>
      </c>
      <c r="M81" s="1541"/>
      <c r="N81" s="1540"/>
      <c r="O81" s="964"/>
      <c r="P81" s="1526">
        <f t="shared" si="4"/>
        <v>0</v>
      </c>
    </row>
    <row r="82" spans="1:16" s="1509" customFormat="1" x14ac:dyDescent="0.3">
      <c r="A82" s="1534">
        <v>55</v>
      </c>
      <c r="B82" s="1992"/>
      <c r="C82" s="1992"/>
      <c r="D82" s="1244" t="s">
        <v>2659</v>
      </c>
      <c r="E82" s="1514">
        <v>1</v>
      </c>
      <c r="F82" s="1512">
        <v>1</v>
      </c>
      <c r="G82" s="1521"/>
      <c r="H82" s="1524"/>
      <c r="I82" s="1540"/>
      <c r="J82" s="1530"/>
      <c r="K82" s="1531"/>
      <c r="L82" s="1524" t="s">
        <v>132</v>
      </c>
      <c r="M82" s="1541"/>
      <c r="N82" s="1540"/>
      <c r="O82" s="964"/>
      <c r="P82" s="1526">
        <f t="shared" si="4"/>
        <v>0</v>
      </c>
    </row>
    <row r="83" spans="1:16" s="1509" customFormat="1" ht="15" thickBot="1" x14ac:dyDescent="0.35">
      <c r="A83" s="1987" t="s">
        <v>2660</v>
      </c>
      <c r="B83" s="1987"/>
      <c r="C83" s="1987"/>
      <c r="D83" s="1987"/>
      <c r="E83" s="1987"/>
      <c r="F83" s="1987"/>
      <c r="G83" s="1987"/>
      <c r="H83" s="1987"/>
      <c r="I83" s="1987"/>
      <c r="J83" s="1987"/>
      <c r="K83" s="1987"/>
      <c r="L83" s="1987"/>
      <c r="M83" s="1987"/>
      <c r="N83" s="1987"/>
      <c r="O83" s="1988">
        <f>SUM(P73:P82)</f>
        <v>0</v>
      </c>
      <c r="P83" s="1988"/>
    </row>
    <row r="84" spans="1:16" s="1509" customFormat="1" x14ac:dyDescent="0.3">
      <c r="A84" s="1993" t="s">
        <v>2994</v>
      </c>
      <c r="B84" s="1993"/>
      <c r="C84" s="1993"/>
      <c r="D84" s="1993"/>
      <c r="E84" s="1993"/>
      <c r="F84" s="1993"/>
      <c r="G84" s="1993"/>
      <c r="H84" s="1993"/>
      <c r="I84" s="1993"/>
      <c r="J84" s="1993"/>
      <c r="K84" s="1993"/>
      <c r="L84" s="1993"/>
      <c r="M84" s="1993"/>
      <c r="N84" s="1993"/>
      <c r="O84" s="1993"/>
      <c r="P84" s="1993"/>
    </row>
    <row r="85" spans="1:16" s="1509" customFormat="1" x14ac:dyDescent="0.3">
      <c r="A85" s="1518">
        <v>56</v>
      </c>
      <c r="B85" s="1994" t="s">
        <v>2995</v>
      </c>
      <c r="C85" s="1994" t="s">
        <v>2996</v>
      </c>
      <c r="D85" s="1475" t="s">
        <v>2997</v>
      </c>
      <c r="E85" s="1524">
        <v>12</v>
      </c>
      <c r="F85" s="1520">
        <v>19</v>
      </c>
      <c r="G85" s="1521"/>
      <c r="H85" s="1524"/>
      <c r="I85" s="1525" t="s">
        <v>132</v>
      </c>
      <c r="J85" s="1530"/>
      <c r="K85" s="1531"/>
      <c r="L85" s="1531"/>
      <c r="M85" s="1524"/>
      <c r="N85" s="1540"/>
      <c r="O85" s="1995" t="s">
        <v>2654</v>
      </c>
      <c r="P85" s="1995"/>
    </row>
    <row r="86" spans="1:16" s="1509" customFormat="1" ht="41.4" x14ac:dyDescent="0.3">
      <c r="A86" s="1518">
        <v>57</v>
      </c>
      <c r="B86" s="1994"/>
      <c r="C86" s="1994"/>
      <c r="D86" s="1417" t="s">
        <v>2989</v>
      </c>
      <c r="E86" s="1514">
        <v>1</v>
      </c>
      <c r="F86" s="1520">
        <v>19</v>
      </c>
      <c r="G86" s="1521"/>
      <c r="H86" s="1524"/>
      <c r="I86" s="1540"/>
      <c r="J86" s="1530"/>
      <c r="K86" s="1531"/>
      <c r="L86" s="1524" t="s">
        <v>132</v>
      </c>
      <c r="M86" s="1541"/>
      <c r="N86" s="1540"/>
      <c r="O86" s="964"/>
      <c r="P86" s="1526">
        <f t="shared" ref="P86:P96" si="5">ROUND(O86,2)*E86*F86</f>
        <v>0</v>
      </c>
    </row>
    <row r="87" spans="1:16" s="1509" customFormat="1" x14ac:dyDescent="0.3">
      <c r="A87" s="1518">
        <v>58</v>
      </c>
      <c r="B87" s="1994"/>
      <c r="C87" s="1994"/>
      <c r="D87" s="1244" t="s">
        <v>2998</v>
      </c>
      <c r="E87" s="1514">
        <v>1</v>
      </c>
      <c r="F87" s="1520">
        <v>19</v>
      </c>
      <c r="G87" s="1521"/>
      <c r="H87" s="1524"/>
      <c r="I87" s="1540"/>
      <c r="J87" s="1530"/>
      <c r="K87" s="1531"/>
      <c r="L87" s="1524" t="s">
        <v>132</v>
      </c>
      <c r="M87" s="1541"/>
      <c r="N87" s="1540"/>
      <c r="O87" s="964"/>
      <c r="P87" s="1526">
        <f t="shared" si="5"/>
        <v>0</v>
      </c>
    </row>
    <row r="88" spans="1:16" s="1509" customFormat="1" x14ac:dyDescent="0.3">
      <c r="A88" s="1518">
        <v>59</v>
      </c>
      <c r="B88" s="1994"/>
      <c r="C88" s="1994"/>
      <c r="D88" s="1244" t="s">
        <v>2999</v>
      </c>
      <c r="E88" s="1514">
        <v>1</v>
      </c>
      <c r="F88" s="1520">
        <v>19</v>
      </c>
      <c r="G88" s="1521"/>
      <c r="H88" s="1524"/>
      <c r="I88" s="1540"/>
      <c r="J88" s="1530"/>
      <c r="K88" s="1531"/>
      <c r="L88" s="1524" t="s">
        <v>132</v>
      </c>
      <c r="M88" s="1541"/>
      <c r="N88" s="1540"/>
      <c r="O88" s="964"/>
      <c r="P88" s="1526">
        <f t="shared" si="5"/>
        <v>0</v>
      </c>
    </row>
    <row r="89" spans="1:16" s="1509" customFormat="1" x14ac:dyDescent="0.3">
      <c r="A89" s="1518">
        <v>60</v>
      </c>
      <c r="B89" s="1994"/>
      <c r="C89" s="1994"/>
      <c r="D89" s="1244" t="s">
        <v>3000</v>
      </c>
      <c r="E89" s="1514">
        <v>1</v>
      </c>
      <c r="F89" s="1520">
        <v>19</v>
      </c>
      <c r="G89" s="1521"/>
      <c r="H89" s="1524"/>
      <c r="I89" s="1540"/>
      <c r="J89" s="1530"/>
      <c r="K89" s="1531"/>
      <c r="L89" s="1524" t="s">
        <v>132</v>
      </c>
      <c r="M89" s="1541"/>
      <c r="N89" s="1540"/>
      <c r="O89" s="964"/>
      <c r="P89" s="1526">
        <f t="shared" si="5"/>
        <v>0</v>
      </c>
    </row>
    <row r="90" spans="1:16" s="1509" customFormat="1" x14ac:dyDescent="0.3">
      <c r="A90" s="1518">
        <v>61</v>
      </c>
      <c r="B90" s="1994"/>
      <c r="C90" s="1994"/>
      <c r="D90" s="1244" t="s">
        <v>3001</v>
      </c>
      <c r="E90" s="1514">
        <v>1</v>
      </c>
      <c r="F90" s="1520">
        <v>19</v>
      </c>
      <c r="G90" s="1521"/>
      <c r="H90" s="1524"/>
      <c r="I90" s="1540"/>
      <c r="J90" s="1530"/>
      <c r="K90" s="1531"/>
      <c r="L90" s="1524" t="s">
        <v>132</v>
      </c>
      <c r="M90" s="1541"/>
      <c r="N90" s="1540"/>
      <c r="O90" s="964"/>
      <c r="P90" s="1526">
        <f t="shared" si="5"/>
        <v>0</v>
      </c>
    </row>
    <row r="91" spans="1:16" s="1509" customFormat="1" x14ac:dyDescent="0.3">
      <c r="A91" s="1518">
        <v>62</v>
      </c>
      <c r="B91" s="1994"/>
      <c r="C91" s="1994"/>
      <c r="D91" s="1244" t="s">
        <v>3002</v>
      </c>
      <c r="E91" s="1514">
        <v>1</v>
      </c>
      <c r="F91" s="1520">
        <v>19</v>
      </c>
      <c r="G91" s="1521"/>
      <c r="H91" s="1524"/>
      <c r="I91" s="1540"/>
      <c r="J91" s="1530"/>
      <c r="K91" s="1531"/>
      <c r="L91" s="1524" t="s">
        <v>132</v>
      </c>
      <c r="M91" s="1541"/>
      <c r="N91" s="1540"/>
      <c r="O91" s="964"/>
      <c r="P91" s="1526">
        <f t="shared" si="5"/>
        <v>0</v>
      </c>
    </row>
    <row r="92" spans="1:16" s="1509" customFormat="1" x14ac:dyDescent="0.3">
      <c r="A92" s="1518">
        <v>63</v>
      </c>
      <c r="B92" s="1994"/>
      <c r="C92" s="1994"/>
      <c r="D92" s="1244" t="s">
        <v>2826</v>
      </c>
      <c r="E92" s="1514">
        <v>1</v>
      </c>
      <c r="F92" s="1520">
        <v>19</v>
      </c>
      <c r="G92" s="1521"/>
      <c r="H92" s="1524"/>
      <c r="I92" s="1540"/>
      <c r="J92" s="1530"/>
      <c r="K92" s="1531"/>
      <c r="L92" s="1524" t="s">
        <v>132</v>
      </c>
      <c r="M92" s="1541"/>
      <c r="N92" s="1540"/>
      <c r="O92" s="964"/>
      <c r="P92" s="1526">
        <f t="shared" si="5"/>
        <v>0</v>
      </c>
    </row>
    <row r="93" spans="1:16" s="1509" customFormat="1" ht="27.6" x14ac:dyDescent="0.3">
      <c r="A93" s="1518">
        <v>64</v>
      </c>
      <c r="B93" s="1994"/>
      <c r="C93" s="1994"/>
      <c r="D93" s="1244" t="s">
        <v>3003</v>
      </c>
      <c r="E93" s="1514">
        <v>1</v>
      </c>
      <c r="F93" s="1520">
        <v>19</v>
      </c>
      <c r="G93" s="1521"/>
      <c r="H93" s="1524"/>
      <c r="I93" s="1540"/>
      <c r="J93" s="1530"/>
      <c r="K93" s="1531"/>
      <c r="L93" s="1524" t="s">
        <v>132</v>
      </c>
      <c r="M93" s="1541"/>
      <c r="N93" s="1540"/>
      <c r="O93" s="964"/>
      <c r="P93" s="1526">
        <f t="shared" si="5"/>
        <v>0</v>
      </c>
    </row>
    <row r="94" spans="1:16" s="1509" customFormat="1" x14ac:dyDescent="0.3">
      <c r="A94" s="1518">
        <v>65</v>
      </c>
      <c r="B94" s="1994"/>
      <c r="C94" s="1994"/>
      <c r="D94" s="1542"/>
      <c r="E94" s="1514">
        <v>1</v>
      </c>
      <c r="F94" s="1520">
        <v>19</v>
      </c>
      <c r="G94" s="1521"/>
      <c r="H94" s="1524"/>
      <c r="I94" s="1540"/>
      <c r="J94" s="1530"/>
      <c r="K94" s="1531"/>
      <c r="L94" s="1524" t="s">
        <v>132</v>
      </c>
      <c r="M94" s="1541"/>
      <c r="N94" s="1540"/>
      <c r="O94" s="964"/>
      <c r="P94" s="1526">
        <f t="shared" si="5"/>
        <v>0</v>
      </c>
    </row>
    <row r="95" spans="1:16" s="1509" customFormat="1" x14ac:dyDescent="0.3">
      <c r="A95" s="1518">
        <v>66</v>
      </c>
      <c r="B95" s="1994"/>
      <c r="C95" s="1994"/>
      <c r="D95" s="1244" t="s">
        <v>2819</v>
      </c>
      <c r="E95" s="1514">
        <v>1</v>
      </c>
      <c r="F95" s="1520">
        <v>19</v>
      </c>
      <c r="G95" s="1521"/>
      <c r="H95" s="1524"/>
      <c r="I95" s="1540"/>
      <c r="J95" s="1530"/>
      <c r="K95" s="1531"/>
      <c r="L95" s="1524" t="s">
        <v>132</v>
      </c>
      <c r="M95" s="1541"/>
      <c r="N95" s="1540"/>
      <c r="O95" s="964"/>
      <c r="P95" s="1526">
        <f t="shared" si="5"/>
        <v>0</v>
      </c>
    </row>
    <row r="96" spans="1:16" s="1509" customFormat="1" x14ac:dyDescent="0.3">
      <c r="A96" s="1518">
        <v>67</v>
      </c>
      <c r="B96" s="1994"/>
      <c r="C96" s="1994"/>
      <c r="D96" s="1244" t="s">
        <v>2659</v>
      </c>
      <c r="E96" s="1514">
        <v>1</v>
      </c>
      <c r="F96" s="1520">
        <v>1</v>
      </c>
      <c r="G96" s="1521"/>
      <c r="H96" s="1524"/>
      <c r="I96" s="1540"/>
      <c r="J96" s="1530"/>
      <c r="K96" s="1531"/>
      <c r="L96" s="1524" t="s">
        <v>132</v>
      </c>
      <c r="M96" s="1541"/>
      <c r="N96" s="1540"/>
      <c r="O96" s="964"/>
      <c r="P96" s="1526">
        <f t="shared" si="5"/>
        <v>0</v>
      </c>
    </row>
    <row r="97" spans="1:16" s="1509" customFormat="1" ht="15" thickBot="1" x14ac:dyDescent="0.35">
      <c r="A97" s="1987" t="s">
        <v>2660</v>
      </c>
      <c r="B97" s="1987"/>
      <c r="C97" s="1987"/>
      <c r="D97" s="1987"/>
      <c r="E97" s="1987"/>
      <c r="F97" s="1987"/>
      <c r="G97" s="1987"/>
      <c r="H97" s="1987"/>
      <c r="I97" s="1987"/>
      <c r="J97" s="1987"/>
      <c r="K97" s="1987"/>
      <c r="L97" s="1987"/>
      <c r="M97" s="1987"/>
      <c r="N97" s="1987"/>
      <c r="O97" s="1988">
        <f>SUM(P86:P96)</f>
        <v>0</v>
      </c>
      <c r="P97" s="1988"/>
    </row>
    <row r="98" spans="1:16" s="1509" customFormat="1" x14ac:dyDescent="0.3">
      <c r="A98" s="1993" t="s">
        <v>2831</v>
      </c>
      <c r="B98" s="1993"/>
      <c r="C98" s="1993"/>
      <c r="D98" s="1993"/>
      <c r="E98" s="1993"/>
      <c r="F98" s="1993"/>
      <c r="G98" s="1993"/>
      <c r="H98" s="1993"/>
      <c r="I98" s="1993"/>
      <c r="J98" s="1993"/>
      <c r="K98" s="1993"/>
      <c r="L98" s="1993"/>
      <c r="M98" s="1993"/>
      <c r="N98" s="1993"/>
      <c r="O98" s="1993"/>
      <c r="P98" s="1993"/>
    </row>
    <row r="99" spans="1:16" s="1509" customFormat="1" x14ac:dyDescent="0.3">
      <c r="A99" s="1527">
        <v>68</v>
      </c>
      <c r="B99" s="1994" t="s">
        <v>3004</v>
      </c>
      <c r="C99" s="1994" t="s">
        <v>2831</v>
      </c>
      <c r="D99" s="1427" t="s">
        <v>613</v>
      </c>
      <c r="E99" s="1514">
        <v>1</v>
      </c>
      <c r="F99" s="1512">
        <v>22</v>
      </c>
      <c r="G99" s="1513"/>
      <c r="H99" s="1514"/>
      <c r="I99" s="1517" t="s">
        <v>132</v>
      </c>
      <c r="J99" s="1537"/>
      <c r="K99" s="1538"/>
      <c r="L99" s="1538"/>
      <c r="M99" s="1514"/>
      <c r="N99" s="1539"/>
      <c r="O99" s="1995" t="s">
        <v>2654</v>
      </c>
      <c r="P99" s="1995"/>
    </row>
    <row r="100" spans="1:16" s="1509" customFormat="1" x14ac:dyDescent="0.3">
      <c r="A100" s="1534">
        <v>69</v>
      </c>
      <c r="B100" s="1994"/>
      <c r="C100" s="1994"/>
      <c r="D100" s="1417" t="s">
        <v>3005</v>
      </c>
      <c r="E100" s="1514">
        <v>1</v>
      </c>
      <c r="F100" s="1520">
        <v>22</v>
      </c>
      <c r="G100" s="1530"/>
      <c r="H100" s="1531"/>
      <c r="I100" s="1532"/>
      <c r="J100" s="1530"/>
      <c r="K100" s="1531"/>
      <c r="L100" s="1524" t="s">
        <v>132</v>
      </c>
      <c r="M100" s="1541"/>
      <c r="N100" s="1540"/>
      <c r="O100" s="964"/>
      <c r="P100" s="1526">
        <f t="shared" ref="P100:P112" si="6">ROUND(O100,2)*E100*F100</f>
        <v>0</v>
      </c>
    </row>
    <row r="101" spans="1:16" s="1509" customFormat="1" ht="41.4" x14ac:dyDescent="0.3">
      <c r="A101" s="1534">
        <v>70</v>
      </c>
      <c r="B101" s="1994"/>
      <c r="C101" s="1994"/>
      <c r="D101" s="1417" t="s">
        <v>2833</v>
      </c>
      <c r="E101" s="1514">
        <v>1</v>
      </c>
      <c r="F101" s="1520">
        <v>22</v>
      </c>
      <c r="G101" s="1530"/>
      <c r="H101" s="1531"/>
      <c r="I101" s="1532"/>
      <c r="J101" s="1530"/>
      <c r="K101" s="1531"/>
      <c r="L101" s="1524" t="s">
        <v>132</v>
      </c>
      <c r="M101" s="1541"/>
      <c r="N101" s="1540"/>
      <c r="O101" s="964"/>
      <c r="P101" s="1526">
        <f t="shared" si="6"/>
        <v>0</v>
      </c>
    </row>
    <row r="102" spans="1:16" s="1509" customFormat="1" x14ac:dyDescent="0.3">
      <c r="A102" s="1534">
        <v>71</v>
      </c>
      <c r="B102" s="1994"/>
      <c r="C102" s="1994"/>
      <c r="D102" s="1417" t="s">
        <v>2834</v>
      </c>
      <c r="E102" s="1514">
        <v>1</v>
      </c>
      <c r="F102" s="1520">
        <v>22</v>
      </c>
      <c r="G102" s="1530"/>
      <c r="H102" s="1531"/>
      <c r="I102" s="1532"/>
      <c r="J102" s="1530"/>
      <c r="K102" s="1531"/>
      <c r="L102" s="1524" t="s">
        <v>132</v>
      </c>
      <c r="M102" s="1541"/>
      <c r="N102" s="1540"/>
      <c r="O102" s="964"/>
      <c r="P102" s="1526">
        <f t="shared" si="6"/>
        <v>0</v>
      </c>
    </row>
    <row r="103" spans="1:16" s="1509" customFormat="1" x14ac:dyDescent="0.3">
      <c r="A103" s="1534">
        <v>72</v>
      </c>
      <c r="B103" s="1994"/>
      <c r="C103" s="1994"/>
      <c r="D103" s="1417" t="s">
        <v>3006</v>
      </c>
      <c r="E103" s="1514">
        <v>1</v>
      </c>
      <c r="F103" s="1520">
        <v>22</v>
      </c>
      <c r="G103" s="1530"/>
      <c r="H103" s="1531"/>
      <c r="I103" s="1532"/>
      <c r="J103" s="1530"/>
      <c r="K103" s="1531"/>
      <c r="L103" s="1524" t="s">
        <v>132</v>
      </c>
      <c r="M103" s="1541"/>
      <c r="N103" s="1540"/>
      <c r="O103" s="964"/>
      <c r="P103" s="1526">
        <f t="shared" si="6"/>
        <v>0</v>
      </c>
    </row>
    <row r="104" spans="1:16" s="1509" customFormat="1" x14ac:dyDescent="0.3">
      <c r="A104" s="1534">
        <v>73</v>
      </c>
      <c r="B104" s="1994"/>
      <c r="C104" s="1994"/>
      <c r="D104" s="1417" t="s">
        <v>2839</v>
      </c>
      <c r="E104" s="1514">
        <v>1</v>
      </c>
      <c r="F104" s="1520">
        <v>22</v>
      </c>
      <c r="G104" s="1530"/>
      <c r="H104" s="1531"/>
      <c r="I104" s="1532"/>
      <c r="J104" s="1530"/>
      <c r="K104" s="1531"/>
      <c r="L104" s="1524" t="s">
        <v>132</v>
      </c>
      <c r="M104" s="1541"/>
      <c r="N104" s="1540"/>
      <c r="O104" s="964"/>
      <c r="P104" s="1526">
        <f t="shared" si="6"/>
        <v>0</v>
      </c>
    </row>
    <row r="105" spans="1:16" s="1509" customFormat="1" x14ac:dyDescent="0.3">
      <c r="A105" s="1534">
        <v>74</v>
      </c>
      <c r="B105" s="1994"/>
      <c r="C105" s="1994"/>
      <c r="D105" s="1417" t="s">
        <v>2902</v>
      </c>
      <c r="E105" s="1514">
        <v>1</v>
      </c>
      <c r="F105" s="1520">
        <v>22</v>
      </c>
      <c r="G105" s="1530"/>
      <c r="H105" s="1531"/>
      <c r="I105" s="1532"/>
      <c r="J105" s="1530"/>
      <c r="K105" s="1531"/>
      <c r="L105" s="1524" t="s">
        <v>132</v>
      </c>
      <c r="M105" s="1541"/>
      <c r="N105" s="1540"/>
      <c r="O105" s="964"/>
      <c r="P105" s="1526">
        <f t="shared" si="6"/>
        <v>0</v>
      </c>
    </row>
    <row r="106" spans="1:16" s="1509" customFormat="1" x14ac:dyDescent="0.3">
      <c r="A106" s="1534">
        <v>75</v>
      </c>
      <c r="B106" s="1994"/>
      <c r="C106" s="1994"/>
      <c r="D106" s="1417" t="s">
        <v>3007</v>
      </c>
      <c r="E106" s="1514">
        <v>1</v>
      </c>
      <c r="F106" s="1520">
        <v>22</v>
      </c>
      <c r="G106" s="1530"/>
      <c r="H106" s="1531"/>
      <c r="I106" s="1532"/>
      <c r="J106" s="1530"/>
      <c r="K106" s="1531"/>
      <c r="L106" s="1524" t="s">
        <v>132</v>
      </c>
      <c r="M106" s="1541"/>
      <c r="N106" s="1540"/>
      <c r="O106" s="964"/>
      <c r="P106" s="1526">
        <f t="shared" si="6"/>
        <v>0</v>
      </c>
    </row>
    <row r="107" spans="1:16" s="1509" customFormat="1" x14ac:dyDescent="0.3">
      <c r="A107" s="1534">
        <v>76</v>
      </c>
      <c r="B107" s="1994"/>
      <c r="C107" s="1994"/>
      <c r="D107" s="1417" t="s">
        <v>3008</v>
      </c>
      <c r="E107" s="1514">
        <v>1</v>
      </c>
      <c r="F107" s="1520">
        <v>22</v>
      </c>
      <c r="G107" s="1530"/>
      <c r="H107" s="1531"/>
      <c r="I107" s="1532"/>
      <c r="J107" s="1530"/>
      <c r="K107" s="1531"/>
      <c r="L107" s="1524" t="s">
        <v>132</v>
      </c>
      <c r="M107" s="1541"/>
      <c r="N107" s="1540"/>
      <c r="O107" s="964"/>
      <c r="P107" s="1526">
        <f t="shared" si="6"/>
        <v>0</v>
      </c>
    </row>
    <row r="108" spans="1:16" s="1509" customFormat="1" x14ac:dyDescent="0.3">
      <c r="A108" s="1534">
        <v>77</v>
      </c>
      <c r="B108" s="1994"/>
      <c r="C108" s="1994"/>
      <c r="D108" s="1417" t="s">
        <v>3009</v>
      </c>
      <c r="E108" s="1514">
        <v>1</v>
      </c>
      <c r="F108" s="1520">
        <v>22</v>
      </c>
      <c r="G108" s="1530"/>
      <c r="H108" s="1531"/>
      <c r="I108" s="1532"/>
      <c r="J108" s="1530"/>
      <c r="K108" s="1531"/>
      <c r="L108" s="1524" t="s">
        <v>132</v>
      </c>
      <c r="M108" s="1541"/>
      <c r="N108" s="1540"/>
      <c r="O108" s="964"/>
      <c r="P108" s="1526">
        <f t="shared" si="6"/>
        <v>0</v>
      </c>
    </row>
    <row r="109" spans="1:16" s="1509" customFormat="1" ht="27.6" x14ac:dyDescent="0.3">
      <c r="A109" s="1534">
        <v>78</v>
      </c>
      <c r="B109" s="1994"/>
      <c r="C109" s="1994"/>
      <c r="D109" s="1417" t="s">
        <v>3010</v>
      </c>
      <c r="E109" s="1514">
        <v>1</v>
      </c>
      <c r="F109" s="1520">
        <v>22</v>
      </c>
      <c r="G109" s="1530"/>
      <c r="H109" s="1531"/>
      <c r="I109" s="1532"/>
      <c r="J109" s="1530"/>
      <c r="K109" s="1531"/>
      <c r="L109" s="1524" t="s">
        <v>132</v>
      </c>
      <c r="M109" s="1541"/>
      <c r="N109" s="1540"/>
      <c r="O109" s="964"/>
      <c r="P109" s="1526">
        <f t="shared" si="6"/>
        <v>0</v>
      </c>
    </row>
    <row r="110" spans="1:16" s="1509" customFormat="1" ht="41.4" x14ac:dyDescent="0.3">
      <c r="A110" s="1534">
        <v>79</v>
      </c>
      <c r="B110" s="1994"/>
      <c r="C110" s="1994"/>
      <c r="D110" s="1417" t="s">
        <v>3011</v>
      </c>
      <c r="E110" s="1514">
        <v>1</v>
      </c>
      <c r="F110" s="1520">
        <v>22</v>
      </c>
      <c r="G110" s="1530"/>
      <c r="H110" s="1531"/>
      <c r="I110" s="1532"/>
      <c r="J110" s="1530"/>
      <c r="K110" s="1531"/>
      <c r="L110" s="1524" t="s">
        <v>132</v>
      </c>
      <c r="M110" s="1541"/>
      <c r="N110" s="1540"/>
      <c r="O110" s="964"/>
      <c r="P110" s="1526">
        <f t="shared" si="6"/>
        <v>0</v>
      </c>
    </row>
    <row r="111" spans="1:16" s="1509" customFormat="1" x14ac:dyDescent="0.3">
      <c r="A111" s="1534">
        <v>80</v>
      </c>
      <c r="B111" s="1994"/>
      <c r="C111" s="1994"/>
      <c r="D111" s="1417" t="s">
        <v>3012</v>
      </c>
      <c r="E111" s="1514">
        <v>1</v>
      </c>
      <c r="F111" s="1520">
        <v>22</v>
      </c>
      <c r="G111" s="1530"/>
      <c r="H111" s="1531"/>
      <c r="I111" s="1532"/>
      <c r="J111" s="1530"/>
      <c r="K111" s="1531"/>
      <c r="L111" s="1524" t="s">
        <v>132</v>
      </c>
      <c r="M111" s="1541"/>
      <c r="N111" s="1540"/>
      <c r="O111" s="964"/>
      <c r="P111" s="1526">
        <f t="shared" si="6"/>
        <v>0</v>
      </c>
    </row>
    <row r="112" spans="1:16" s="1509" customFormat="1" x14ac:dyDescent="0.3">
      <c r="A112" s="1534">
        <v>81</v>
      </c>
      <c r="B112" s="1994"/>
      <c r="C112" s="1994"/>
      <c r="D112" s="1417" t="s">
        <v>2659</v>
      </c>
      <c r="E112" s="1514">
        <v>1</v>
      </c>
      <c r="F112" s="1520">
        <v>1</v>
      </c>
      <c r="G112" s="1530"/>
      <c r="H112" s="1531"/>
      <c r="I112" s="1532"/>
      <c r="J112" s="1530"/>
      <c r="K112" s="1531"/>
      <c r="L112" s="1524" t="s">
        <v>132</v>
      </c>
      <c r="M112" s="1541"/>
      <c r="N112" s="1540"/>
      <c r="O112" s="964"/>
      <c r="P112" s="1526">
        <f t="shared" si="6"/>
        <v>0</v>
      </c>
    </row>
    <row r="113" spans="1:16" s="1509" customFormat="1" ht="15" thickBot="1" x14ac:dyDescent="0.35">
      <c r="A113" s="1987" t="s">
        <v>2660</v>
      </c>
      <c r="B113" s="1987"/>
      <c r="C113" s="1987"/>
      <c r="D113" s="1987"/>
      <c r="E113" s="1987"/>
      <c r="F113" s="1987"/>
      <c r="G113" s="1987"/>
      <c r="H113" s="1987"/>
      <c r="I113" s="1987"/>
      <c r="J113" s="1987"/>
      <c r="K113" s="1987"/>
      <c r="L113" s="1987"/>
      <c r="M113" s="1987"/>
      <c r="N113" s="1987"/>
      <c r="O113" s="1988">
        <f>SUM(P100:P112)</f>
        <v>0</v>
      </c>
      <c r="P113" s="1988"/>
    </row>
    <row r="114" spans="1:16" s="1509" customFormat="1" x14ac:dyDescent="0.3">
      <c r="A114" s="1989" t="s">
        <v>3013</v>
      </c>
      <c r="B114" s="1989"/>
      <c r="C114" s="1989"/>
      <c r="D114" s="1989"/>
      <c r="E114" s="1989"/>
      <c r="F114" s="1989"/>
      <c r="G114" s="1989"/>
      <c r="H114" s="1989"/>
      <c r="I114" s="1989"/>
      <c r="J114" s="1989"/>
      <c r="K114" s="1989"/>
      <c r="L114" s="1989"/>
      <c r="M114" s="1989"/>
      <c r="N114" s="1989"/>
      <c r="O114" s="1989"/>
      <c r="P114" s="1989"/>
    </row>
    <row r="115" spans="1:16" s="1509" customFormat="1" x14ac:dyDescent="0.3">
      <c r="A115" s="1527">
        <v>82</v>
      </c>
      <c r="B115" s="1990" t="s">
        <v>2848</v>
      </c>
      <c r="C115" s="1990" t="s">
        <v>2849</v>
      </c>
      <c r="D115" s="1427" t="s">
        <v>3014</v>
      </c>
      <c r="E115" s="1514">
        <v>1</v>
      </c>
      <c r="F115" s="1512">
        <v>2</v>
      </c>
      <c r="G115" s="1513"/>
      <c r="H115" s="1516"/>
      <c r="I115" s="1515"/>
      <c r="J115" s="1513"/>
      <c r="K115" s="1516"/>
      <c r="L115" s="1514" t="s">
        <v>132</v>
      </c>
      <c r="M115" s="1514"/>
      <c r="N115" s="1517"/>
      <c r="O115" s="964"/>
      <c r="P115" s="1526">
        <f>ROUND(O115,2)*E115*F115</f>
        <v>0</v>
      </c>
    </row>
    <row r="116" spans="1:16" s="1509" customFormat="1" x14ac:dyDescent="0.3">
      <c r="A116" s="1534">
        <v>83</v>
      </c>
      <c r="B116" s="1990"/>
      <c r="C116" s="1990"/>
      <c r="D116" s="1417" t="s">
        <v>2815</v>
      </c>
      <c r="E116" s="1514">
        <v>1</v>
      </c>
      <c r="F116" s="1520">
        <v>2</v>
      </c>
      <c r="G116" s="1521"/>
      <c r="H116" s="1522"/>
      <c r="I116" s="1523"/>
      <c r="J116" s="1521"/>
      <c r="K116" s="1522"/>
      <c r="L116" s="1524" t="s">
        <v>132</v>
      </c>
      <c r="M116" s="1524"/>
      <c r="N116" s="1525"/>
      <c r="O116" s="965"/>
      <c r="P116" s="1533">
        <f>ROUND(O116,2)*E116*F116</f>
        <v>0</v>
      </c>
    </row>
    <row r="117" spans="1:16" s="1509" customFormat="1" x14ac:dyDescent="0.3">
      <c r="A117" s="1534">
        <v>84</v>
      </c>
      <c r="B117" s="1990"/>
      <c r="C117" s="1990"/>
      <c r="D117" s="1417" t="s">
        <v>858</v>
      </c>
      <c r="E117" s="1514">
        <v>1</v>
      </c>
      <c r="F117" s="1520">
        <v>1</v>
      </c>
      <c r="G117" s="1521"/>
      <c r="H117" s="1524"/>
      <c r="I117" s="1523"/>
      <c r="J117" s="1521"/>
      <c r="K117" s="1522"/>
      <c r="L117" s="1524" t="s">
        <v>132</v>
      </c>
      <c r="M117" s="1524"/>
      <c r="N117" s="1525"/>
      <c r="O117" s="965"/>
      <c r="P117" s="1533">
        <f>ROUND(O117,2)*E117*F117</f>
        <v>0</v>
      </c>
    </row>
    <row r="118" spans="1:16" s="1509" customFormat="1" ht="15" thickBot="1" x14ac:dyDescent="0.35">
      <c r="A118" s="1987" t="s">
        <v>2660</v>
      </c>
      <c r="B118" s="1987"/>
      <c r="C118" s="1987"/>
      <c r="D118" s="1987"/>
      <c r="E118" s="1987"/>
      <c r="F118" s="1987"/>
      <c r="G118" s="1987"/>
      <c r="H118" s="1987"/>
      <c r="I118" s="1987"/>
      <c r="J118" s="1987"/>
      <c r="K118" s="1987"/>
      <c r="L118" s="1987"/>
      <c r="M118" s="1987"/>
      <c r="N118" s="1987"/>
      <c r="O118" s="1988">
        <f>SUM(P115:P117)</f>
        <v>0</v>
      </c>
      <c r="P118" s="1988"/>
    </row>
    <row r="119" spans="1:16" s="1509" customFormat="1" x14ac:dyDescent="0.3">
      <c r="A119" s="1991" t="s">
        <v>3015</v>
      </c>
      <c r="B119" s="1991"/>
      <c r="C119" s="1991"/>
      <c r="D119" s="1991"/>
      <c r="E119" s="1991"/>
      <c r="F119" s="1991"/>
      <c r="G119" s="1991"/>
      <c r="H119" s="1991"/>
      <c r="I119" s="1991"/>
      <c r="J119" s="1991"/>
      <c r="K119" s="1991"/>
      <c r="L119" s="1991"/>
      <c r="M119" s="1991"/>
      <c r="N119" s="1991"/>
      <c r="O119" s="1991"/>
      <c r="P119" s="1991"/>
    </row>
    <row r="120" spans="1:16" s="1509" customFormat="1" x14ac:dyDescent="0.3">
      <c r="A120" s="1518">
        <v>85</v>
      </c>
      <c r="B120" s="1992" t="s">
        <v>3016</v>
      </c>
      <c r="C120" s="1990" t="s">
        <v>3017</v>
      </c>
      <c r="D120" s="1543" t="s">
        <v>3018</v>
      </c>
      <c r="E120" s="1524">
        <v>1</v>
      </c>
      <c r="F120" s="1520">
        <v>4</v>
      </c>
      <c r="G120" s="1530"/>
      <c r="H120" s="1531"/>
      <c r="I120" s="1532"/>
      <c r="J120" s="1530"/>
      <c r="K120" s="1531"/>
      <c r="L120" s="1524" t="s">
        <v>132</v>
      </c>
      <c r="M120" s="1524"/>
      <c r="N120" s="1525"/>
      <c r="O120" s="965"/>
      <c r="P120" s="1533">
        <f>ROUND(O120,2)*E120*F120</f>
        <v>0</v>
      </c>
    </row>
    <row r="121" spans="1:16" s="1509" customFormat="1" x14ac:dyDescent="0.3">
      <c r="A121" s="1510">
        <v>86</v>
      </c>
      <c r="B121" s="1992"/>
      <c r="C121" s="1990"/>
      <c r="D121" s="1544" t="s">
        <v>3019</v>
      </c>
      <c r="E121" s="1514">
        <v>1</v>
      </c>
      <c r="F121" s="1512">
        <v>1</v>
      </c>
      <c r="G121" s="1537"/>
      <c r="H121" s="1538"/>
      <c r="I121" s="1545"/>
      <c r="J121" s="1537"/>
      <c r="K121" s="1538"/>
      <c r="L121" s="1524" t="s">
        <v>132</v>
      </c>
      <c r="M121" s="1524"/>
      <c r="N121" s="1525"/>
      <c r="O121" s="965"/>
      <c r="P121" s="1533">
        <f>ROUND(O121,2)*E121*F121</f>
        <v>0</v>
      </c>
    </row>
    <row r="122" spans="1:16" s="1509" customFormat="1" x14ac:dyDescent="0.3">
      <c r="A122" s="1510">
        <v>87</v>
      </c>
      <c r="B122" s="1992"/>
      <c r="C122" s="1990"/>
      <c r="D122" s="1544" t="s">
        <v>3020</v>
      </c>
      <c r="E122" s="1514">
        <v>1</v>
      </c>
      <c r="F122" s="1512">
        <v>1</v>
      </c>
      <c r="G122" s="1537"/>
      <c r="H122" s="1538"/>
      <c r="I122" s="1545"/>
      <c r="J122" s="1537"/>
      <c r="K122" s="1538"/>
      <c r="L122" s="1524" t="s">
        <v>132</v>
      </c>
      <c r="M122" s="1524"/>
      <c r="N122" s="1525"/>
      <c r="O122" s="965"/>
      <c r="P122" s="1533">
        <f>ROUND(O122,2)*E122*F122</f>
        <v>0</v>
      </c>
    </row>
    <row r="123" spans="1:16" s="1509" customFormat="1" x14ac:dyDescent="0.3">
      <c r="A123" s="1510">
        <v>88</v>
      </c>
      <c r="B123" s="1992"/>
      <c r="C123" s="1990"/>
      <c r="D123" s="1546" t="s">
        <v>3021</v>
      </c>
      <c r="E123" s="1514">
        <v>1</v>
      </c>
      <c r="F123" s="1512">
        <v>1</v>
      </c>
      <c r="G123" s="1547"/>
      <c r="H123" s="1538"/>
      <c r="I123" s="1545"/>
      <c r="J123" s="1537"/>
      <c r="K123" s="1538"/>
      <c r="L123" s="1524" t="s">
        <v>132</v>
      </c>
      <c r="M123" s="1524"/>
      <c r="N123" s="1525"/>
      <c r="O123" s="965"/>
      <c r="P123" s="1533">
        <f>ROUND(O123,2)*E123*F123</f>
        <v>0</v>
      </c>
    </row>
    <row r="124" spans="1:16" s="1509" customFormat="1" ht="15" thickBot="1" x14ac:dyDescent="0.35">
      <c r="A124" s="1987" t="s">
        <v>2660</v>
      </c>
      <c r="B124" s="1987"/>
      <c r="C124" s="1987"/>
      <c r="D124" s="1987"/>
      <c r="E124" s="1987"/>
      <c r="F124" s="1987"/>
      <c r="G124" s="1987"/>
      <c r="H124" s="1987"/>
      <c r="I124" s="1987"/>
      <c r="J124" s="1987"/>
      <c r="K124" s="1987"/>
      <c r="L124" s="1987"/>
      <c r="M124" s="1987"/>
      <c r="N124" s="1987"/>
      <c r="O124" s="1988">
        <f>SUM(P120:P123)</f>
        <v>0</v>
      </c>
      <c r="P124" s="1988"/>
    </row>
    <row r="125" spans="1:16" s="1548" customFormat="1" ht="15" thickBot="1" x14ac:dyDescent="0.35">
      <c r="A125" s="1986" t="s">
        <v>3022</v>
      </c>
      <c r="B125" s="1986"/>
      <c r="C125" s="1986"/>
      <c r="D125" s="1986"/>
      <c r="E125" s="1986"/>
      <c r="F125" s="1986"/>
      <c r="G125" s="1986"/>
      <c r="H125" s="1986"/>
      <c r="I125" s="1986"/>
      <c r="J125" s="1986"/>
      <c r="K125" s="1986"/>
      <c r="L125" s="1986"/>
      <c r="M125" s="1986"/>
      <c r="N125" s="1986"/>
      <c r="O125" s="1986"/>
      <c r="P125" s="1986"/>
    </row>
    <row r="126" spans="1:16" s="1553" customFormat="1" ht="55.2" x14ac:dyDescent="0.3">
      <c r="A126" s="1549">
        <v>89</v>
      </c>
      <c r="B126" s="2005" t="s">
        <v>2774</v>
      </c>
      <c r="C126" s="2003" t="s">
        <v>6801</v>
      </c>
      <c r="D126" s="1550" t="s">
        <v>6800</v>
      </c>
      <c r="E126" s="1551">
        <v>2</v>
      </c>
      <c r="F126" s="1551">
        <v>1</v>
      </c>
      <c r="G126" s="1551"/>
      <c r="H126" s="1551"/>
      <c r="I126" s="1551"/>
      <c r="J126" s="1551"/>
      <c r="K126" s="1551"/>
      <c r="L126" s="1551"/>
      <c r="M126" s="1551" t="s">
        <v>132</v>
      </c>
      <c r="N126" s="1551" t="s">
        <v>132</v>
      </c>
      <c r="O126" s="1368"/>
      <c r="P126" s="1552">
        <f>ROUND(O126,2)*E126*F126</f>
        <v>0</v>
      </c>
    </row>
    <row r="127" spans="1:16" s="1443" customFormat="1" ht="42" thickBot="1" x14ac:dyDescent="0.35">
      <c r="A127" s="1444">
        <v>90</v>
      </c>
      <c r="B127" s="2006"/>
      <c r="C127" s="2004"/>
      <c r="D127" s="1445" t="s">
        <v>6799</v>
      </c>
      <c r="E127" s="1446">
        <v>2</v>
      </c>
      <c r="F127" s="1446">
        <v>1</v>
      </c>
      <c r="G127" s="1446"/>
      <c r="H127" s="1446"/>
      <c r="I127" s="1446"/>
      <c r="J127" s="1446"/>
      <c r="K127" s="1446"/>
      <c r="L127" s="1446"/>
      <c r="M127" s="1446" t="s">
        <v>132</v>
      </c>
      <c r="N127" s="1446" t="s">
        <v>132</v>
      </c>
      <c r="O127" s="1367"/>
      <c r="P127" s="1447">
        <f>ROUND(O127,2)*E127*F127</f>
        <v>0</v>
      </c>
    </row>
    <row r="128" spans="1:16" s="1548" customFormat="1" ht="15" thickBot="1" x14ac:dyDescent="0.35">
      <c r="A128" s="1982" t="s">
        <v>2660</v>
      </c>
      <c r="B128" s="1982"/>
      <c r="C128" s="1982"/>
      <c r="D128" s="1982"/>
      <c r="E128" s="1982"/>
      <c r="F128" s="1982"/>
      <c r="G128" s="1982"/>
      <c r="H128" s="1982"/>
      <c r="I128" s="1982"/>
      <c r="J128" s="1982"/>
      <c r="K128" s="1982"/>
      <c r="L128" s="1982"/>
      <c r="M128" s="1982"/>
      <c r="N128" s="1982"/>
      <c r="O128" s="1983">
        <f>SUM(P126:P127)</f>
        <v>0</v>
      </c>
      <c r="P128" s="1983"/>
    </row>
    <row r="129" spans="1:16" s="1509" customFormat="1" ht="15" thickBot="1" x14ac:dyDescent="0.35">
      <c r="A129" s="1499"/>
      <c r="B129" s="1554"/>
      <c r="C129" s="1554"/>
      <c r="D129" s="1555"/>
      <c r="E129" s="1499"/>
      <c r="F129" s="1499"/>
      <c r="G129" s="1556"/>
      <c r="H129" s="1556"/>
      <c r="I129" s="1556"/>
      <c r="J129" s="1556"/>
      <c r="K129" s="1556"/>
      <c r="L129" s="1499"/>
      <c r="M129" s="1556"/>
      <c r="N129" s="1556"/>
      <c r="O129" s="1557"/>
      <c r="P129" s="1558"/>
    </row>
    <row r="130" spans="1:16" s="1509" customFormat="1" ht="15" thickBot="1" x14ac:dyDescent="0.35">
      <c r="A130" s="1984" t="s">
        <v>163</v>
      </c>
      <c r="B130" s="1984"/>
      <c r="C130" s="1984"/>
      <c r="D130" s="1984"/>
      <c r="E130" s="1984"/>
      <c r="F130" s="1984"/>
      <c r="G130" s="1984"/>
      <c r="H130" s="1984"/>
      <c r="I130" s="1984"/>
      <c r="J130" s="1984"/>
      <c r="K130" s="1984"/>
      <c r="L130" s="1984"/>
      <c r="M130" s="1984"/>
      <c r="N130" s="1984"/>
      <c r="O130" s="1985">
        <f>O23+O37+O51+O63+O71+O83+O97+O113+O118+O124+O128</f>
        <v>0</v>
      </c>
      <c r="P130" s="1985"/>
    </row>
    <row r="131" spans="1:16" s="1509" customFormat="1" ht="15" thickBot="1" x14ac:dyDescent="0.35">
      <c r="A131" s="1559" t="s">
        <v>3023</v>
      </c>
      <c r="B131" s="1560"/>
      <c r="C131" s="1560"/>
      <c r="D131" s="1560"/>
      <c r="E131" s="1560"/>
      <c r="F131" s="1560"/>
      <c r="G131" s="1560"/>
      <c r="H131" s="1560"/>
      <c r="I131" s="1560"/>
      <c r="J131" s="1560"/>
      <c r="K131" s="1560"/>
      <c r="L131" s="1561"/>
      <c r="M131" s="1560"/>
      <c r="N131" s="1562"/>
      <c r="O131" s="1985">
        <f>SUM(O130*2)</f>
        <v>0</v>
      </c>
      <c r="P131" s="1985"/>
    </row>
    <row r="132" spans="1:16" customFormat="1" x14ac:dyDescent="0.3">
      <c r="A132" s="1504"/>
      <c r="B132" s="1504"/>
      <c r="C132" s="1504"/>
      <c r="D132" s="1504"/>
      <c r="E132" s="1504"/>
      <c r="F132" s="1504"/>
      <c r="G132" s="1556"/>
      <c r="H132" s="1556"/>
      <c r="I132" s="1556"/>
      <c r="J132" s="1556"/>
      <c r="K132" s="1556"/>
      <c r="L132" s="1499"/>
      <c r="M132" s="1556"/>
      <c r="N132" s="1556"/>
      <c r="O132" s="1504"/>
      <c r="P132" s="1504"/>
    </row>
  </sheetData>
  <sheetProtection algorithmName="SHA-512" hashValue="ymW93FymKSK/PS2zDjOn22+66h6iYaM140Z0reBgAq6IOsxMdeb4tYyJRzRaJPRXMqMstNeLt5nxuoF9/W1yPg==" saltValue="YpxeH3hEVupx/nA4KCgyfg==" spinCount="100000" sheet="1" objects="1" scenarios="1"/>
  <mergeCells count="87">
    <mergeCell ref="C126:C127"/>
    <mergeCell ref="B126:B127"/>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 ref="A37:N37"/>
    <mergeCell ref="O37:P37"/>
    <mergeCell ref="A15:P15"/>
    <mergeCell ref="B16:B22"/>
    <mergeCell ref="C16:C22"/>
    <mergeCell ref="O16:P16"/>
    <mergeCell ref="A23:N23"/>
    <mergeCell ref="O23:P23"/>
    <mergeCell ref="A24:P24"/>
    <mergeCell ref="A25:P25"/>
    <mergeCell ref="B26:B36"/>
    <mergeCell ref="C26:C36"/>
    <mergeCell ref="O26:P26"/>
    <mergeCell ref="A38:P38"/>
    <mergeCell ref="B39:B41"/>
    <mergeCell ref="C39:C50"/>
    <mergeCell ref="O39:P39"/>
    <mergeCell ref="B42:B45"/>
    <mergeCell ref="B46:B50"/>
    <mergeCell ref="B66:B70"/>
    <mergeCell ref="C66:C70"/>
    <mergeCell ref="O66:P66"/>
    <mergeCell ref="A51:N51"/>
    <mergeCell ref="O51:P51"/>
    <mergeCell ref="A52:P52"/>
    <mergeCell ref="B53:B58"/>
    <mergeCell ref="C53:C58"/>
    <mergeCell ref="O53:P53"/>
    <mergeCell ref="C59:C61"/>
    <mergeCell ref="A63:N63"/>
    <mergeCell ref="O63:P63"/>
    <mergeCell ref="A64:P64"/>
    <mergeCell ref="A65:P65"/>
    <mergeCell ref="A71:N71"/>
    <mergeCell ref="O71:P71"/>
    <mergeCell ref="A72:P72"/>
    <mergeCell ref="B73:B82"/>
    <mergeCell ref="C73:C82"/>
    <mergeCell ref="O73:P73"/>
    <mergeCell ref="A83:N83"/>
    <mergeCell ref="O83:P83"/>
    <mergeCell ref="A84:P84"/>
    <mergeCell ref="B85:B96"/>
    <mergeCell ref="C85:C96"/>
    <mergeCell ref="O85:P85"/>
    <mergeCell ref="A97:N97"/>
    <mergeCell ref="O97:P97"/>
    <mergeCell ref="A98:P98"/>
    <mergeCell ref="B99:B112"/>
    <mergeCell ref="C99:C112"/>
    <mergeCell ref="O99:P99"/>
    <mergeCell ref="A125:P125"/>
    <mergeCell ref="A113:N113"/>
    <mergeCell ref="O113:P113"/>
    <mergeCell ref="A114:P114"/>
    <mergeCell ref="B115:B117"/>
    <mergeCell ref="C115:C117"/>
    <mergeCell ref="A118:N118"/>
    <mergeCell ref="O118:P118"/>
    <mergeCell ref="A119:P119"/>
    <mergeCell ref="B120:B123"/>
    <mergeCell ref="C120:C123"/>
    <mergeCell ref="A124:N124"/>
    <mergeCell ref="O124:P124"/>
    <mergeCell ref="A128:N128"/>
    <mergeCell ref="O128:P128"/>
    <mergeCell ref="A130:N130"/>
    <mergeCell ref="O130:P130"/>
    <mergeCell ref="O131:P131"/>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F475-F584-4BFF-AC7A-E1C742DE48C7}">
  <sheetPr>
    <tabColor rgb="FFE8E8E8"/>
    <pageSetUpPr fitToPage="1"/>
  </sheetPr>
  <dimension ref="A1:N60"/>
  <sheetViews>
    <sheetView zoomScaleNormal="100" workbookViewId="0">
      <selection activeCell="M55" sqref="M55:N55"/>
    </sheetView>
  </sheetViews>
  <sheetFormatPr defaultColWidth="8.88671875" defaultRowHeight="13.8" x14ac:dyDescent="0.3"/>
  <cols>
    <col min="1" max="1" width="8.88671875" style="1734" bestFit="1" customWidth="1"/>
    <col min="2" max="2" width="49.6640625" style="1734" customWidth="1"/>
    <col min="3" max="3" width="19.88671875" style="1734" customWidth="1"/>
    <col min="4" max="4" width="8.109375" style="1735" customWidth="1"/>
    <col min="5" max="5" width="10.77734375" style="1735" customWidth="1"/>
    <col min="6" max="6" width="8.33203125" style="1735" customWidth="1"/>
    <col min="7" max="7" width="9.88671875" style="1735" customWidth="1"/>
    <col min="8" max="12" width="6.33203125" style="1735" customWidth="1"/>
    <col min="13" max="14" width="12.109375" style="1734" customWidth="1"/>
    <col min="15" max="15" width="3.33203125" style="1734" customWidth="1"/>
    <col min="16" max="16" width="4.44140625" style="1734" customWidth="1"/>
    <col min="17" max="17" width="4.6640625" style="1734" customWidth="1"/>
    <col min="18" max="16384" width="8.88671875" style="1734"/>
  </cols>
  <sheetData>
    <row r="1" spans="1:14" s="1690" customFormat="1" ht="14.4" x14ac:dyDescent="0.3">
      <c r="A1" s="1691"/>
      <c r="B1" s="1691"/>
      <c r="C1" s="1692"/>
      <c r="D1" s="2021" t="s">
        <v>3024</v>
      </c>
      <c r="E1" s="2021"/>
      <c r="F1" s="2021"/>
      <c r="G1" s="2021"/>
      <c r="H1" s="2021"/>
      <c r="I1" s="2021"/>
      <c r="J1" s="2021"/>
      <c r="K1" s="2021"/>
      <c r="L1" s="2021"/>
      <c r="M1" s="2021"/>
      <c r="N1" s="2021"/>
    </row>
    <row r="2" spans="1:14" s="1690" customFormat="1" ht="14.4" x14ac:dyDescent="0.3">
      <c r="A2" s="1691"/>
      <c r="B2" s="1691"/>
      <c r="C2" s="1692"/>
      <c r="D2" s="1691"/>
      <c r="E2" s="1691"/>
      <c r="F2" s="1691"/>
      <c r="G2" s="1691"/>
      <c r="H2" s="1691"/>
      <c r="I2" s="1691"/>
      <c r="J2" s="1691"/>
      <c r="K2" s="1691"/>
      <c r="L2" s="1691"/>
      <c r="M2" s="1693"/>
      <c r="N2" s="1693"/>
    </row>
    <row r="3" spans="1:14" s="1690" customFormat="1" ht="14.4" x14ac:dyDescent="0.3">
      <c r="A3" s="1691"/>
      <c r="B3" s="1691"/>
      <c r="C3" s="1692"/>
      <c r="D3" s="1691"/>
      <c r="E3" s="1691"/>
      <c r="F3" s="1691"/>
      <c r="G3" s="1691"/>
      <c r="H3" s="1691"/>
      <c r="I3" s="1691"/>
      <c r="J3" s="1691"/>
      <c r="K3" s="1691"/>
      <c r="L3" s="1691"/>
      <c r="M3" s="1694"/>
      <c r="N3" s="1694"/>
    </row>
    <row r="4" spans="1:14" s="1690" customFormat="1" ht="14.4" x14ac:dyDescent="0.3">
      <c r="A4" s="1691"/>
      <c r="B4" s="1691"/>
      <c r="C4" s="1692"/>
      <c r="D4" s="1691"/>
      <c r="E4" s="1691"/>
      <c r="F4" s="1691"/>
      <c r="G4" s="1691"/>
      <c r="H4" s="1691"/>
      <c r="I4" s="1691"/>
      <c r="J4" s="1691"/>
      <c r="K4" s="1691"/>
      <c r="L4" s="1691"/>
      <c r="M4" s="1694"/>
      <c r="N4" s="1694"/>
    </row>
    <row r="5" spans="1:14" s="1690" customFormat="1" ht="14.4" x14ac:dyDescent="0.3">
      <c r="A5" s="1691"/>
      <c r="B5" s="1691"/>
      <c r="C5" s="1692"/>
      <c r="D5" s="1691"/>
      <c r="E5" s="1691"/>
      <c r="F5" s="1691"/>
      <c r="G5" s="1691"/>
      <c r="H5" s="1691"/>
      <c r="I5" s="1691"/>
      <c r="J5" s="1691"/>
      <c r="K5" s="1691"/>
      <c r="L5" s="1691"/>
      <c r="M5" s="1694"/>
      <c r="N5" s="1694"/>
    </row>
    <row r="6" spans="1:14" s="1690" customFormat="1" ht="14.4" x14ac:dyDescent="0.3">
      <c r="A6" s="1691"/>
      <c r="B6" s="1691"/>
      <c r="C6" s="1692"/>
      <c r="D6" s="1691"/>
      <c r="E6" s="1691"/>
      <c r="F6" s="1691"/>
      <c r="G6" s="1691"/>
      <c r="H6" s="1691"/>
      <c r="I6" s="1691"/>
      <c r="J6" s="1691"/>
      <c r="K6" s="1691"/>
      <c r="L6" s="1691"/>
      <c r="M6" s="1694"/>
      <c r="N6" s="1694"/>
    </row>
    <row r="7" spans="1:14" s="1690" customFormat="1" ht="14.4" x14ac:dyDescent="0.3">
      <c r="A7" s="1691"/>
      <c r="B7" s="1691"/>
      <c r="C7" s="1692"/>
      <c r="D7" s="1691"/>
      <c r="E7" s="1691"/>
      <c r="F7" s="1691"/>
      <c r="G7" s="1691"/>
      <c r="H7" s="1691"/>
      <c r="I7" s="1691"/>
      <c r="J7" s="1691"/>
      <c r="K7" s="1691"/>
      <c r="L7" s="1691"/>
      <c r="M7" s="1694"/>
      <c r="N7" s="1694"/>
    </row>
    <row r="8" spans="1:14" s="1690" customFormat="1" ht="19.5" customHeight="1" x14ac:dyDescent="0.3">
      <c r="A8" s="2022"/>
      <c r="B8" s="2022"/>
      <c r="C8" s="1695"/>
      <c r="D8" s="1696"/>
      <c r="E8" s="1696"/>
      <c r="F8" s="1696"/>
      <c r="G8" s="1696"/>
      <c r="H8" s="1696"/>
      <c r="I8" s="1696"/>
      <c r="J8" s="1696"/>
      <c r="K8" s="1696"/>
      <c r="L8" s="1696"/>
      <c r="M8" s="1694"/>
      <c r="N8" s="1694"/>
    </row>
    <row r="9" spans="1:14" s="1690" customFormat="1" ht="57.6" customHeight="1" x14ac:dyDescent="0.3">
      <c r="A9" s="2023" t="s">
        <v>3025</v>
      </c>
      <c r="B9" s="2023"/>
      <c r="C9" s="2023"/>
      <c r="D9" s="2023"/>
      <c r="E9" s="2023"/>
      <c r="F9" s="2023"/>
      <c r="G9" s="2023"/>
      <c r="H9" s="1696"/>
      <c r="I9" s="1696"/>
      <c r="J9" s="1696"/>
      <c r="K9" s="1696"/>
      <c r="L9" s="1696"/>
      <c r="M9" s="1694"/>
      <c r="N9" s="1694"/>
    </row>
    <row r="10" spans="1:14" s="1690" customFormat="1" ht="15" thickBot="1" x14ac:dyDescent="0.35">
      <c r="A10" s="2024"/>
      <c r="B10" s="2024"/>
      <c r="C10" s="2024"/>
      <c r="D10" s="2024"/>
      <c r="E10" s="1691"/>
      <c r="F10" s="1691"/>
      <c r="G10" s="1691"/>
      <c r="H10" s="1691"/>
      <c r="I10" s="1691"/>
      <c r="J10" s="1691"/>
      <c r="K10" s="1691"/>
      <c r="L10" s="1691"/>
      <c r="M10" s="1694"/>
      <c r="N10" s="1694"/>
    </row>
    <row r="11" spans="1:14" s="1697" customFormat="1" ht="28.5" customHeight="1" thickBot="1" x14ac:dyDescent="0.35">
      <c r="A11" s="2025" t="s">
        <v>109</v>
      </c>
      <c r="B11" s="2026" t="s">
        <v>111</v>
      </c>
      <c r="C11" s="1765" t="s">
        <v>3026</v>
      </c>
      <c r="D11" s="1765" t="s">
        <v>1378</v>
      </c>
      <c r="E11" s="1765" t="s">
        <v>3027</v>
      </c>
      <c r="F11" s="1765" t="s">
        <v>3028</v>
      </c>
      <c r="G11" s="1765" t="s">
        <v>1382</v>
      </c>
      <c r="H11" s="1765" t="s">
        <v>1380</v>
      </c>
      <c r="I11" s="1765"/>
      <c r="J11" s="1765"/>
      <c r="K11" s="1765"/>
      <c r="L11" s="1765"/>
      <c r="M11" s="1766" t="s">
        <v>1383</v>
      </c>
      <c r="N11" s="1766" t="s">
        <v>1384</v>
      </c>
    </row>
    <row r="12" spans="1:14" s="1697" customFormat="1" ht="28.5" customHeight="1" thickBot="1" x14ac:dyDescent="0.35">
      <c r="A12" s="2025"/>
      <c r="B12" s="2026"/>
      <c r="C12" s="1765"/>
      <c r="D12" s="1765"/>
      <c r="E12" s="1765"/>
      <c r="F12" s="1765"/>
      <c r="G12" s="1765"/>
      <c r="H12" s="1765" t="s">
        <v>3029</v>
      </c>
      <c r="I12" s="1765"/>
      <c r="J12" s="1765"/>
      <c r="K12" s="1765"/>
      <c r="L12" s="1765"/>
      <c r="M12" s="1766"/>
      <c r="N12" s="1766"/>
    </row>
    <row r="13" spans="1:14" s="1697" customFormat="1" ht="24" customHeight="1" thickBot="1" x14ac:dyDescent="0.35">
      <c r="A13" s="2025"/>
      <c r="B13" s="2026"/>
      <c r="C13" s="1765"/>
      <c r="D13" s="1765"/>
      <c r="E13" s="1765"/>
      <c r="F13" s="1765"/>
      <c r="G13" s="1765"/>
      <c r="H13" s="1765" t="s">
        <v>1386</v>
      </c>
      <c r="I13" s="1765"/>
      <c r="J13" s="1765"/>
      <c r="K13" s="1765"/>
      <c r="L13" s="1765"/>
      <c r="M13" s="1766"/>
      <c r="N13" s="1766"/>
    </row>
    <row r="14" spans="1:14" s="1697" customFormat="1" ht="24" customHeight="1" thickBot="1" x14ac:dyDescent="0.35">
      <c r="A14" s="2025"/>
      <c r="B14" s="2026"/>
      <c r="C14" s="1765"/>
      <c r="D14" s="1765"/>
      <c r="E14" s="1765"/>
      <c r="F14" s="1765"/>
      <c r="G14" s="1765"/>
      <c r="H14" s="1698">
        <v>2026</v>
      </c>
      <c r="I14" s="1698">
        <v>2027</v>
      </c>
      <c r="J14" s="1698">
        <v>2028</v>
      </c>
      <c r="K14" s="1698">
        <v>2029</v>
      </c>
      <c r="L14" s="1698">
        <v>2030</v>
      </c>
      <c r="M14" s="1766"/>
      <c r="N14" s="1766"/>
    </row>
    <row r="15" spans="1:14" s="1697" customFormat="1" ht="24" customHeight="1" thickBot="1" x14ac:dyDescent="0.35">
      <c r="A15" s="2018" t="s">
        <v>3030</v>
      </c>
      <c r="B15" s="2018"/>
      <c r="C15" s="2018"/>
      <c r="D15" s="2018"/>
      <c r="E15" s="2018"/>
      <c r="F15" s="2018"/>
      <c r="G15" s="2018"/>
      <c r="H15" s="2018"/>
      <c r="I15" s="2018"/>
      <c r="J15" s="2018"/>
      <c r="K15" s="2018"/>
      <c r="L15" s="2018"/>
      <c r="M15" s="2018"/>
      <c r="N15" s="2018"/>
    </row>
    <row r="16" spans="1:14" s="1690" customFormat="1" ht="27.6" x14ac:dyDescent="0.3">
      <c r="A16" s="1699">
        <v>1</v>
      </c>
      <c r="B16" s="1700" t="s">
        <v>3031</v>
      </c>
      <c r="C16" s="1701"/>
      <c r="D16" s="1702">
        <v>3</v>
      </c>
      <c r="E16" s="1703">
        <v>44834</v>
      </c>
      <c r="F16" s="1704">
        <v>2</v>
      </c>
      <c r="G16" s="1705">
        <v>1</v>
      </c>
      <c r="H16" s="1706" t="s">
        <v>132</v>
      </c>
      <c r="I16" s="1704"/>
      <c r="J16" s="1704"/>
      <c r="K16" s="1704" t="s">
        <v>132</v>
      </c>
      <c r="L16" s="1707"/>
      <c r="M16" s="966"/>
      <c r="N16" s="1708">
        <f>ROUND(M16,2)*F16*G16</f>
        <v>0</v>
      </c>
    </row>
    <row r="17" spans="1:14" s="1690" customFormat="1" ht="28.2" thickBot="1" x14ac:dyDescent="0.35">
      <c r="A17" s="1709">
        <v>2</v>
      </c>
      <c r="B17" s="1710" t="s">
        <v>3032</v>
      </c>
      <c r="C17" s="1711"/>
      <c r="D17" s="1484">
        <v>3</v>
      </c>
      <c r="E17" s="1712">
        <v>44834</v>
      </c>
      <c r="F17" s="1484">
        <v>2</v>
      </c>
      <c r="G17" s="1489">
        <v>1</v>
      </c>
      <c r="H17" s="1713" t="s">
        <v>132</v>
      </c>
      <c r="I17" s="1484"/>
      <c r="J17" s="1484"/>
      <c r="K17" s="1484" t="s">
        <v>132</v>
      </c>
      <c r="L17" s="1485"/>
      <c r="M17" s="967"/>
      <c r="N17" s="1428">
        <f>ROUND(M17,2)*F17*G17</f>
        <v>0</v>
      </c>
    </row>
    <row r="18" spans="1:14" s="1690" customFormat="1" ht="15" thickBot="1" x14ac:dyDescent="0.35">
      <c r="A18" s="2018" t="s">
        <v>3033</v>
      </c>
      <c r="B18" s="2018"/>
      <c r="C18" s="2018"/>
      <c r="D18" s="2018"/>
      <c r="E18" s="2018"/>
      <c r="F18" s="2018"/>
      <c r="G18" s="2018"/>
      <c r="H18" s="2018"/>
      <c r="I18" s="2018"/>
      <c r="J18" s="2018"/>
      <c r="K18" s="2018"/>
      <c r="L18" s="2018"/>
      <c r="M18" s="2018"/>
      <c r="N18" s="2018"/>
    </row>
    <row r="19" spans="1:14" s="1690" customFormat="1" ht="27.6" x14ac:dyDescent="0.3">
      <c r="A19" s="1699">
        <v>3</v>
      </c>
      <c r="B19" s="1714" t="s">
        <v>3034</v>
      </c>
      <c r="C19" s="1714"/>
      <c r="D19" s="1704">
        <v>3</v>
      </c>
      <c r="E19" s="1704" t="s">
        <v>1397</v>
      </c>
      <c r="F19" s="1704">
        <v>2</v>
      </c>
      <c r="G19" s="1705">
        <v>1</v>
      </c>
      <c r="H19" s="1706" t="s">
        <v>132</v>
      </c>
      <c r="I19" s="1704"/>
      <c r="J19" s="1704"/>
      <c r="K19" s="1704" t="s">
        <v>132</v>
      </c>
      <c r="L19" s="1707"/>
      <c r="M19" s="966"/>
      <c r="N19" s="1708">
        <f t="shared" ref="N19:N25" si="0">ROUND(M19,2)*F19*G19</f>
        <v>0</v>
      </c>
    </row>
    <row r="20" spans="1:14" s="1690" customFormat="1" ht="27.6" x14ac:dyDescent="0.3">
      <c r="A20" s="1715">
        <v>4</v>
      </c>
      <c r="B20" s="1716" t="s">
        <v>3035</v>
      </c>
      <c r="C20" s="1716"/>
      <c r="D20" s="1689">
        <v>3</v>
      </c>
      <c r="E20" s="1689" t="s">
        <v>1397</v>
      </c>
      <c r="F20" s="1689">
        <v>2</v>
      </c>
      <c r="G20" s="1247">
        <v>1</v>
      </c>
      <c r="H20" s="1243" t="s">
        <v>132</v>
      </c>
      <c r="I20" s="1689"/>
      <c r="J20" s="1689"/>
      <c r="K20" s="1689" t="s">
        <v>132</v>
      </c>
      <c r="L20" s="1246"/>
      <c r="M20" s="968"/>
      <c r="N20" s="1424">
        <f t="shared" si="0"/>
        <v>0</v>
      </c>
    </row>
    <row r="21" spans="1:14" s="1690" customFormat="1" ht="27.6" x14ac:dyDescent="0.3">
      <c r="A21" s="1715">
        <v>5</v>
      </c>
      <c r="B21" s="1716" t="s">
        <v>3036</v>
      </c>
      <c r="C21" s="1716"/>
      <c r="D21" s="1689">
        <v>3</v>
      </c>
      <c r="E21" s="1689" t="s">
        <v>1397</v>
      </c>
      <c r="F21" s="1689">
        <v>2</v>
      </c>
      <c r="G21" s="1247">
        <v>1</v>
      </c>
      <c r="H21" s="1243" t="s">
        <v>132</v>
      </c>
      <c r="I21" s="1689"/>
      <c r="J21" s="1689"/>
      <c r="K21" s="1689" t="s">
        <v>132</v>
      </c>
      <c r="L21" s="1246"/>
      <c r="M21" s="968"/>
      <c r="N21" s="1424">
        <f t="shared" si="0"/>
        <v>0</v>
      </c>
    </row>
    <row r="22" spans="1:14" s="1690" customFormat="1" ht="14.4" x14ac:dyDescent="0.3">
      <c r="A22" s="1715">
        <v>6</v>
      </c>
      <c r="B22" s="1716" t="s">
        <v>3037</v>
      </c>
      <c r="C22" s="1716"/>
      <c r="D22" s="1689">
        <v>3</v>
      </c>
      <c r="E22" s="1717">
        <v>45589</v>
      </c>
      <c r="F22" s="1689">
        <v>2</v>
      </c>
      <c r="G22" s="1247">
        <v>1</v>
      </c>
      <c r="H22" s="1243"/>
      <c r="I22" s="1689" t="s">
        <v>132</v>
      </c>
      <c r="J22" s="1689"/>
      <c r="K22" s="1689"/>
      <c r="L22" s="1246" t="s">
        <v>132</v>
      </c>
      <c r="M22" s="968"/>
      <c r="N22" s="1424">
        <f t="shared" si="0"/>
        <v>0</v>
      </c>
    </row>
    <row r="23" spans="1:14" s="1690" customFormat="1" ht="55.2" x14ac:dyDescent="0.3">
      <c r="A23" s="1715">
        <v>7</v>
      </c>
      <c r="B23" s="1716" t="s">
        <v>3038</v>
      </c>
      <c r="C23" s="1718"/>
      <c r="D23" s="1689">
        <v>4</v>
      </c>
      <c r="E23" s="1717">
        <v>44768</v>
      </c>
      <c r="F23" s="1689">
        <v>2</v>
      </c>
      <c r="G23" s="1247">
        <v>1</v>
      </c>
      <c r="H23" s="1243" t="s">
        <v>132</v>
      </c>
      <c r="I23" s="1689"/>
      <c r="J23" s="1689"/>
      <c r="K23" s="1689"/>
      <c r="L23" s="1246" t="s">
        <v>132</v>
      </c>
      <c r="M23" s="968"/>
      <c r="N23" s="1424">
        <f t="shared" si="0"/>
        <v>0</v>
      </c>
    </row>
    <row r="24" spans="1:14" s="1690" customFormat="1" ht="69" x14ac:dyDescent="0.3">
      <c r="A24" s="1715">
        <v>8</v>
      </c>
      <c r="B24" s="1716" t="s">
        <v>3039</v>
      </c>
      <c r="C24" s="1718"/>
      <c r="D24" s="1689">
        <v>4</v>
      </c>
      <c r="E24" s="1717">
        <v>45465</v>
      </c>
      <c r="F24" s="1689">
        <v>1</v>
      </c>
      <c r="G24" s="1247">
        <v>1</v>
      </c>
      <c r="H24" s="1243"/>
      <c r="I24" s="1689"/>
      <c r="J24" s="1689" t="s">
        <v>132</v>
      </c>
      <c r="K24" s="1689"/>
      <c r="L24" s="1246"/>
      <c r="M24" s="968"/>
      <c r="N24" s="1424">
        <f t="shared" si="0"/>
        <v>0</v>
      </c>
    </row>
    <row r="25" spans="1:14" s="1690" customFormat="1" ht="15" thickBot="1" x14ac:dyDescent="0.35">
      <c r="A25" s="1709">
        <v>9</v>
      </c>
      <c r="B25" s="1719" t="s">
        <v>3040</v>
      </c>
      <c r="C25" s="1720"/>
      <c r="D25" s="1484">
        <v>4</v>
      </c>
      <c r="E25" s="1712">
        <v>45403</v>
      </c>
      <c r="F25" s="1484">
        <v>1</v>
      </c>
      <c r="G25" s="1489">
        <v>1</v>
      </c>
      <c r="H25" s="1713"/>
      <c r="I25" s="1484"/>
      <c r="J25" s="1484" t="s">
        <v>132</v>
      </c>
      <c r="K25" s="1484"/>
      <c r="L25" s="1485"/>
      <c r="M25" s="967"/>
      <c r="N25" s="1428">
        <f t="shared" si="0"/>
        <v>0</v>
      </c>
    </row>
    <row r="26" spans="1:14" s="1697" customFormat="1" ht="14.4" thickBot="1" x14ac:dyDescent="0.35">
      <c r="A26" s="2019" t="s">
        <v>3041</v>
      </c>
      <c r="B26" s="2019"/>
      <c r="C26" s="2019"/>
      <c r="D26" s="2019"/>
      <c r="E26" s="2019"/>
      <c r="F26" s="2019"/>
      <c r="G26" s="2019"/>
      <c r="H26" s="2019"/>
      <c r="I26" s="2019"/>
      <c r="J26" s="2019"/>
      <c r="K26" s="2019"/>
      <c r="L26" s="2019"/>
      <c r="M26" s="2019"/>
      <c r="N26" s="2019"/>
    </row>
    <row r="27" spans="1:14" s="1690" customFormat="1" ht="41.4" x14ac:dyDescent="0.3">
      <c r="A27" s="1699">
        <v>12</v>
      </c>
      <c r="B27" s="1700" t="s">
        <v>3042</v>
      </c>
      <c r="C27" s="1701"/>
      <c r="D27" s="1702">
        <v>3</v>
      </c>
      <c r="E27" s="1721">
        <v>2025</v>
      </c>
      <c r="F27" s="1704">
        <v>1</v>
      </c>
      <c r="G27" s="1705">
        <v>1</v>
      </c>
      <c r="H27" s="1706"/>
      <c r="I27" s="1704"/>
      <c r="J27" s="1704" t="s">
        <v>132</v>
      </c>
      <c r="K27" s="1704"/>
      <c r="L27" s="1707"/>
      <c r="M27" s="966"/>
      <c r="N27" s="1708">
        <f>ROUND(M27,2)*F27*G27</f>
        <v>0</v>
      </c>
    </row>
    <row r="28" spans="1:14" s="1690" customFormat="1" ht="28.2" thickBot="1" x14ac:dyDescent="0.35">
      <c r="A28" s="1709">
        <v>13</v>
      </c>
      <c r="B28" s="1710" t="s">
        <v>3043</v>
      </c>
      <c r="C28" s="1711"/>
      <c r="D28" s="1484">
        <v>3</v>
      </c>
      <c r="E28" s="1484">
        <v>2025</v>
      </c>
      <c r="F28" s="1722">
        <v>1</v>
      </c>
      <c r="G28" s="1489">
        <v>1</v>
      </c>
      <c r="H28" s="1713"/>
      <c r="I28" s="1484"/>
      <c r="J28" s="1484" t="s">
        <v>132</v>
      </c>
      <c r="K28" s="1484"/>
      <c r="L28" s="1485"/>
      <c r="M28" s="967"/>
      <c r="N28" s="1428">
        <f>ROUND(M28,2)*F28*G28</f>
        <v>0</v>
      </c>
    </row>
    <row r="29" spans="1:14" s="1697" customFormat="1" ht="14.4" thickBot="1" x14ac:dyDescent="0.35">
      <c r="A29" s="2019" t="s">
        <v>3044</v>
      </c>
      <c r="B29" s="2019"/>
      <c r="C29" s="2019"/>
      <c r="D29" s="2019"/>
      <c r="E29" s="2019"/>
      <c r="F29" s="2019"/>
      <c r="G29" s="2019"/>
      <c r="H29" s="2019"/>
      <c r="I29" s="2019"/>
      <c r="J29" s="2019"/>
      <c r="K29" s="2019"/>
      <c r="L29" s="2019"/>
      <c r="M29" s="2019"/>
      <c r="N29" s="2019"/>
    </row>
    <row r="30" spans="1:14" s="1690" customFormat="1" ht="27.6" x14ac:dyDescent="0.3">
      <c r="A30" s="1699">
        <v>15</v>
      </c>
      <c r="B30" s="1714" t="s">
        <v>3045</v>
      </c>
      <c r="C30" s="1723"/>
      <c r="D30" s="1704">
        <v>3</v>
      </c>
      <c r="E30" s="1703">
        <v>45758</v>
      </c>
      <c r="F30" s="1704">
        <v>2</v>
      </c>
      <c r="G30" s="1705">
        <v>1</v>
      </c>
      <c r="H30" s="1706"/>
      <c r="I30" s="1704" t="s">
        <v>132</v>
      </c>
      <c r="J30" s="1704"/>
      <c r="K30" s="1704"/>
      <c r="L30" s="1707" t="s">
        <v>132</v>
      </c>
      <c r="M30" s="966"/>
      <c r="N30" s="1708">
        <f t="shared" ref="N30:N35" si="1">ROUND(M30,2)*F30*G30</f>
        <v>0</v>
      </c>
    </row>
    <row r="31" spans="1:14" s="1690" customFormat="1" ht="14.4" x14ac:dyDescent="0.3">
      <c r="A31" s="1715">
        <v>16</v>
      </c>
      <c r="B31" s="1716" t="s">
        <v>3046</v>
      </c>
      <c r="C31" s="1718"/>
      <c r="D31" s="1689">
        <v>3</v>
      </c>
      <c r="E31" s="1717">
        <v>45589</v>
      </c>
      <c r="F31" s="1689">
        <v>2</v>
      </c>
      <c r="G31" s="1247">
        <v>1</v>
      </c>
      <c r="H31" s="1243"/>
      <c r="I31" s="1689" t="s">
        <v>132</v>
      </c>
      <c r="J31" s="1689"/>
      <c r="K31" s="1689"/>
      <c r="L31" s="1246" t="s">
        <v>132</v>
      </c>
      <c r="M31" s="968"/>
      <c r="N31" s="1424">
        <f t="shared" si="1"/>
        <v>0</v>
      </c>
    </row>
    <row r="32" spans="1:14" s="1690" customFormat="1" ht="14.4" x14ac:dyDescent="0.3">
      <c r="A32" s="1715">
        <v>17</v>
      </c>
      <c r="B32" s="1716" t="s">
        <v>3047</v>
      </c>
      <c r="C32" s="1718"/>
      <c r="D32" s="1689">
        <v>3</v>
      </c>
      <c r="E32" s="1689" t="s">
        <v>1397</v>
      </c>
      <c r="F32" s="1689">
        <v>2</v>
      </c>
      <c r="G32" s="1247">
        <v>1</v>
      </c>
      <c r="H32" s="1243" t="s">
        <v>132</v>
      </c>
      <c r="I32" s="1689"/>
      <c r="J32" s="1689"/>
      <c r="K32" s="1689" t="s">
        <v>132</v>
      </c>
      <c r="L32" s="1246"/>
      <c r="M32" s="968"/>
      <c r="N32" s="1424">
        <f t="shared" si="1"/>
        <v>0</v>
      </c>
    </row>
    <row r="33" spans="1:14" s="1690" customFormat="1" ht="27.6" x14ac:dyDescent="0.3">
      <c r="A33" s="1715">
        <v>18</v>
      </c>
      <c r="B33" s="1716" t="s">
        <v>3048</v>
      </c>
      <c r="C33" s="1718"/>
      <c r="D33" s="1689">
        <v>3</v>
      </c>
      <c r="E33" s="1689" t="s">
        <v>1397</v>
      </c>
      <c r="F33" s="1689">
        <v>2</v>
      </c>
      <c r="G33" s="1247">
        <v>1</v>
      </c>
      <c r="H33" s="1243" t="s">
        <v>132</v>
      </c>
      <c r="I33" s="1689"/>
      <c r="J33" s="1689"/>
      <c r="K33" s="1689" t="s">
        <v>132</v>
      </c>
      <c r="L33" s="1246"/>
      <c r="M33" s="968"/>
      <c r="N33" s="1424">
        <f t="shared" si="1"/>
        <v>0</v>
      </c>
    </row>
    <row r="34" spans="1:14" s="1690" customFormat="1" ht="14.4" x14ac:dyDescent="0.3">
      <c r="A34" s="1715">
        <v>20</v>
      </c>
      <c r="B34" s="1716" t="s">
        <v>3049</v>
      </c>
      <c r="C34" s="1718"/>
      <c r="D34" s="1689">
        <v>3</v>
      </c>
      <c r="E34" s="1717">
        <v>44334</v>
      </c>
      <c r="F34" s="1689">
        <v>2</v>
      </c>
      <c r="G34" s="1247">
        <v>1</v>
      </c>
      <c r="H34" s="1243" t="s">
        <v>132</v>
      </c>
      <c r="I34" s="1689"/>
      <c r="J34" s="1689"/>
      <c r="K34" s="1689" t="s">
        <v>132</v>
      </c>
      <c r="L34" s="1246"/>
      <c r="M34" s="968"/>
      <c r="N34" s="1424">
        <f t="shared" si="1"/>
        <v>0</v>
      </c>
    </row>
    <row r="35" spans="1:14" s="1690" customFormat="1" ht="15" thickBot="1" x14ac:dyDescent="0.35">
      <c r="A35" s="1709">
        <v>22</v>
      </c>
      <c r="B35" s="1719" t="s">
        <v>3050</v>
      </c>
      <c r="C35" s="1719"/>
      <c r="D35" s="1484">
        <v>3</v>
      </c>
      <c r="E35" s="1484" t="s">
        <v>1397</v>
      </c>
      <c r="F35" s="1484">
        <v>2</v>
      </c>
      <c r="G35" s="1489">
        <v>1</v>
      </c>
      <c r="H35" s="1713" t="s">
        <v>132</v>
      </c>
      <c r="I35" s="1484"/>
      <c r="J35" s="1484"/>
      <c r="K35" s="1484" t="s">
        <v>132</v>
      </c>
      <c r="L35" s="1485"/>
      <c r="M35" s="967"/>
      <c r="N35" s="1428">
        <f t="shared" si="1"/>
        <v>0</v>
      </c>
    </row>
    <row r="36" spans="1:14" s="1697" customFormat="1" ht="14.4" thickBot="1" x14ac:dyDescent="0.35">
      <c r="A36" s="2020" t="s">
        <v>3051</v>
      </c>
      <c r="B36" s="2020"/>
      <c r="C36" s="2020"/>
      <c r="D36" s="2020"/>
      <c r="E36" s="2020"/>
      <c r="F36" s="2020"/>
      <c r="G36" s="2020"/>
      <c r="H36" s="2020"/>
      <c r="I36" s="2020"/>
      <c r="J36" s="2020"/>
      <c r="K36" s="2020"/>
      <c r="L36" s="2020"/>
      <c r="M36" s="2020"/>
      <c r="N36" s="2020"/>
    </row>
    <row r="37" spans="1:14" s="1690" customFormat="1" ht="41.4" x14ac:dyDescent="0.3">
      <c r="A37" s="1699">
        <v>23</v>
      </c>
      <c r="B37" s="1700" t="s">
        <v>3052</v>
      </c>
      <c r="C37" s="1700"/>
      <c r="D37" s="1704">
        <v>3</v>
      </c>
      <c r="E37" s="1704" t="s">
        <v>1397</v>
      </c>
      <c r="F37" s="1704">
        <v>2</v>
      </c>
      <c r="G37" s="1705">
        <v>1</v>
      </c>
      <c r="H37" s="1706" t="s">
        <v>132</v>
      </c>
      <c r="I37" s="1704"/>
      <c r="J37" s="1704"/>
      <c r="K37" s="1704" t="s">
        <v>132</v>
      </c>
      <c r="L37" s="1707"/>
      <c r="M37" s="966"/>
      <c r="N37" s="1708">
        <f>ROUND(M37,2)*F37*G37</f>
        <v>0</v>
      </c>
    </row>
    <row r="38" spans="1:14" s="1690" customFormat="1" ht="42" thickBot="1" x14ac:dyDescent="0.35">
      <c r="A38" s="1709">
        <v>24</v>
      </c>
      <c r="B38" s="1710" t="s">
        <v>3053</v>
      </c>
      <c r="C38" s="1724"/>
      <c r="D38" s="1484">
        <v>3</v>
      </c>
      <c r="E38" s="1484" t="s">
        <v>1397</v>
      </c>
      <c r="F38" s="1484">
        <v>2</v>
      </c>
      <c r="G38" s="1489">
        <v>1</v>
      </c>
      <c r="H38" s="1713" t="s">
        <v>132</v>
      </c>
      <c r="I38" s="1484"/>
      <c r="J38" s="1484"/>
      <c r="K38" s="1484" t="s">
        <v>132</v>
      </c>
      <c r="L38" s="1485"/>
      <c r="M38" s="967"/>
      <c r="N38" s="1428">
        <f>ROUND(M38,2)*F38*G38</f>
        <v>0</v>
      </c>
    </row>
    <row r="39" spans="1:14" s="1697" customFormat="1" ht="14.4" thickBot="1" x14ac:dyDescent="0.35">
      <c r="A39" s="2020" t="s">
        <v>3054</v>
      </c>
      <c r="B39" s="2020"/>
      <c r="C39" s="2020"/>
      <c r="D39" s="2020"/>
      <c r="E39" s="2020"/>
      <c r="F39" s="2020"/>
      <c r="G39" s="2020"/>
      <c r="H39" s="2020"/>
      <c r="I39" s="2020"/>
      <c r="J39" s="2020"/>
      <c r="K39" s="2020"/>
      <c r="L39" s="2020"/>
      <c r="M39" s="2020"/>
      <c r="N39" s="2020"/>
    </row>
    <row r="40" spans="1:14" s="1690" customFormat="1" ht="27.6" x14ac:dyDescent="0.3">
      <c r="A40" s="1699">
        <v>26</v>
      </c>
      <c r="B40" s="1714" t="s">
        <v>3055</v>
      </c>
      <c r="C40" s="1723"/>
      <c r="D40" s="1704">
        <v>3</v>
      </c>
      <c r="E40" s="1704" t="s">
        <v>1397</v>
      </c>
      <c r="F40" s="1704">
        <v>2</v>
      </c>
      <c r="G40" s="1705">
        <v>1</v>
      </c>
      <c r="H40" s="1706" t="s">
        <v>132</v>
      </c>
      <c r="I40" s="1704"/>
      <c r="J40" s="1704"/>
      <c r="K40" s="1704" t="s">
        <v>132</v>
      </c>
      <c r="L40" s="1707"/>
      <c r="M40" s="966"/>
      <c r="N40" s="1708">
        <f>ROUND(M40,2)*F40*G40</f>
        <v>0</v>
      </c>
    </row>
    <row r="41" spans="1:14" s="1690" customFormat="1" ht="14.4" x14ac:dyDescent="0.3">
      <c r="A41" s="1715">
        <v>27</v>
      </c>
      <c r="B41" s="1716" t="s">
        <v>3056</v>
      </c>
      <c r="C41" s="1716"/>
      <c r="D41" s="1689">
        <v>3</v>
      </c>
      <c r="E41" s="1689" t="s">
        <v>1397</v>
      </c>
      <c r="F41" s="1689">
        <v>2</v>
      </c>
      <c r="G41" s="1247">
        <v>1</v>
      </c>
      <c r="H41" s="1243" t="s">
        <v>132</v>
      </c>
      <c r="I41" s="1689"/>
      <c r="J41" s="1689"/>
      <c r="K41" s="1689" t="s">
        <v>132</v>
      </c>
      <c r="L41" s="1246"/>
      <c r="M41" s="968"/>
      <c r="N41" s="1424">
        <f>ROUND(M41,2)*F41*G41</f>
        <v>0</v>
      </c>
    </row>
    <row r="42" spans="1:14" s="1690" customFormat="1" ht="14.4" x14ac:dyDescent="0.3">
      <c r="A42" s="1715">
        <v>28</v>
      </c>
      <c r="B42" s="1716" t="s">
        <v>3057</v>
      </c>
      <c r="C42" s="1716"/>
      <c r="D42" s="1689">
        <v>3</v>
      </c>
      <c r="E42" s="1689" t="s">
        <v>1397</v>
      </c>
      <c r="F42" s="1689">
        <v>2</v>
      </c>
      <c r="G42" s="1247">
        <v>1</v>
      </c>
      <c r="H42" s="1243"/>
      <c r="I42" s="1689" t="s">
        <v>132</v>
      </c>
      <c r="J42" s="1689"/>
      <c r="K42" s="1689"/>
      <c r="L42" s="1246" t="s">
        <v>132</v>
      </c>
      <c r="M42" s="968"/>
      <c r="N42" s="1424">
        <f>ROUND(M42,2)*F42*G42</f>
        <v>0</v>
      </c>
    </row>
    <row r="43" spans="1:14" s="1690" customFormat="1" ht="27.6" x14ac:dyDescent="0.3">
      <c r="A43" s="1715">
        <v>29</v>
      </c>
      <c r="B43" s="1716" t="s">
        <v>3058</v>
      </c>
      <c r="C43" s="1716"/>
      <c r="D43" s="1689">
        <v>4</v>
      </c>
      <c r="E43" s="1717">
        <v>45218</v>
      </c>
      <c r="F43" s="1689">
        <v>1</v>
      </c>
      <c r="G43" s="1247">
        <v>2</v>
      </c>
      <c r="H43" s="1243"/>
      <c r="I43" s="1689" t="s">
        <v>132</v>
      </c>
      <c r="J43" s="1689"/>
      <c r="K43" s="1689"/>
      <c r="L43" s="1246"/>
      <c r="M43" s="968"/>
      <c r="N43" s="1424">
        <f>ROUND(M43,2)*F43*G43</f>
        <v>0</v>
      </c>
    </row>
    <row r="44" spans="1:14" s="1690" customFormat="1" ht="28.2" thickBot="1" x14ac:dyDescent="0.35">
      <c r="A44" s="1709">
        <v>31</v>
      </c>
      <c r="B44" s="1719" t="s">
        <v>3059</v>
      </c>
      <c r="C44" s="1720"/>
      <c r="D44" s="1484">
        <v>3</v>
      </c>
      <c r="E44" s="1712">
        <v>45483</v>
      </c>
      <c r="F44" s="1484">
        <v>2</v>
      </c>
      <c r="G44" s="1489">
        <v>1</v>
      </c>
      <c r="H44" s="1713"/>
      <c r="I44" s="1484" t="s">
        <v>132</v>
      </c>
      <c r="J44" s="1484"/>
      <c r="K44" s="1484"/>
      <c r="L44" s="1485" t="s">
        <v>132</v>
      </c>
      <c r="M44" s="967"/>
      <c r="N44" s="1428">
        <f>ROUND(M44,2)*F44*G44</f>
        <v>0</v>
      </c>
    </row>
    <row r="45" spans="1:14" s="1697" customFormat="1" ht="14.4" thickBot="1" x14ac:dyDescent="0.35">
      <c r="A45" s="2015" t="s">
        <v>3060</v>
      </c>
      <c r="B45" s="2015"/>
      <c r="C45" s="2015"/>
      <c r="D45" s="2015"/>
      <c r="E45" s="2015"/>
      <c r="F45" s="2015"/>
      <c r="G45" s="2015"/>
      <c r="H45" s="2015"/>
      <c r="I45" s="2015"/>
      <c r="J45" s="2015"/>
      <c r="K45" s="2015"/>
      <c r="L45" s="2015"/>
      <c r="M45" s="2015"/>
      <c r="N45" s="2015"/>
    </row>
    <row r="46" spans="1:14" s="1690" customFormat="1" ht="27.6" x14ac:dyDescent="0.3">
      <c r="A46" s="1699">
        <v>32</v>
      </c>
      <c r="B46" s="1700" t="s">
        <v>3061</v>
      </c>
      <c r="C46" s="1701"/>
      <c r="D46" s="1702">
        <v>3</v>
      </c>
      <c r="E46" s="1703">
        <v>46023</v>
      </c>
      <c r="F46" s="1725">
        <v>1</v>
      </c>
      <c r="G46" s="1705">
        <v>1</v>
      </c>
      <c r="H46" s="1726"/>
      <c r="I46" s="1704"/>
      <c r="J46" s="1704"/>
      <c r="K46" s="1704" t="s">
        <v>132</v>
      </c>
      <c r="L46" s="1707"/>
      <c r="M46" s="966"/>
      <c r="N46" s="1708">
        <f>ROUND(M46,2)*F46*G46</f>
        <v>0</v>
      </c>
    </row>
    <row r="47" spans="1:14" s="1690" customFormat="1" ht="28.2" thickBot="1" x14ac:dyDescent="0.35">
      <c r="A47" s="1709">
        <v>33</v>
      </c>
      <c r="B47" s="1710" t="s">
        <v>3062</v>
      </c>
      <c r="C47" s="1711"/>
      <c r="D47" s="1484">
        <v>3</v>
      </c>
      <c r="E47" s="1712">
        <v>46023</v>
      </c>
      <c r="F47" s="1722">
        <v>1</v>
      </c>
      <c r="G47" s="1489">
        <v>1</v>
      </c>
      <c r="H47" s="1727"/>
      <c r="I47" s="1484"/>
      <c r="J47" s="1484"/>
      <c r="K47" s="1484" t="s">
        <v>132</v>
      </c>
      <c r="L47" s="1485"/>
      <c r="M47" s="967"/>
      <c r="N47" s="1428">
        <f>ROUND(M47,2)*F47*G47</f>
        <v>0</v>
      </c>
    </row>
    <row r="48" spans="1:14" s="1697" customFormat="1" ht="13.5" customHeight="1" thickBot="1" x14ac:dyDescent="0.35">
      <c r="A48" s="2015" t="s">
        <v>3063</v>
      </c>
      <c r="B48" s="2015"/>
      <c r="C48" s="2015"/>
      <c r="D48" s="2015"/>
      <c r="E48" s="2015"/>
      <c r="F48" s="2015"/>
      <c r="G48" s="2015"/>
      <c r="H48" s="2015"/>
      <c r="I48" s="2015"/>
      <c r="J48" s="2015"/>
      <c r="K48" s="2015"/>
      <c r="L48" s="2015"/>
      <c r="M48" s="2015"/>
      <c r="N48" s="2015"/>
    </row>
    <row r="49" spans="1:14" s="1690" customFormat="1" ht="14.4" x14ac:dyDescent="0.3">
      <c r="A49" s="1699">
        <v>35</v>
      </c>
      <c r="B49" s="1714" t="s">
        <v>3064</v>
      </c>
      <c r="C49" s="1728"/>
      <c r="D49" s="1704">
        <v>3</v>
      </c>
      <c r="E49" s="1703">
        <v>46023</v>
      </c>
      <c r="F49" s="1704">
        <v>1</v>
      </c>
      <c r="G49" s="1705">
        <v>1</v>
      </c>
      <c r="H49" s="1726"/>
      <c r="I49" s="1704"/>
      <c r="J49" s="1704"/>
      <c r="K49" s="1704" t="s">
        <v>132</v>
      </c>
      <c r="L49" s="1707"/>
      <c r="M49" s="966"/>
      <c r="N49" s="1708">
        <f>ROUND(M49,2)*F49*G49</f>
        <v>0</v>
      </c>
    </row>
    <row r="50" spans="1:14" s="1690" customFormat="1" ht="27.6" x14ac:dyDescent="0.3">
      <c r="A50" s="1715">
        <v>36</v>
      </c>
      <c r="B50" s="1716" t="s">
        <v>3065</v>
      </c>
      <c r="C50" s="1716"/>
      <c r="D50" s="1689">
        <v>3</v>
      </c>
      <c r="E50" s="1717">
        <v>46023</v>
      </c>
      <c r="F50" s="1689">
        <v>1</v>
      </c>
      <c r="G50" s="1247">
        <v>1</v>
      </c>
      <c r="H50" s="1729"/>
      <c r="I50" s="1689"/>
      <c r="J50" s="1689"/>
      <c r="K50" s="1689" t="s">
        <v>132</v>
      </c>
      <c r="L50" s="1246"/>
      <c r="M50" s="968"/>
      <c r="N50" s="1424">
        <f>ROUND(M50,2)*F50*G50</f>
        <v>0</v>
      </c>
    </row>
    <row r="51" spans="1:14" s="1690" customFormat="1" ht="14.4" x14ac:dyDescent="0.3">
      <c r="A51" s="1730">
        <v>39</v>
      </c>
      <c r="B51" s="1731" t="s">
        <v>3066</v>
      </c>
      <c r="C51" s="1731"/>
      <c r="D51" s="1251">
        <v>3</v>
      </c>
      <c r="E51" s="1732">
        <v>46023</v>
      </c>
      <c r="F51" s="1251">
        <v>1</v>
      </c>
      <c r="G51" s="1253">
        <v>1</v>
      </c>
      <c r="H51" s="1733"/>
      <c r="I51" s="1251"/>
      <c r="J51" s="1251"/>
      <c r="K51" s="1251" t="s">
        <v>132</v>
      </c>
      <c r="L51" s="1252"/>
      <c r="M51" s="969"/>
      <c r="N51" s="1426">
        <f>ROUND(M51,2)*F51*G51</f>
        <v>0</v>
      </c>
    </row>
    <row r="52" spans="1:14" s="1690" customFormat="1" ht="14.4" x14ac:dyDescent="0.3">
      <c r="A52" s="1715">
        <v>40</v>
      </c>
      <c r="B52" s="1716" t="s">
        <v>3067</v>
      </c>
      <c r="C52" s="1716"/>
      <c r="D52" s="1689">
        <v>3</v>
      </c>
      <c r="E52" s="1717">
        <v>46023</v>
      </c>
      <c r="F52" s="1689">
        <v>1</v>
      </c>
      <c r="G52" s="1247">
        <v>1</v>
      </c>
      <c r="H52" s="1729"/>
      <c r="I52" s="1689"/>
      <c r="J52" s="1689"/>
      <c r="K52" s="1689" t="s">
        <v>132</v>
      </c>
      <c r="L52" s="1246"/>
      <c r="M52" s="968"/>
      <c r="N52" s="1424">
        <f>ROUND(M52,2)*F52*G52</f>
        <v>0</v>
      </c>
    </row>
    <row r="53" spans="1:14" s="1690" customFormat="1" ht="28.2" thickBot="1" x14ac:dyDescent="0.35">
      <c r="A53" s="1709">
        <v>41</v>
      </c>
      <c r="B53" s="1719" t="s">
        <v>3068</v>
      </c>
      <c r="C53" s="1719"/>
      <c r="D53" s="1484">
        <v>3</v>
      </c>
      <c r="E53" s="1712">
        <v>46023</v>
      </c>
      <c r="F53" s="1484">
        <v>1</v>
      </c>
      <c r="G53" s="1489">
        <v>1</v>
      </c>
      <c r="H53" s="1727"/>
      <c r="I53" s="1484"/>
      <c r="J53" s="1484"/>
      <c r="K53" s="1484" t="s">
        <v>132</v>
      </c>
      <c r="L53" s="1485"/>
      <c r="M53" s="967"/>
      <c r="N53" s="1428">
        <f>ROUND(M53,2)*F53*G53</f>
        <v>0</v>
      </c>
    </row>
    <row r="54" spans="1:14" s="1690" customFormat="1" ht="15" thickBot="1" x14ac:dyDescent="0.35">
      <c r="A54" s="1692"/>
      <c r="B54" s="1692"/>
      <c r="C54" s="1692"/>
      <c r="D54" s="1691"/>
      <c r="E54" s="1691"/>
      <c r="F54" s="1691"/>
      <c r="G54" s="1691"/>
      <c r="H54" s="1691"/>
      <c r="I54" s="1691"/>
      <c r="J54" s="1691"/>
      <c r="K54" s="1691"/>
      <c r="L54" s="1691"/>
      <c r="M54" s="1692"/>
      <c r="N54" s="1692"/>
    </row>
    <row r="55" spans="1:14" s="1690" customFormat="1" ht="15" thickBot="1" x14ac:dyDescent="0.35">
      <c r="A55" s="2016" t="s">
        <v>1502</v>
      </c>
      <c r="B55" s="2016"/>
      <c r="C55" s="2016"/>
      <c r="D55" s="2016"/>
      <c r="E55" s="2016"/>
      <c r="F55" s="2016"/>
      <c r="G55" s="2016"/>
      <c r="H55" s="2016"/>
      <c r="I55" s="2016"/>
      <c r="J55" s="2016"/>
      <c r="K55" s="2016"/>
      <c r="L55" s="2016"/>
      <c r="M55" s="2017">
        <f>SUM(N16:N53)</f>
        <v>0</v>
      </c>
      <c r="N55" s="2017"/>
    </row>
    <row r="56" spans="1:14" s="1690" customFormat="1" ht="14.4" x14ac:dyDescent="0.3">
      <c r="A56" s="1692"/>
      <c r="B56" s="1692"/>
      <c r="C56" s="1692"/>
      <c r="D56" s="1691"/>
      <c r="E56" s="1691"/>
      <c r="F56" s="1691"/>
      <c r="G56" s="1691"/>
      <c r="H56" s="1691"/>
      <c r="I56" s="1691"/>
      <c r="J56" s="1691"/>
      <c r="K56" s="1691"/>
      <c r="L56" s="1691"/>
      <c r="M56" s="1692"/>
      <c r="N56" s="1692"/>
    </row>
    <row r="57" spans="1:14" s="1690" customFormat="1" ht="14.4" x14ac:dyDescent="0.3">
      <c r="A57" s="1692"/>
      <c r="B57" s="1692"/>
      <c r="C57" s="1692"/>
      <c r="D57" s="1691"/>
      <c r="E57" s="1691"/>
      <c r="F57" s="1691"/>
      <c r="G57" s="1691"/>
      <c r="H57" s="1691"/>
      <c r="I57" s="1691"/>
      <c r="J57" s="1691"/>
      <c r="K57" s="1691"/>
      <c r="L57" s="1691"/>
      <c r="M57" s="1692"/>
      <c r="N57" s="1692"/>
    </row>
    <row r="58" spans="1:14" s="1690" customFormat="1" ht="14.4" x14ac:dyDescent="0.3">
      <c r="A58" s="1692" t="s">
        <v>2647</v>
      </c>
      <c r="B58" s="1692"/>
      <c r="C58" s="1692"/>
      <c r="D58" s="1691"/>
      <c r="E58" s="1691"/>
      <c r="F58" s="1691"/>
      <c r="G58" s="1691"/>
      <c r="H58" s="1691"/>
      <c r="I58" s="1691"/>
      <c r="J58" s="1691"/>
      <c r="K58" s="1691"/>
      <c r="L58" s="1691"/>
      <c r="M58" s="1692"/>
      <c r="N58" s="1692"/>
    </row>
    <row r="59" spans="1:14" s="1690" customFormat="1" ht="14.4" x14ac:dyDescent="0.3">
      <c r="A59" s="1692"/>
      <c r="B59" s="1692"/>
      <c r="C59" s="1692"/>
      <c r="D59" s="1691"/>
      <c r="E59" s="1691"/>
      <c r="F59" s="1691"/>
      <c r="G59" s="1691"/>
      <c r="H59" s="1691"/>
      <c r="I59" s="1691"/>
      <c r="J59" s="1691"/>
      <c r="K59" s="1691"/>
      <c r="L59" s="1691"/>
      <c r="M59" s="1692"/>
      <c r="N59" s="1692"/>
    </row>
    <row r="60" spans="1:14" s="1690" customFormat="1" ht="14.4" x14ac:dyDescent="0.3">
      <c r="A60" s="1692"/>
      <c r="B60" s="1692"/>
      <c r="C60" s="1692"/>
      <c r="D60" s="1691"/>
      <c r="E60" s="1691"/>
      <c r="F60" s="1691"/>
      <c r="G60" s="1691"/>
      <c r="H60" s="1691"/>
      <c r="I60" s="1691"/>
      <c r="J60" s="1691"/>
      <c r="K60" s="1691"/>
      <c r="L60" s="1691"/>
      <c r="M60" s="1692"/>
      <c r="N60" s="1692"/>
    </row>
  </sheetData>
  <sheetProtection algorithmName="SHA-512" hashValue="aInmJcDc2Cu3aF4pQcnCYOd1UlJSu+Kxp5fZzl8cCbt3OmJHm5ZY1Y67FVpy7YU1U9SczXmY0Ewd4fzIdPHf1w==" saltValue="KOVnEkj1HaZgSmKmLsjRkw==" spinCount="100000" sheet="1" objects="1" scenarios="1"/>
  <mergeCells count="26">
    <mergeCell ref="D1:N1"/>
    <mergeCell ref="A8:B8"/>
    <mergeCell ref="A9:G9"/>
    <mergeCell ref="A10:D10"/>
    <mergeCell ref="A11:A14"/>
    <mergeCell ref="B11:B14"/>
    <mergeCell ref="C11:C14"/>
    <mergeCell ref="D11:D14"/>
    <mergeCell ref="E11:E14"/>
    <mergeCell ref="F11:F14"/>
    <mergeCell ref="G11:G14"/>
    <mergeCell ref="H11:L11"/>
    <mergeCell ref="M11:M14"/>
    <mergeCell ref="N11:N14"/>
    <mergeCell ref="H12:L12"/>
    <mergeCell ref="H13:L13"/>
    <mergeCell ref="A45:N45"/>
    <mergeCell ref="A48:N48"/>
    <mergeCell ref="A55:L55"/>
    <mergeCell ref="M55:N55"/>
    <mergeCell ref="A15:N15"/>
    <mergeCell ref="A18:N18"/>
    <mergeCell ref="A26:N26"/>
    <mergeCell ref="A29:N29"/>
    <mergeCell ref="A36:N36"/>
    <mergeCell ref="A39:N39"/>
  </mergeCells>
  <printOptions horizontalCentered="1"/>
  <pageMargins left="0.70000000000000007" right="0.70000000000000007" top="0.75" bottom="0.75" header="0.30000000000000004" footer="0.30000000000000004"/>
  <pageSetup paperSize="9" scale="77" fitToHeight="0" orientation="landscape" r:id="rId1"/>
  <rowBreaks count="1" manualBreakCount="1">
    <brk id="23" max="13" man="1"/>
  </row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FC693-E2DF-40B0-929A-DAD2A1EBBE09}">
  <sheetPr>
    <tabColor rgb="FFC0E6F5"/>
    <pageSetUpPr fitToPage="1"/>
  </sheetPr>
  <dimension ref="A1:D41"/>
  <sheetViews>
    <sheetView topLeftCell="A12" workbookViewId="0">
      <selection activeCell="O19" sqref="O19"/>
    </sheetView>
  </sheetViews>
  <sheetFormatPr defaultRowHeight="14.4" x14ac:dyDescent="0.3"/>
  <cols>
    <col min="1" max="1" width="9.88671875" style="970" customWidth="1"/>
    <col min="2" max="2" width="25.109375" style="972" bestFit="1" customWidth="1"/>
    <col min="3" max="3" width="31.88671875" style="970" customWidth="1"/>
    <col min="4" max="4" width="27.109375" style="975" customWidth="1"/>
    <col min="5" max="228" width="8.88671875" style="975" customWidth="1"/>
    <col min="229" max="229" width="5.6640625" style="975" customWidth="1"/>
    <col min="230" max="230" width="41.88671875" style="975" customWidth="1"/>
    <col min="231" max="231" width="16.33203125" style="975" customWidth="1"/>
    <col min="232" max="232" width="24.109375" style="975" customWidth="1"/>
    <col min="233" max="233" width="16.33203125" style="975" customWidth="1"/>
    <col min="234" max="234" width="24.109375" style="975" customWidth="1"/>
    <col min="235" max="235" width="12.33203125" style="975" customWidth="1"/>
    <col min="236" max="236" width="16.33203125" style="975" customWidth="1"/>
    <col min="237" max="237" width="18.109375" style="975" customWidth="1"/>
    <col min="238" max="484" width="8.88671875" style="975" customWidth="1"/>
    <col min="485" max="485" width="5.6640625" style="975" customWidth="1"/>
    <col min="486" max="486" width="41.88671875" style="975" customWidth="1"/>
    <col min="487" max="487" width="16.33203125" style="975" customWidth="1"/>
    <col min="488" max="488" width="24.109375" style="975" customWidth="1"/>
    <col min="489" max="489" width="16.33203125" style="975" customWidth="1"/>
    <col min="490" max="490" width="24.109375" style="975" customWidth="1"/>
    <col min="491" max="491" width="12.33203125" style="975" customWidth="1"/>
    <col min="492" max="492" width="16.33203125" style="975" customWidth="1"/>
    <col min="493" max="493" width="18.109375" style="975" customWidth="1"/>
    <col min="494" max="740" width="8.88671875" style="975" customWidth="1"/>
    <col min="741" max="741" width="5.6640625" style="975" customWidth="1"/>
    <col min="742" max="742" width="41.88671875" style="975" customWidth="1"/>
    <col min="743" max="743" width="16.33203125" style="975" customWidth="1"/>
    <col min="744" max="744" width="24.109375" style="975" customWidth="1"/>
    <col min="745" max="745" width="16.33203125" style="975" customWidth="1"/>
    <col min="746" max="746" width="24.109375" style="975" customWidth="1"/>
    <col min="747" max="747" width="12.33203125" style="975" customWidth="1"/>
    <col min="748" max="748" width="16.33203125" style="975" customWidth="1"/>
    <col min="749" max="749" width="18.109375" style="975" customWidth="1"/>
    <col min="750" max="996" width="8.88671875" style="975" customWidth="1"/>
    <col min="997" max="997" width="5.6640625" style="975" customWidth="1"/>
    <col min="998" max="998" width="41.88671875" style="975" customWidth="1"/>
    <col min="999" max="999" width="16.33203125" style="975" customWidth="1"/>
    <col min="1000" max="1000" width="24.109375" style="975" customWidth="1"/>
    <col min="1001" max="1001" width="16.33203125" style="975" customWidth="1"/>
    <col min="1002" max="1002" width="24.109375" style="975" customWidth="1"/>
    <col min="1003" max="1003" width="12.33203125" style="975" customWidth="1"/>
    <col min="1004" max="1004" width="16.33203125" style="975" customWidth="1"/>
    <col min="1005" max="1005" width="18.109375" style="975" customWidth="1"/>
    <col min="1006" max="1252" width="8.88671875" style="975" customWidth="1"/>
    <col min="1253" max="1253" width="5.6640625" style="975" customWidth="1"/>
    <col min="1254" max="1254" width="41.88671875" style="975" customWidth="1"/>
    <col min="1255" max="1255" width="16.33203125" style="975" customWidth="1"/>
    <col min="1256" max="1256" width="24.109375" style="975" customWidth="1"/>
    <col min="1257" max="1257" width="16.33203125" style="975" customWidth="1"/>
    <col min="1258" max="1258" width="24.109375" style="975" customWidth="1"/>
    <col min="1259" max="1259" width="12.33203125" style="975" customWidth="1"/>
    <col min="1260" max="1260" width="16.33203125" style="975" customWidth="1"/>
    <col min="1261" max="1261" width="18.109375" style="975" customWidth="1"/>
    <col min="1262" max="1508" width="8.88671875" style="975" customWidth="1"/>
    <col min="1509" max="1509" width="5.6640625" style="975" customWidth="1"/>
    <col min="1510" max="1510" width="41.88671875" style="975" customWidth="1"/>
    <col min="1511" max="1511" width="16.33203125" style="975" customWidth="1"/>
    <col min="1512" max="1512" width="24.109375" style="975" customWidth="1"/>
    <col min="1513" max="1513" width="16.33203125" style="975" customWidth="1"/>
    <col min="1514" max="1514" width="24.109375" style="975" customWidth="1"/>
    <col min="1515" max="1515" width="12.33203125" style="975" customWidth="1"/>
    <col min="1516" max="1516" width="16.33203125" style="975" customWidth="1"/>
    <col min="1517" max="1517" width="18.109375" style="975" customWidth="1"/>
    <col min="1518" max="1764" width="8.88671875" style="975" customWidth="1"/>
    <col min="1765" max="1765" width="5.6640625" style="975" customWidth="1"/>
    <col min="1766" max="1766" width="41.88671875" style="975" customWidth="1"/>
    <col min="1767" max="1767" width="16.33203125" style="975" customWidth="1"/>
    <col min="1768" max="1768" width="24.109375" style="975" customWidth="1"/>
    <col min="1769" max="1769" width="16.33203125" style="975" customWidth="1"/>
    <col min="1770" max="1770" width="24.109375" style="975" customWidth="1"/>
    <col min="1771" max="1771" width="12.33203125" style="975" customWidth="1"/>
    <col min="1772" max="1772" width="16.33203125" style="975" customWidth="1"/>
    <col min="1773" max="1773" width="18.109375" style="975" customWidth="1"/>
    <col min="1774" max="2020" width="8.88671875" style="975" customWidth="1"/>
    <col min="2021" max="2021" width="5.6640625" style="975" customWidth="1"/>
    <col min="2022" max="2022" width="41.88671875" style="975" customWidth="1"/>
    <col min="2023" max="2023" width="16.33203125" style="975" customWidth="1"/>
    <col min="2024" max="2024" width="24.109375" style="975" customWidth="1"/>
    <col min="2025" max="2025" width="16.33203125" style="975" customWidth="1"/>
    <col min="2026" max="2026" width="24.109375" style="975" customWidth="1"/>
    <col min="2027" max="2027" width="12.33203125" style="975" customWidth="1"/>
    <col min="2028" max="2028" width="16.33203125" style="975" customWidth="1"/>
    <col min="2029" max="2029" width="18.109375" style="975" customWidth="1"/>
    <col min="2030" max="2276" width="8.88671875" style="975" customWidth="1"/>
    <col min="2277" max="2277" width="5.6640625" style="975" customWidth="1"/>
    <col min="2278" max="2278" width="41.88671875" style="975" customWidth="1"/>
    <col min="2279" max="2279" width="16.33203125" style="975" customWidth="1"/>
    <col min="2280" max="2280" width="24.109375" style="975" customWidth="1"/>
    <col min="2281" max="2281" width="16.33203125" style="975" customWidth="1"/>
    <col min="2282" max="2282" width="24.109375" style="975" customWidth="1"/>
    <col min="2283" max="2283" width="12.33203125" style="975" customWidth="1"/>
    <col min="2284" max="2284" width="16.33203125" style="975" customWidth="1"/>
    <col min="2285" max="2285" width="18.109375" style="975" customWidth="1"/>
    <col min="2286" max="2532" width="8.88671875" style="975" customWidth="1"/>
    <col min="2533" max="2533" width="5.6640625" style="975" customWidth="1"/>
    <col min="2534" max="2534" width="41.88671875" style="975" customWidth="1"/>
    <col min="2535" max="2535" width="16.33203125" style="975" customWidth="1"/>
    <col min="2536" max="2536" width="24.109375" style="975" customWidth="1"/>
    <col min="2537" max="2537" width="16.33203125" style="975" customWidth="1"/>
    <col min="2538" max="2538" width="24.109375" style="975" customWidth="1"/>
    <col min="2539" max="2539" width="12.33203125" style="975" customWidth="1"/>
    <col min="2540" max="2540" width="16.33203125" style="975" customWidth="1"/>
    <col min="2541" max="2541" width="18.109375" style="975" customWidth="1"/>
    <col min="2542" max="2788" width="8.88671875" style="975" customWidth="1"/>
    <col min="2789" max="2789" width="5.6640625" style="975" customWidth="1"/>
    <col min="2790" max="2790" width="41.88671875" style="975" customWidth="1"/>
    <col min="2791" max="2791" width="16.33203125" style="975" customWidth="1"/>
    <col min="2792" max="2792" width="24.109375" style="975" customWidth="1"/>
    <col min="2793" max="2793" width="16.33203125" style="975" customWidth="1"/>
    <col min="2794" max="2794" width="24.109375" style="975" customWidth="1"/>
    <col min="2795" max="2795" width="12.33203125" style="975" customWidth="1"/>
    <col min="2796" max="2796" width="16.33203125" style="975" customWidth="1"/>
    <col min="2797" max="2797" width="18.109375" style="975" customWidth="1"/>
    <col min="2798" max="3044" width="8.88671875" style="975" customWidth="1"/>
    <col min="3045" max="3045" width="5.6640625" style="975" customWidth="1"/>
    <col min="3046" max="3046" width="41.88671875" style="975" customWidth="1"/>
    <col min="3047" max="3047" width="16.33203125" style="975" customWidth="1"/>
    <col min="3048" max="3048" width="24.109375" style="975" customWidth="1"/>
    <col min="3049" max="3049" width="16.33203125" style="975" customWidth="1"/>
    <col min="3050" max="3050" width="24.109375" style="975" customWidth="1"/>
    <col min="3051" max="3051" width="12.33203125" style="975" customWidth="1"/>
    <col min="3052" max="3052" width="16.33203125" style="975" customWidth="1"/>
    <col min="3053" max="3053" width="18.109375" style="975" customWidth="1"/>
    <col min="3054" max="3300" width="8.88671875" style="975" customWidth="1"/>
    <col min="3301" max="3301" width="5.6640625" style="975" customWidth="1"/>
    <col min="3302" max="3302" width="41.88671875" style="975" customWidth="1"/>
    <col min="3303" max="3303" width="16.33203125" style="975" customWidth="1"/>
    <col min="3304" max="3304" width="24.109375" style="975" customWidth="1"/>
    <col min="3305" max="3305" width="16.33203125" style="975" customWidth="1"/>
    <col min="3306" max="3306" width="24.109375" style="975" customWidth="1"/>
    <col min="3307" max="3307" width="12.33203125" style="975" customWidth="1"/>
    <col min="3308" max="3308" width="16.33203125" style="975" customWidth="1"/>
    <col min="3309" max="3309" width="18.109375" style="975" customWidth="1"/>
    <col min="3310" max="3556" width="8.88671875" style="975" customWidth="1"/>
    <col min="3557" max="3557" width="5.6640625" style="975" customWidth="1"/>
    <col min="3558" max="3558" width="41.88671875" style="975" customWidth="1"/>
    <col min="3559" max="3559" width="16.33203125" style="975" customWidth="1"/>
    <col min="3560" max="3560" width="24.109375" style="975" customWidth="1"/>
    <col min="3561" max="3561" width="16.33203125" style="975" customWidth="1"/>
    <col min="3562" max="3562" width="24.109375" style="975" customWidth="1"/>
    <col min="3563" max="3563" width="12.33203125" style="975" customWidth="1"/>
    <col min="3564" max="3564" width="16.33203125" style="975" customWidth="1"/>
    <col min="3565" max="3565" width="18.109375" style="975" customWidth="1"/>
    <col min="3566" max="3812" width="8.88671875" style="975" customWidth="1"/>
    <col min="3813" max="3813" width="5.6640625" style="975" customWidth="1"/>
    <col min="3814" max="3814" width="41.88671875" style="975" customWidth="1"/>
    <col min="3815" max="3815" width="16.33203125" style="975" customWidth="1"/>
    <col min="3816" max="3816" width="24.109375" style="975" customWidth="1"/>
    <col min="3817" max="3817" width="16.33203125" style="975" customWidth="1"/>
    <col min="3818" max="3818" width="24.109375" style="975" customWidth="1"/>
    <col min="3819" max="3819" width="12.33203125" style="975" customWidth="1"/>
    <col min="3820" max="3820" width="16.33203125" style="975" customWidth="1"/>
    <col min="3821" max="3821" width="18.109375" style="975" customWidth="1"/>
    <col min="3822" max="4068" width="8.88671875" style="975" customWidth="1"/>
    <col min="4069" max="4069" width="5.6640625" style="975" customWidth="1"/>
    <col min="4070" max="4070" width="41.88671875" style="975" customWidth="1"/>
    <col min="4071" max="4071" width="16.33203125" style="975" customWidth="1"/>
    <col min="4072" max="4072" width="24.109375" style="975" customWidth="1"/>
    <col min="4073" max="4073" width="16.33203125" style="975" customWidth="1"/>
    <col min="4074" max="4074" width="24.109375" style="975" customWidth="1"/>
    <col min="4075" max="4075" width="12.33203125" style="975" customWidth="1"/>
    <col min="4076" max="4076" width="16.33203125" style="975" customWidth="1"/>
    <col min="4077" max="4077" width="18.109375" style="975" customWidth="1"/>
    <col min="4078" max="4324" width="8.88671875" style="975" customWidth="1"/>
    <col min="4325" max="4325" width="5.6640625" style="975" customWidth="1"/>
    <col min="4326" max="4326" width="41.88671875" style="975" customWidth="1"/>
    <col min="4327" max="4327" width="16.33203125" style="975" customWidth="1"/>
    <col min="4328" max="4328" width="24.109375" style="975" customWidth="1"/>
    <col min="4329" max="4329" width="16.33203125" style="975" customWidth="1"/>
    <col min="4330" max="4330" width="24.109375" style="975" customWidth="1"/>
    <col min="4331" max="4331" width="12.33203125" style="975" customWidth="1"/>
    <col min="4332" max="4332" width="16.33203125" style="975" customWidth="1"/>
    <col min="4333" max="4333" width="18.109375" style="975" customWidth="1"/>
    <col min="4334" max="4580" width="8.88671875" style="975" customWidth="1"/>
    <col min="4581" max="4581" width="5.6640625" style="975" customWidth="1"/>
    <col min="4582" max="4582" width="41.88671875" style="975" customWidth="1"/>
    <col min="4583" max="4583" width="16.33203125" style="975" customWidth="1"/>
    <col min="4584" max="4584" width="24.109375" style="975" customWidth="1"/>
    <col min="4585" max="4585" width="16.33203125" style="975" customWidth="1"/>
    <col min="4586" max="4586" width="24.109375" style="975" customWidth="1"/>
    <col min="4587" max="4587" width="12.33203125" style="975" customWidth="1"/>
    <col min="4588" max="4588" width="16.33203125" style="975" customWidth="1"/>
    <col min="4589" max="4589" width="18.109375" style="975" customWidth="1"/>
    <col min="4590" max="4836" width="8.88671875" style="975" customWidth="1"/>
    <col min="4837" max="4837" width="5.6640625" style="975" customWidth="1"/>
    <col min="4838" max="4838" width="41.88671875" style="975" customWidth="1"/>
    <col min="4839" max="4839" width="16.33203125" style="975" customWidth="1"/>
    <col min="4840" max="4840" width="24.109375" style="975" customWidth="1"/>
    <col min="4841" max="4841" width="16.33203125" style="975" customWidth="1"/>
    <col min="4842" max="4842" width="24.109375" style="975" customWidth="1"/>
    <col min="4843" max="4843" width="12.33203125" style="975" customWidth="1"/>
    <col min="4844" max="4844" width="16.33203125" style="975" customWidth="1"/>
    <col min="4845" max="4845" width="18.109375" style="975" customWidth="1"/>
    <col min="4846" max="5092" width="8.88671875" style="975" customWidth="1"/>
    <col min="5093" max="5093" width="5.6640625" style="975" customWidth="1"/>
    <col min="5094" max="5094" width="41.88671875" style="975" customWidth="1"/>
    <col min="5095" max="5095" width="16.33203125" style="975" customWidth="1"/>
    <col min="5096" max="5096" width="24.109375" style="975" customWidth="1"/>
    <col min="5097" max="5097" width="16.33203125" style="975" customWidth="1"/>
    <col min="5098" max="5098" width="24.109375" style="975" customWidth="1"/>
    <col min="5099" max="5099" width="12.33203125" style="975" customWidth="1"/>
    <col min="5100" max="5100" width="16.33203125" style="975" customWidth="1"/>
    <col min="5101" max="5101" width="18.109375" style="975" customWidth="1"/>
    <col min="5102" max="5348" width="8.88671875" style="975" customWidth="1"/>
    <col min="5349" max="5349" width="5.6640625" style="975" customWidth="1"/>
    <col min="5350" max="5350" width="41.88671875" style="975" customWidth="1"/>
    <col min="5351" max="5351" width="16.33203125" style="975" customWidth="1"/>
    <col min="5352" max="5352" width="24.109375" style="975" customWidth="1"/>
    <col min="5353" max="5353" width="16.33203125" style="975" customWidth="1"/>
    <col min="5354" max="5354" width="24.109375" style="975" customWidth="1"/>
    <col min="5355" max="5355" width="12.33203125" style="975" customWidth="1"/>
    <col min="5356" max="5356" width="16.33203125" style="975" customWidth="1"/>
    <col min="5357" max="5357" width="18.109375" style="975" customWidth="1"/>
    <col min="5358" max="5604" width="8.88671875" style="975" customWidth="1"/>
    <col min="5605" max="5605" width="5.6640625" style="975" customWidth="1"/>
    <col min="5606" max="5606" width="41.88671875" style="975" customWidth="1"/>
    <col min="5607" max="5607" width="16.33203125" style="975" customWidth="1"/>
    <col min="5608" max="5608" width="24.109375" style="975" customWidth="1"/>
    <col min="5609" max="5609" width="16.33203125" style="975" customWidth="1"/>
    <col min="5610" max="5610" width="24.109375" style="975" customWidth="1"/>
    <col min="5611" max="5611" width="12.33203125" style="975" customWidth="1"/>
    <col min="5612" max="5612" width="16.33203125" style="975" customWidth="1"/>
    <col min="5613" max="5613" width="18.109375" style="975" customWidth="1"/>
    <col min="5614" max="5860" width="8.88671875" style="975" customWidth="1"/>
    <col min="5861" max="5861" width="5.6640625" style="975" customWidth="1"/>
    <col min="5862" max="5862" width="41.88671875" style="975" customWidth="1"/>
    <col min="5863" max="5863" width="16.33203125" style="975" customWidth="1"/>
    <col min="5864" max="5864" width="24.109375" style="975" customWidth="1"/>
    <col min="5865" max="5865" width="16.33203125" style="975" customWidth="1"/>
    <col min="5866" max="5866" width="24.109375" style="975" customWidth="1"/>
    <col min="5867" max="5867" width="12.33203125" style="975" customWidth="1"/>
    <col min="5868" max="5868" width="16.33203125" style="975" customWidth="1"/>
    <col min="5869" max="5869" width="18.109375" style="975" customWidth="1"/>
    <col min="5870" max="6116" width="8.88671875" style="975" customWidth="1"/>
    <col min="6117" max="6117" width="5.6640625" style="975" customWidth="1"/>
    <col min="6118" max="6118" width="41.88671875" style="975" customWidth="1"/>
    <col min="6119" max="6119" width="16.33203125" style="975" customWidth="1"/>
    <col min="6120" max="6120" width="24.109375" style="975" customWidth="1"/>
    <col min="6121" max="6121" width="16.33203125" style="975" customWidth="1"/>
    <col min="6122" max="6122" width="24.109375" style="975" customWidth="1"/>
    <col min="6123" max="6123" width="12.33203125" style="975" customWidth="1"/>
    <col min="6124" max="6124" width="16.33203125" style="975" customWidth="1"/>
    <col min="6125" max="6125" width="18.109375" style="975" customWidth="1"/>
    <col min="6126" max="6372" width="8.88671875" style="975" customWidth="1"/>
    <col min="6373" max="6373" width="5.6640625" style="975" customWidth="1"/>
    <col min="6374" max="6374" width="41.88671875" style="975" customWidth="1"/>
    <col min="6375" max="6375" width="16.33203125" style="975" customWidth="1"/>
    <col min="6376" max="6376" width="24.109375" style="975" customWidth="1"/>
    <col min="6377" max="6377" width="16.33203125" style="975" customWidth="1"/>
    <col min="6378" max="6378" width="24.109375" style="975" customWidth="1"/>
    <col min="6379" max="6379" width="12.33203125" style="975" customWidth="1"/>
    <col min="6380" max="6380" width="16.33203125" style="975" customWidth="1"/>
    <col min="6381" max="6381" width="18.109375" style="975" customWidth="1"/>
    <col min="6382" max="6628" width="8.88671875" style="975" customWidth="1"/>
    <col min="6629" max="6629" width="5.6640625" style="975" customWidth="1"/>
    <col min="6630" max="6630" width="41.88671875" style="975" customWidth="1"/>
    <col min="6631" max="6631" width="16.33203125" style="975" customWidth="1"/>
    <col min="6632" max="6632" width="24.109375" style="975" customWidth="1"/>
    <col min="6633" max="6633" width="16.33203125" style="975" customWidth="1"/>
    <col min="6634" max="6634" width="24.109375" style="975" customWidth="1"/>
    <col min="6635" max="6635" width="12.33203125" style="975" customWidth="1"/>
    <col min="6636" max="6636" width="16.33203125" style="975" customWidth="1"/>
    <col min="6637" max="6637" width="18.109375" style="975" customWidth="1"/>
    <col min="6638" max="6884" width="8.88671875" style="975" customWidth="1"/>
    <col min="6885" max="6885" width="5.6640625" style="975" customWidth="1"/>
    <col min="6886" max="6886" width="41.88671875" style="975" customWidth="1"/>
    <col min="6887" max="6887" width="16.33203125" style="975" customWidth="1"/>
    <col min="6888" max="6888" width="24.109375" style="975" customWidth="1"/>
    <col min="6889" max="6889" width="16.33203125" style="975" customWidth="1"/>
    <col min="6890" max="6890" width="24.109375" style="975" customWidth="1"/>
    <col min="6891" max="6891" width="12.33203125" style="975" customWidth="1"/>
    <col min="6892" max="6892" width="16.33203125" style="975" customWidth="1"/>
    <col min="6893" max="6893" width="18.109375" style="975" customWidth="1"/>
    <col min="6894" max="7140" width="8.88671875" style="975" customWidth="1"/>
    <col min="7141" max="7141" width="5.6640625" style="975" customWidth="1"/>
    <col min="7142" max="7142" width="41.88671875" style="975" customWidth="1"/>
    <col min="7143" max="7143" width="16.33203125" style="975" customWidth="1"/>
    <col min="7144" max="7144" width="24.109375" style="975" customWidth="1"/>
    <col min="7145" max="7145" width="16.33203125" style="975" customWidth="1"/>
    <col min="7146" max="7146" width="24.109375" style="975" customWidth="1"/>
    <col min="7147" max="7147" width="12.33203125" style="975" customWidth="1"/>
    <col min="7148" max="7148" width="16.33203125" style="975" customWidth="1"/>
    <col min="7149" max="7149" width="18.109375" style="975" customWidth="1"/>
    <col min="7150" max="7396" width="8.88671875" style="975" customWidth="1"/>
    <col min="7397" max="7397" width="5.6640625" style="975" customWidth="1"/>
    <col min="7398" max="7398" width="41.88671875" style="975" customWidth="1"/>
    <col min="7399" max="7399" width="16.33203125" style="975" customWidth="1"/>
    <col min="7400" max="7400" width="24.109375" style="975" customWidth="1"/>
    <col min="7401" max="7401" width="16.33203125" style="975" customWidth="1"/>
    <col min="7402" max="7402" width="24.109375" style="975" customWidth="1"/>
    <col min="7403" max="7403" width="12.33203125" style="975" customWidth="1"/>
    <col min="7404" max="7404" width="16.33203125" style="975" customWidth="1"/>
    <col min="7405" max="7405" width="18.109375" style="975" customWidth="1"/>
    <col min="7406" max="7652" width="8.88671875" style="975" customWidth="1"/>
    <col min="7653" max="7653" width="5.6640625" style="975" customWidth="1"/>
    <col min="7654" max="7654" width="41.88671875" style="975" customWidth="1"/>
    <col min="7655" max="7655" width="16.33203125" style="975" customWidth="1"/>
    <col min="7656" max="7656" width="24.109375" style="975" customWidth="1"/>
    <col min="7657" max="7657" width="16.33203125" style="975" customWidth="1"/>
    <col min="7658" max="7658" width="24.109375" style="975" customWidth="1"/>
    <col min="7659" max="7659" width="12.33203125" style="975" customWidth="1"/>
    <col min="7660" max="7660" width="16.33203125" style="975" customWidth="1"/>
    <col min="7661" max="7661" width="18.109375" style="975" customWidth="1"/>
    <col min="7662" max="7908" width="8.88671875" style="975" customWidth="1"/>
    <col min="7909" max="7909" width="5.6640625" style="975" customWidth="1"/>
    <col min="7910" max="7910" width="41.88671875" style="975" customWidth="1"/>
    <col min="7911" max="7911" width="16.33203125" style="975" customWidth="1"/>
    <col min="7912" max="7912" width="24.109375" style="975" customWidth="1"/>
    <col min="7913" max="7913" width="16.33203125" style="975" customWidth="1"/>
    <col min="7914" max="7914" width="24.109375" style="975" customWidth="1"/>
    <col min="7915" max="7915" width="12.33203125" style="975" customWidth="1"/>
    <col min="7916" max="7916" width="16.33203125" style="975" customWidth="1"/>
    <col min="7917" max="7917" width="18.109375" style="975" customWidth="1"/>
    <col min="7918" max="8164" width="8.88671875" style="975" customWidth="1"/>
    <col min="8165" max="8165" width="5.6640625" style="975" customWidth="1"/>
    <col min="8166" max="8166" width="41.88671875" style="975" customWidth="1"/>
    <col min="8167" max="8167" width="16.33203125" style="975" customWidth="1"/>
    <col min="8168" max="8168" width="24.109375" style="975" customWidth="1"/>
    <col min="8169" max="8169" width="16.33203125" style="975" customWidth="1"/>
    <col min="8170" max="8170" width="24.109375" style="975" customWidth="1"/>
    <col min="8171" max="8171" width="12.33203125" style="975" customWidth="1"/>
    <col min="8172" max="8172" width="16.33203125" style="975" customWidth="1"/>
    <col min="8173" max="8173" width="18.109375" style="975" customWidth="1"/>
    <col min="8174" max="8420" width="8.88671875" style="975" customWidth="1"/>
    <col min="8421" max="8421" width="5.6640625" style="975" customWidth="1"/>
    <col min="8422" max="8422" width="41.88671875" style="975" customWidth="1"/>
    <col min="8423" max="8423" width="16.33203125" style="975" customWidth="1"/>
    <col min="8424" max="8424" width="24.109375" style="975" customWidth="1"/>
    <col min="8425" max="8425" width="16.33203125" style="975" customWidth="1"/>
    <col min="8426" max="8426" width="24.109375" style="975" customWidth="1"/>
    <col min="8427" max="8427" width="12.33203125" style="975" customWidth="1"/>
    <col min="8428" max="8428" width="16.33203125" style="975" customWidth="1"/>
    <col min="8429" max="8429" width="18.109375" style="975" customWidth="1"/>
    <col min="8430" max="8676" width="8.88671875" style="975" customWidth="1"/>
    <col min="8677" max="8677" width="5.6640625" style="975" customWidth="1"/>
    <col min="8678" max="8678" width="41.88671875" style="975" customWidth="1"/>
    <col min="8679" max="8679" width="16.33203125" style="975" customWidth="1"/>
    <col min="8680" max="8680" width="24.109375" style="975" customWidth="1"/>
    <col min="8681" max="8681" width="16.33203125" style="975" customWidth="1"/>
    <col min="8682" max="8682" width="24.109375" style="975" customWidth="1"/>
    <col min="8683" max="8683" width="12.33203125" style="975" customWidth="1"/>
    <col min="8684" max="8684" width="16.33203125" style="975" customWidth="1"/>
    <col min="8685" max="8685" width="18.109375" style="975" customWidth="1"/>
    <col min="8686" max="8932" width="8.88671875" style="975" customWidth="1"/>
    <col min="8933" max="8933" width="5.6640625" style="975" customWidth="1"/>
    <col min="8934" max="8934" width="41.88671875" style="975" customWidth="1"/>
    <col min="8935" max="8935" width="16.33203125" style="975" customWidth="1"/>
    <col min="8936" max="8936" width="24.109375" style="975" customWidth="1"/>
    <col min="8937" max="8937" width="16.33203125" style="975" customWidth="1"/>
    <col min="8938" max="8938" width="24.109375" style="975" customWidth="1"/>
    <col min="8939" max="8939" width="12.33203125" style="975" customWidth="1"/>
    <col min="8940" max="8940" width="16.33203125" style="975" customWidth="1"/>
    <col min="8941" max="8941" width="18.109375" style="975" customWidth="1"/>
    <col min="8942" max="9188" width="8.88671875" style="975" customWidth="1"/>
    <col min="9189" max="9189" width="5.6640625" style="975" customWidth="1"/>
    <col min="9190" max="9190" width="41.88671875" style="975" customWidth="1"/>
    <col min="9191" max="9191" width="16.33203125" style="975" customWidth="1"/>
    <col min="9192" max="9192" width="24.109375" style="975" customWidth="1"/>
    <col min="9193" max="9193" width="16.33203125" style="975" customWidth="1"/>
    <col min="9194" max="9194" width="24.109375" style="975" customWidth="1"/>
    <col min="9195" max="9195" width="12.33203125" style="975" customWidth="1"/>
    <col min="9196" max="9196" width="16.33203125" style="975" customWidth="1"/>
    <col min="9197" max="9197" width="18.109375" style="975" customWidth="1"/>
    <col min="9198" max="9444" width="8.88671875" style="975" customWidth="1"/>
    <col min="9445" max="9445" width="5.6640625" style="975" customWidth="1"/>
    <col min="9446" max="9446" width="41.88671875" style="975" customWidth="1"/>
    <col min="9447" max="9447" width="16.33203125" style="975" customWidth="1"/>
    <col min="9448" max="9448" width="24.109375" style="975" customWidth="1"/>
    <col min="9449" max="9449" width="16.33203125" style="975" customWidth="1"/>
    <col min="9450" max="9450" width="24.109375" style="975" customWidth="1"/>
    <col min="9451" max="9451" width="12.33203125" style="975" customWidth="1"/>
    <col min="9452" max="9452" width="16.33203125" style="975" customWidth="1"/>
    <col min="9453" max="9453" width="18.109375" style="975" customWidth="1"/>
    <col min="9454" max="9700" width="8.88671875" style="975" customWidth="1"/>
    <col min="9701" max="9701" width="5.6640625" style="975" customWidth="1"/>
    <col min="9702" max="9702" width="41.88671875" style="975" customWidth="1"/>
    <col min="9703" max="9703" width="16.33203125" style="975" customWidth="1"/>
    <col min="9704" max="9704" width="24.109375" style="975" customWidth="1"/>
    <col min="9705" max="9705" width="16.33203125" style="975" customWidth="1"/>
    <col min="9706" max="9706" width="24.109375" style="975" customWidth="1"/>
    <col min="9707" max="9707" width="12.33203125" style="975" customWidth="1"/>
    <col min="9708" max="9708" width="16.33203125" style="975" customWidth="1"/>
    <col min="9709" max="9709" width="18.109375" style="975" customWidth="1"/>
    <col min="9710" max="9956" width="8.88671875" style="975" customWidth="1"/>
    <col min="9957" max="9957" width="5.6640625" style="975" customWidth="1"/>
    <col min="9958" max="9958" width="41.88671875" style="975" customWidth="1"/>
    <col min="9959" max="9959" width="16.33203125" style="975" customWidth="1"/>
    <col min="9960" max="9960" width="24.109375" style="975" customWidth="1"/>
    <col min="9961" max="9961" width="16.33203125" style="975" customWidth="1"/>
    <col min="9962" max="9962" width="24.109375" style="975" customWidth="1"/>
    <col min="9963" max="9963" width="12.33203125" style="975" customWidth="1"/>
    <col min="9964" max="9964" width="16.33203125" style="975" customWidth="1"/>
    <col min="9965" max="9965" width="18.109375" style="975" customWidth="1"/>
    <col min="9966" max="10212" width="8.88671875" style="975" customWidth="1"/>
    <col min="10213" max="10213" width="5.6640625" style="975" customWidth="1"/>
    <col min="10214" max="10214" width="41.88671875" style="975" customWidth="1"/>
    <col min="10215" max="10215" width="16.33203125" style="975" customWidth="1"/>
    <col min="10216" max="10216" width="24.109375" style="975" customWidth="1"/>
    <col min="10217" max="10217" width="16.33203125" style="975" customWidth="1"/>
    <col min="10218" max="10218" width="24.109375" style="975" customWidth="1"/>
    <col min="10219" max="10219" width="12.33203125" style="975" customWidth="1"/>
    <col min="10220" max="10220" width="16.33203125" style="975" customWidth="1"/>
    <col min="10221" max="10221" width="18.109375" style="975" customWidth="1"/>
    <col min="10222" max="10468" width="8.88671875" style="975" customWidth="1"/>
    <col min="10469" max="10469" width="5.6640625" style="975" customWidth="1"/>
    <col min="10470" max="10470" width="41.88671875" style="975" customWidth="1"/>
    <col min="10471" max="10471" width="16.33203125" style="975" customWidth="1"/>
    <col min="10472" max="10472" width="24.109375" style="975" customWidth="1"/>
    <col min="10473" max="10473" width="16.33203125" style="975" customWidth="1"/>
    <col min="10474" max="10474" width="24.109375" style="975" customWidth="1"/>
    <col min="10475" max="10475" width="12.33203125" style="975" customWidth="1"/>
    <col min="10476" max="10476" width="16.33203125" style="975" customWidth="1"/>
    <col min="10477" max="10477" width="18.109375" style="975" customWidth="1"/>
    <col min="10478" max="10724" width="8.88671875" style="975" customWidth="1"/>
    <col min="10725" max="10725" width="5.6640625" style="975" customWidth="1"/>
    <col min="10726" max="10726" width="41.88671875" style="975" customWidth="1"/>
    <col min="10727" max="10727" width="16.33203125" style="975" customWidth="1"/>
    <col min="10728" max="10728" width="24.109375" style="975" customWidth="1"/>
    <col min="10729" max="10729" width="16.33203125" style="975" customWidth="1"/>
    <col min="10730" max="10730" width="24.109375" style="975" customWidth="1"/>
    <col min="10731" max="10731" width="12.33203125" style="975" customWidth="1"/>
    <col min="10732" max="10732" width="16.33203125" style="975" customWidth="1"/>
    <col min="10733" max="10733" width="18.109375" style="975" customWidth="1"/>
    <col min="10734" max="10980" width="8.88671875" style="975" customWidth="1"/>
    <col min="10981" max="10981" width="5.6640625" style="975" customWidth="1"/>
    <col min="10982" max="10982" width="41.88671875" style="975" customWidth="1"/>
    <col min="10983" max="10983" width="16.33203125" style="975" customWidth="1"/>
    <col min="10984" max="10984" width="24.109375" style="975" customWidth="1"/>
    <col min="10985" max="10985" width="16.33203125" style="975" customWidth="1"/>
    <col min="10986" max="10986" width="24.109375" style="975" customWidth="1"/>
    <col min="10987" max="10987" width="12.33203125" style="975" customWidth="1"/>
    <col min="10988" max="10988" width="16.33203125" style="975" customWidth="1"/>
    <col min="10989" max="10989" width="18.109375" style="975" customWidth="1"/>
    <col min="10990" max="11236" width="8.88671875" style="975" customWidth="1"/>
    <col min="11237" max="11237" width="5.6640625" style="975" customWidth="1"/>
    <col min="11238" max="11238" width="41.88671875" style="975" customWidth="1"/>
    <col min="11239" max="11239" width="16.33203125" style="975" customWidth="1"/>
    <col min="11240" max="11240" width="24.109375" style="975" customWidth="1"/>
    <col min="11241" max="11241" width="16.33203125" style="975" customWidth="1"/>
    <col min="11242" max="11242" width="24.109375" style="975" customWidth="1"/>
    <col min="11243" max="11243" width="12.33203125" style="975" customWidth="1"/>
    <col min="11244" max="11244" width="16.33203125" style="975" customWidth="1"/>
    <col min="11245" max="11245" width="18.109375" style="975" customWidth="1"/>
    <col min="11246" max="11492" width="8.88671875" style="975" customWidth="1"/>
    <col min="11493" max="11493" width="5.6640625" style="975" customWidth="1"/>
    <col min="11494" max="11494" width="41.88671875" style="975" customWidth="1"/>
    <col min="11495" max="11495" width="16.33203125" style="975" customWidth="1"/>
    <col min="11496" max="11496" width="24.109375" style="975" customWidth="1"/>
    <col min="11497" max="11497" width="16.33203125" style="975" customWidth="1"/>
    <col min="11498" max="11498" width="24.109375" style="975" customWidth="1"/>
    <col min="11499" max="11499" width="12.33203125" style="975" customWidth="1"/>
    <col min="11500" max="11500" width="16.33203125" style="975" customWidth="1"/>
    <col min="11501" max="11501" width="18.109375" style="975" customWidth="1"/>
    <col min="11502" max="11748" width="8.88671875" style="975" customWidth="1"/>
    <col min="11749" max="11749" width="5.6640625" style="975" customWidth="1"/>
    <col min="11750" max="11750" width="41.88671875" style="975" customWidth="1"/>
    <col min="11751" max="11751" width="16.33203125" style="975" customWidth="1"/>
    <col min="11752" max="11752" width="24.109375" style="975" customWidth="1"/>
    <col min="11753" max="11753" width="16.33203125" style="975" customWidth="1"/>
    <col min="11754" max="11754" width="24.109375" style="975" customWidth="1"/>
    <col min="11755" max="11755" width="12.33203125" style="975" customWidth="1"/>
    <col min="11756" max="11756" width="16.33203125" style="975" customWidth="1"/>
    <col min="11757" max="11757" width="18.109375" style="975" customWidth="1"/>
    <col min="11758" max="12004" width="8.88671875" style="975" customWidth="1"/>
    <col min="12005" max="12005" width="5.6640625" style="975" customWidth="1"/>
    <col min="12006" max="12006" width="41.88671875" style="975" customWidth="1"/>
    <col min="12007" max="12007" width="16.33203125" style="975" customWidth="1"/>
    <col min="12008" max="12008" width="24.109375" style="975" customWidth="1"/>
    <col min="12009" max="12009" width="16.33203125" style="975" customWidth="1"/>
    <col min="12010" max="12010" width="24.109375" style="975" customWidth="1"/>
    <col min="12011" max="12011" width="12.33203125" style="975" customWidth="1"/>
    <col min="12012" max="12012" width="16.33203125" style="975" customWidth="1"/>
    <col min="12013" max="12013" width="18.109375" style="975" customWidth="1"/>
    <col min="12014" max="12260" width="8.88671875" style="975" customWidth="1"/>
    <col min="12261" max="12261" width="5.6640625" style="975" customWidth="1"/>
    <col min="12262" max="12262" width="41.88671875" style="975" customWidth="1"/>
    <col min="12263" max="12263" width="16.33203125" style="975" customWidth="1"/>
    <col min="12264" max="12264" width="24.109375" style="975" customWidth="1"/>
    <col min="12265" max="12265" width="16.33203125" style="975" customWidth="1"/>
    <col min="12266" max="12266" width="24.109375" style="975" customWidth="1"/>
    <col min="12267" max="12267" width="12.33203125" style="975" customWidth="1"/>
    <col min="12268" max="12268" width="16.33203125" style="975" customWidth="1"/>
    <col min="12269" max="12269" width="18.109375" style="975" customWidth="1"/>
    <col min="12270" max="12516" width="8.88671875" style="975" customWidth="1"/>
    <col min="12517" max="12517" width="5.6640625" style="975" customWidth="1"/>
    <col min="12518" max="12518" width="41.88671875" style="975" customWidth="1"/>
    <col min="12519" max="12519" width="16.33203125" style="975" customWidth="1"/>
    <col min="12520" max="12520" width="24.109375" style="975" customWidth="1"/>
    <col min="12521" max="12521" width="16.33203125" style="975" customWidth="1"/>
    <col min="12522" max="12522" width="24.109375" style="975" customWidth="1"/>
    <col min="12523" max="12523" width="12.33203125" style="975" customWidth="1"/>
    <col min="12524" max="12524" width="16.33203125" style="975" customWidth="1"/>
    <col min="12525" max="12525" width="18.109375" style="975" customWidth="1"/>
    <col min="12526" max="12772" width="8.88671875" style="975" customWidth="1"/>
    <col min="12773" max="12773" width="5.6640625" style="975" customWidth="1"/>
    <col min="12774" max="12774" width="41.88671875" style="975" customWidth="1"/>
    <col min="12775" max="12775" width="16.33203125" style="975" customWidth="1"/>
    <col min="12776" max="12776" width="24.109375" style="975" customWidth="1"/>
    <col min="12777" max="12777" width="16.33203125" style="975" customWidth="1"/>
    <col min="12778" max="12778" width="24.109375" style="975" customWidth="1"/>
    <col min="12779" max="12779" width="12.33203125" style="975" customWidth="1"/>
    <col min="12780" max="12780" width="16.33203125" style="975" customWidth="1"/>
    <col min="12781" max="12781" width="18.109375" style="975" customWidth="1"/>
    <col min="12782" max="13028" width="8.88671875" style="975" customWidth="1"/>
    <col min="13029" max="13029" width="5.6640625" style="975" customWidth="1"/>
    <col min="13030" max="13030" width="41.88671875" style="975" customWidth="1"/>
    <col min="13031" max="13031" width="16.33203125" style="975" customWidth="1"/>
    <col min="13032" max="13032" width="24.109375" style="975" customWidth="1"/>
    <col min="13033" max="13033" width="16.33203125" style="975" customWidth="1"/>
    <col min="13034" max="13034" width="24.109375" style="975" customWidth="1"/>
    <col min="13035" max="13035" width="12.33203125" style="975" customWidth="1"/>
    <col min="13036" max="13036" width="16.33203125" style="975" customWidth="1"/>
    <col min="13037" max="13037" width="18.109375" style="975" customWidth="1"/>
    <col min="13038" max="13284" width="8.88671875" style="975" customWidth="1"/>
    <col min="13285" max="13285" width="5.6640625" style="975" customWidth="1"/>
    <col min="13286" max="13286" width="41.88671875" style="975" customWidth="1"/>
    <col min="13287" max="13287" width="16.33203125" style="975" customWidth="1"/>
    <col min="13288" max="13288" width="24.109375" style="975" customWidth="1"/>
    <col min="13289" max="13289" width="16.33203125" style="975" customWidth="1"/>
    <col min="13290" max="13290" width="24.109375" style="975" customWidth="1"/>
    <col min="13291" max="13291" width="12.33203125" style="975" customWidth="1"/>
    <col min="13292" max="13292" width="16.33203125" style="975" customWidth="1"/>
    <col min="13293" max="13293" width="18.109375" style="975" customWidth="1"/>
    <col min="13294" max="13540" width="8.88671875" style="975" customWidth="1"/>
    <col min="13541" max="13541" width="5.6640625" style="975" customWidth="1"/>
    <col min="13542" max="13542" width="41.88671875" style="975" customWidth="1"/>
    <col min="13543" max="13543" width="16.33203125" style="975" customWidth="1"/>
    <col min="13544" max="13544" width="24.109375" style="975" customWidth="1"/>
    <col min="13545" max="13545" width="16.33203125" style="975" customWidth="1"/>
    <col min="13546" max="13546" width="24.109375" style="975" customWidth="1"/>
    <col min="13547" max="13547" width="12.33203125" style="975" customWidth="1"/>
    <col min="13548" max="13548" width="16.33203125" style="975" customWidth="1"/>
    <col min="13549" max="13549" width="18.109375" style="975" customWidth="1"/>
    <col min="13550" max="13796" width="8.88671875" style="975" customWidth="1"/>
    <col min="13797" max="13797" width="5.6640625" style="975" customWidth="1"/>
    <col min="13798" max="13798" width="41.88671875" style="975" customWidth="1"/>
    <col min="13799" max="13799" width="16.33203125" style="975" customWidth="1"/>
    <col min="13800" max="13800" width="24.109375" style="975" customWidth="1"/>
    <col min="13801" max="13801" width="16.33203125" style="975" customWidth="1"/>
    <col min="13802" max="13802" width="24.109375" style="975" customWidth="1"/>
    <col min="13803" max="13803" width="12.33203125" style="975" customWidth="1"/>
    <col min="13804" max="13804" width="16.33203125" style="975" customWidth="1"/>
    <col min="13805" max="13805" width="18.109375" style="975" customWidth="1"/>
    <col min="13806" max="14052" width="8.88671875" style="975" customWidth="1"/>
    <col min="14053" max="14053" width="5.6640625" style="975" customWidth="1"/>
    <col min="14054" max="14054" width="41.88671875" style="975" customWidth="1"/>
    <col min="14055" max="14055" width="16.33203125" style="975" customWidth="1"/>
    <col min="14056" max="14056" width="24.109375" style="975" customWidth="1"/>
    <col min="14057" max="14057" width="16.33203125" style="975" customWidth="1"/>
    <col min="14058" max="14058" width="24.109375" style="975" customWidth="1"/>
    <col min="14059" max="14059" width="12.33203125" style="975" customWidth="1"/>
    <col min="14060" max="14060" width="16.33203125" style="975" customWidth="1"/>
    <col min="14061" max="14061" width="18.109375" style="975" customWidth="1"/>
    <col min="14062" max="14308" width="8.88671875" style="975" customWidth="1"/>
    <col min="14309" max="14309" width="5.6640625" style="975" customWidth="1"/>
    <col min="14310" max="14310" width="41.88671875" style="975" customWidth="1"/>
    <col min="14311" max="14311" width="16.33203125" style="975" customWidth="1"/>
    <col min="14312" max="14312" width="24.109375" style="975" customWidth="1"/>
    <col min="14313" max="14313" width="16.33203125" style="975" customWidth="1"/>
    <col min="14314" max="14314" width="24.109375" style="975" customWidth="1"/>
    <col min="14315" max="14315" width="12.33203125" style="975" customWidth="1"/>
    <col min="14316" max="14316" width="16.33203125" style="975" customWidth="1"/>
    <col min="14317" max="14317" width="18.109375" style="975" customWidth="1"/>
    <col min="14318" max="14564" width="8.88671875" style="975" customWidth="1"/>
    <col min="14565" max="14565" width="5.6640625" style="975" customWidth="1"/>
    <col min="14566" max="14566" width="41.88671875" style="975" customWidth="1"/>
    <col min="14567" max="14567" width="16.33203125" style="975" customWidth="1"/>
    <col min="14568" max="14568" width="24.109375" style="975" customWidth="1"/>
    <col min="14569" max="14569" width="16.33203125" style="975" customWidth="1"/>
    <col min="14570" max="14570" width="24.109375" style="975" customWidth="1"/>
    <col min="14571" max="14571" width="12.33203125" style="975" customWidth="1"/>
    <col min="14572" max="14572" width="16.33203125" style="975" customWidth="1"/>
    <col min="14573" max="14573" width="18.109375" style="975" customWidth="1"/>
    <col min="14574" max="14820" width="8.88671875" style="975" customWidth="1"/>
    <col min="14821" max="14821" width="5.6640625" style="975" customWidth="1"/>
    <col min="14822" max="14822" width="41.88671875" style="975" customWidth="1"/>
    <col min="14823" max="14823" width="16.33203125" style="975" customWidth="1"/>
    <col min="14824" max="14824" width="24.109375" style="975" customWidth="1"/>
    <col min="14825" max="14825" width="16.33203125" style="975" customWidth="1"/>
    <col min="14826" max="14826" width="24.109375" style="975" customWidth="1"/>
    <col min="14827" max="14827" width="12.33203125" style="975" customWidth="1"/>
    <col min="14828" max="14828" width="16.33203125" style="975" customWidth="1"/>
    <col min="14829" max="14829" width="18.109375" style="975" customWidth="1"/>
    <col min="14830" max="15076" width="8.88671875" style="975" customWidth="1"/>
    <col min="15077" max="15077" width="5.6640625" style="975" customWidth="1"/>
    <col min="15078" max="15078" width="41.88671875" style="975" customWidth="1"/>
    <col min="15079" max="15079" width="16.33203125" style="975" customWidth="1"/>
    <col min="15080" max="15080" width="24.109375" style="975" customWidth="1"/>
    <col min="15081" max="15081" width="16.33203125" style="975" customWidth="1"/>
    <col min="15082" max="15082" width="24.109375" style="975" customWidth="1"/>
    <col min="15083" max="15083" width="12.33203125" style="975" customWidth="1"/>
    <col min="15084" max="15084" width="16.33203125" style="975" customWidth="1"/>
    <col min="15085" max="15085" width="18.109375" style="975" customWidth="1"/>
    <col min="15086" max="15332" width="8.88671875" style="975" customWidth="1"/>
    <col min="15333" max="15333" width="5.6640625" style="975" customWidth="1"/>
    <col min="15334" max="15334" width="41.88671875" style="975" customWidth="1"/>
    <col min="15335" max="15335" width="16.33203125" style="975" customWidth="1"/>
    <col min="15336" max="15336" width="24.109375" style="975" customWidth="1"/>
    <col min="15337" max="15337" width="16.33203125" style="975" customWidth="1"/>
    <col min="15338" max="15338" width="24.109375" style="975" customWidth="1"/>
    <col min="15339" max="15339" width="12.33203125" style="975" customWidth="1"/>
    <col min="15340" max="15340" width="16.33203125" style="975" customWidth="1"/>
    <col min="15341" max="15341" width="18.109375" style="975" customWidth="1"/>
    <col min="15342" max="15588" width="8.88671875" style="975" customWidth="1"/>
    <col min="15589" max="15589" width="5.6640625" style="975" customWidth="1"/>
    <col min="15590" max="15590" width="41.88671875" style="975" customWidth="1"/>
    <col min="15591" max="15591" width="16.33203125" style="975" customWidth="1"/>
    <col min="15592" max="15592" width="24.109375" style="975" customWidth="1"/>
    <col min="15593" max="15593" width="16.33203125" style="975" customWidth="1"/>
    <col min="15594" max="15594" width="24.109375" style="975" customWidth="1"/>
    <col min="15595" max="15595" width="12.33203125" style="975" customWidth="1"/>
    <col min="15596" max="15596" width="16.33203125" style="975" customWidth="1"/>
    <col min="15597" max="15597" width="18.109375" style="975" customWidth="1"/>
    <col min="15598" max="15844" width="8.88671875" style="975" customWidth="1"/>
    <col min="15845" max="15845" width="5.6640625" style="975" customWidth="1"/>
    <col min="15846" max="15846" width="41.88671875" style="975" customWidth="1"/>
    <col min="15847" max="15847" width="16.33203125" style="975" customWidth="1"/>
    <col min="15848" max="15848" width="24.109375" style="975" customWidth="1"/>
    <col min="15849" max="15849" width="16.33203125" style="975" customWidth="1"/>
    <col min="15850" max="15850" width="24.109375" style="975" customWidth="1"/>
    <col min="15851" max="15851" width="12.33203125" style="975" customWidth="1"/>
    <col min="15852" max="15852" width="16.33203125" style="975" customWidth="1"/>
    <col min="15853" max="15853" width="18.109375" style="975" customWidth="1"/>
    <col min="15854" max="16100" width="8.88671875" style="975" customWidth="1"/>
    <col min="16101" max="16101" width="5.6640625" style="975" customWidth="1"/>
    <col min="16102" max="16102" width="41.88671875" style="975" customWidth="1"/>
    <col min="16103" max="16103" width="16.33203125" style="975" customWidth="1"/>
    <col min="16104" max="16104" width="24.109375" style="975" customWidth="1"/>
    <col min="16105" max="16105" width="16.33203125" style="975" customWidth="1"/>
    <col min="16106" max="16106" width="24.109375" style="975" customWidth="1"/>
    <col min="16107" max="16107" width="12.33203125" style="975" customWidth="1"/>
    <col min="16108" max="16108" width="16.33203125" style="975" customWidth="1"/>
    <col min="16109" max="16109" width="18.109375" style="975" customWidth="1"/>
    <col min="16110" max="16384" width="8.88671875" style="975" customWidth="1"/>
  </cols>
  <sheetData>
    <row r="1" spans="1:4" customFormat="1" ht="15" customHeight="1" x14ac:dyDescent="0.3">
      <c r="A1" s="970"/>
      <c r="B1" s="971"/>
      <c r="C1" s="971"/>
      <c r="D1" s="2035" t="s">
        <v>3069</v>
      </c>
    </row>
    <row r="2" spans="1:4" customFormat="1" x14ac:dyDescent="0.3">
      <c r="A2" s="970"/>
      <c r="B2" s="971"/>
      <c r="C2" s="971"/>
      <c r="D2" s="2035"/>
    </row>
    <row r="3" spans="1:4" customFormat="1" x14ac:dyDescent="0.3">
      <c r="A3" s="970"/>
      <c r="B3" s="971"/>
      <c r="C3" s="971"/>
      <c r="D3" s="2035"/>
    </row>
    <row r="4" spans="1:4" customFormat="1" x14ac:dyDescent="0.3">
      <c r="A4" s="970"/>
      <c r="B4" s="971"/>
      <c r="C4" s="971"/>
      <c r="D4" s="2035"/>
    </row>
    <row r="5" spans="1:4" customFormat="1" x14ac:dyDescent="0.3">
      <c r="A5" s="970"/>
      <c r="B5" s="971"/>
      <c r="C5" s="971"/>
      <c r="D5" s="2035"/>
    </row>
    <row r="6" spans="1:4" customFormat="1" x14ac:dyDescent="0.3">
      <c r="A6" s="970"/>
      <c r="B6" s="971"/>
      <c r="C6" s="971"/>
      <c r="D6" s="2035"/>
    </row>
    <row r="7" spans="1:4" customFormat="1" x14ac:dyDescent="0.3">
      <c r="A7" s="970"/>
      <c r="B7" s="972"/>
      <c r="C7" s="970"/>
      <c r="D7" s="2035"/>
    </row>
    <row r="8" spans="1:4" customFormat="1" x14ac:dyDescent="0.3">
      <c r="A8" s="2036" t="s">
        <v>1504</v>
      </c>
      <c r="B8" s="2036"/>
      <c r="C8" s="973"/>
      <c r="D8" s="2035"/>
    </row>
    <row r="9" spans="1:4" customFormat="1" ht="57" customHeight="1" x14ac:dyDescent="0.3">
      <c r="A9" s="2036" t="s">
        <v>3070</v>
      </c>
      <c r="B9" s="2036"/>
      <c r="C9" s="973"/>
      <c r="D9" s="2035"/>
    </row>
    <row r="10" spans="1:4" customFormat="1" ht="15" thickBot="1" x14ac:dyDescent="0.35">
      <c r="A10" s="974"/>
      <c r="B10" s="1180"/>
      <c r="C10" s="1180"/>
      <c r="D10" s="975"/>
    </row>
    <row r="11" spans="1:4" s="978" customFormat="1" ht="29.4" thickBot="1" x14ac:dyDescent="0.35">
      <c r="A11" s="976" t="s">
        <v>3</v>
      </c>
      <c r="B11" s="2037" t="s">
        <v>2624</v>
      </c>
      <c r="C11" s="2037"/>
      <c r="D11" s="977" t="s">
        <v>1505</v>
      </c>
    </row>
    <row r="12" spans="1:4" s="979" customFormat="1" ht="15" customHeight="1" x14ac:dyDescent="0.3">
      <c r="A12" s="2030" t="s">
        <v>3071</v>
      </c>
      <c r="B12" s="2038" t="s">
        <v>3072</v>
      </c>
      <c r="C12" s="2039"/>
      <c r="D12" s="1182">
        <f>Pr_4_1!I134+Pr_4_1!I546+Pr_4_1!I696</f>
        <v>0</v>
      </c>
    </row>
    <row r="13" spans="1:4" s="979" customFormat="1" ht="15" customHeight="1" x14ac:dyDescent="0.3">
      <c r="A13" s="2031"/>
      <c r="B13" s="2027" t="s">
        <v>3073</v>
      </c>
      <c r="C13" s="2028"/>
      <c r="D13" s="1183">
        <f>Pr_4_1!I171+Pr_4_1!I440+Pr_4_1!I713</f>
        <v>0</v>
      </c>
    </row>
    <row r="14" spans="1:4" s="979" customFormat="1" ht="15" customHeight="1" x14ac:dyDescent="0.3">
      <c r="A14" s="2031"/>
      <c r="B14" s="2027" t="s">
        <v>3074</v>
      </c>
      <c r="C14" s="2028"/>
      <c r="D14" s="1183">
        <f>Pr_4_1!I243+Pr_4_1!I575+Pr_4_1!I738+Pr_4_1!I748</f>
        <v>0</v>
      </c>
    </row>
    <row r="15" spans="1:4" s="979" customFormat="1" ht="15" customHeight="1" x14ac:dyDescent="0.3">
      <c r="A15" s="2031"/>
      <c r="B15" s="2027" t="s">
        <v>3075</v>
      </c>
      <c r="C15" s="2028"/>
      <c r="D15" s="1183">
        <f>Pr_4_1!I258+Pr_4_1!I481+Pr_4_1!I607</f>
        <v>0</v>
      </c>
    </row>
    <row r="16" spans="1:4" s="979" customFormat="1" ht="15" customHeight="1" x14ac:dyDescent="0.3">
      <c r="A16" s="2031"/>
      <c r="B16" s="2027" t="s">
        <v>3076</v>
      </c>
      <c r="C16" s="2028"/>
      <c r="D16" s="1183">
        <f>Pr_4_1!I279</f>
        <v>0</v>
      </c>
    </row>
    <row r="17" spans="1:4" s="979" customFormat="1" ht="15" customHeight="1" x14ac:dyDescent="0.3">
      <c r="A17" s="2031"/>
      <c r="B17" s="2027" t="s">
        <v>3077</v>
      </c>
      <c r="C17" s="2028"/>
      <c r="D17" s="1183">
        <f>Pr_4_1!I318</f>
        <v>0</v>
      </c>
    </row>
    <row r="18" spans="1:4" s="979" customFormat="1" ht="15" customHeight="1" x14ac:dyDescent="0.3">
      <c r="A18" s="2031"/>
      <c r="B18" s="2027" t="s">
        <v>3078</v>
      </c>
      <c r="C18" s="2028"/>
      <c r="D18" s="1183">
        <f>Pr_4_1!I338</f>
        <v>0</v>
      </c>
    </row>
    <row r="19" spans="1:4" s="979" customFormat="1" ht="15" customHeight="1" x14ac:dyDescent="0.3">
      <c r="A19" s="2031"/>
      <c r="B19" s="2027" t="s">
        <v>2892</v>
      </c>
      <c r="C19" s="2028"/>
      <c r="D19" s="1183">
        <f>Pr_4_1!I356+Pr_4_1!I459</f>
        <v>0</v>
      </c>
    </row>
    <row r="20" spans="1:4" s="979" customFormat="1" ht="15" customHeight="1" x14ac:dyDescent="0.3">
      <c r="A20" s="2031"/>
      <c r="B20" s="2027" t="s">
        <v>3079</v>
      </c>
      <c r="C20" s="2028"/>
      <c r="D20" s="1183">
        <f>Pr_4_1!I39+Pr_4_1!I415+Pr_4_1!I597</f>
        <v>0</v>
      </c>
    </row>
    <row r="21" spans="1:4" s="979" customFormat="1" ht="15" customHeight="1" x14ac:dyDescent="0.3">
      <c r="A21" s="2031"/>
      <c r="B21" s="2027" t="s">
        <v>2849</v>
      </c>
      <c r="C21" s="2028"/>
      <c r="D21" s="1183">
        <f>Pr_4_1!I450</f>
        <v>0</v>
      </c>
    </row>
    <row r="22" spans="1:4" s="979" customFormat="1" ht="15" customHeight="1" x14ac:dyDescent="0.3">
      <c r="A22" s="2031"/>
      <c r="B22" s="2027" t="s">
        <v>2802</v>
      </c>
      <c r="C22" s="2028"/>
      <c r="D22" s="1183">
        <f>Pr_4_1!I583</f>
        <v>0</v>
      </c>
    </row>
    <row r="23" spans="1:4" s="979" customFormat="1" ht="15" customHeight="1" x14ac:dyDescent="0.3">
      <c r="A23" s="2031"/>
      <c r="B23" s="2027" t="s">
        <v>2831</v>
      </c>
      <c r="C23" s="2028"/>
      <c r="D23" s="1183">
        <f>Pr_4_1!I654</f>
        <v>0</v>
      </c>
    </row>
    <row r="24" spans="1:4" s="979" customFormat="1" ht="15" customHeight="1" x14ac:dyDescent="0.3">
      <c r="A24" s="2031"/>
      <c r="B24" s="2027" t="s">
        <v>2727</v>
      </c>
      <c r="C24" s="2028"/>
      <c r="D24" s="1183">
        <f>Pr_4_1!I366</f>
        <v>0</v>
      </c>
    </row>
    <row r="25" spans="1:4" s="979" customFormat="1" ht="15" customHeight="1" x14ac:dyDescent="0.3">
      <c r="A25" s="2031"/>
      <c r="B25" s="2027" t="s">
        <v>2938</v>
      </c>
      <c r="C25" s="2028"/>
      <c r="D25" s="1183">
        <f>Pr_4_1!I375</f>
        <v>0</v>
      </c>
    </row>
    <row r="26" spans="1:4" s="978" customFormat="1" ht="15" thickBot="1" x14ac:dyDescent="0.35">
      <c r="A26" s="2032"/>
      <c r="B26" s="2033" t="s">
        <v>6796</v>
      </c>
      <c r="C26" s="2034"/>
      <c r="D26" s="1181">
        <f>Pr_4_1!I780</f>
        <v>0</v>
      </c>
    </row>
    <row r="27" spans="1:4" s="978" customFormat="1" ht="15" thickBot="1" x14ac:dyDescent="0.35">
      <c r="A27" s="975"/>
      <c r="B27" s="975"/>
      <c r="C27" s="975"/>
      <c r="D27" s="980"/>
    </row>
    <row r="28" spans="1:4" customFormat="1" ht="15" thickBot="1" x14ac:dyDescent="0.35">
      <c r="A28" s="981"/>
      <c r="B28" s="2029" t="s">
        <v>1548</v>
      </c>
      <c r="C28" s="2029"/>
      <c r="D28" s="982">
        <f>SUM(D12:D26)</f>
        <v>0</v>
      </c>
    </row>
    <row r="29" spans="1:4" customFormat="1" ht="15" thickBot="1" x14ac:dyDescent="0.35">
      <c r="A29" s="983"/>
      <c r="B29" s="984"/>
      <c r="C29" s="984"/>
      <c r="D29" s="985"/>
    </row>
    <row r="30" spans="1:4" customFormat="1" ht="15" thickBot="1" x14ac:dyDescent="0.35">
      <c r="A30" s="981"/>
      <c r="B30" s="2029" t="s">
        <v>102</v>
      </c>
      <c r="C30" s="2029"/>
      <c r="D30" s="982">
        <f>ROUND(D28*0.23,2)</f>
        <v>0</v>
      </c>
    </row>
    <row r="31" spans="1:4" customFormat="1" ht="15" thickBot="1" x14ac:dyDescent="0.35">
      <c r="A31" s="986"/>
      <c r="B31" s="1746"/>
      <c r="C31" s="1746"/>
      <c r="D31" s="975"/>
    </row>
    <row r="32" spans="1:4" customFormat="1" ht="15" thickBot="1" x14ac:dyDescent="0.35">
      <c r="A32" s="981"/>
      <c r="B32" s="2029" t="s">
        <v>1549</v>
      </c>
      <c r="C32" s="2029"/>
      <c r="D32" s="987">
        <f>SUM(D30,D28)</f>
        <v>0</v>
      </c>
    </row>
    <row r="34" spans="1:4" x14ac:dyDescent="0.3">
      <c r="A34" s="554"/>
      <c r="B34" s="555"/>
      <c r="C34" s="554"/>
      <c r="D34" s="1274"/>
    </row>
    <row r="35" spans="1:4" customFormat="1" x14ac:dyDescent="0.3">
      <c r="A35" s="554"/>
      <c r="B35" s="555"/>
      <c r="C35" s="554"/>
      <c r="D35" s="743"/>
    </row>
    <row r="36" spans="1:4" customFormat="1" x14ac:dyDescent="0.3">
      <c r="A36" s="554"/>
      <c r="B36" s="555"/>
      <c r="C36" s="554"/>
      <c r="D36" s="743"/>
    </row>
    <row r="37" spans="1:4" customFormat="1" x14ac:dyDescent="0.3">
      <c r="A37" s="556" t="s">
        <v>104</v>
      </c>
      <c r="B37" s="557"/>
      <c r="C37" s="557"/>
      <c r="D37" s="743"/>
    </row>
    <row r="38" spans="1:4" customFormat="1" x14ac:dyDescent="0.3">
      <c r="A38" s="558"/>
      <c r="B38" s="557"/>
      <c r="C38" s="557"/>
      <c r="D38" s="743"/>
    </row>
    <row r="39" spans="1:4" customFormat="1" x14ac:dyDescent="0.3">
      <c r="A39" s="558"/>
      <c r="B39" s="557"/>
      <c r="C39" s="559" t="s">
        <v>6797</v>
      </c>
      <c r="D39" s="743"/>
    </row>
    <row r="40" spans="1:4" customFormat="1" x14ac:dyDescent="0.3">
      <c r="A40" s="558"/>
      <c r="B40" s="557"/>
      <c r="C40" s="560" t="s">
        <v>106</v>
      </c>
      <c r="D40" s="743"/>
    </row>
    <row r="41" spans="1:4" customFormat="1" x14ac:dyDescent="0.3">
      <c r="A41" s="554"/>
      <c r="B41" s="555"/>
      <c r="C41" s="554"/>
      <c r="D41" s="743"/>
    </row>
  </sheetData>
  <sheetProtection algorithmName="SHA-512" hashValue="/gpxUjjStNwQDIG1WDt82Kn/HhqFXiTgFEGoPVxQd7hCIkTZvQw2J+lAsHmm0M8L27M+ggrofQ0xzIAFvbcgrw==" saltValue="7nVj0Mu9eWEPdY5rgqW8tQ==" spinCount="100000" sheet="1" objects="1" scenarios="1"/>
  <mergeCells count="24">
    <mergeCell ref="A12:A26"/>
    <mergeCell ref="B26:C26"/>
    <mergeCell ref="B22:C22"/>
    <mergeCell ref="D1:D9"/>
    <mergeCell ref="A8:B8"/>
    <mergeCell ref="A9:B9"/>
    <mergeCell ref="B11:C11"/>
    <mergeCell ref="B12:C12"/>
    <mergeCell ref="B13:C13"/>
    <mergeCell ref="B14:C14"/>
    <mergeCell ref="B15:C15"/>
    <mergeCell ref="B16:C16"/>
    <mergeCell ref="B17:C17"/>
    <mergeCell ref="B18:C18"/>
    <mergeCell ref="B19:C19"/>
    <mergeCell ref="B20:C20"/>
    <mergeCell ref="B21:C21"/>
    <mergeCell ref="B31:C31"/>
    <mergeCell ref="B32:C32"/>
    <mergeCell ref="B23:C23"/>
    <mergeCell ref="B24:C24"/>
    <mergeCell ref="B25:C25"/>
    <mergeCell ref="B28:C28"/>
    <mergeCell ref="B30:C30"/>
  </mergeCells>
  <pageMargins left="0.70000000000000007" right="0.70000000000000007" top="0.75" bottom="0.75" header="0.30000000000000004" footer="0.30000000000000004"/>
  <pageSetup paperSize="9" scale="93"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B69E-7494-4842-8DA4-FCA387194DC5}">
  <sheetPr>
    <tabColor theme="4" tint="0.79998168889431442"/>
    <pageSetUpPr fitToPage="1"/>
  </sheetPr>
  <dimension ref="A1:K787"/>
  <sheetViews>
    <sheetView topLeftCell="D770" zoomScale="110" zoomScaleNormal="110" workbookViewId="0">
      <selection activeCell="I779" sqref="I779"/>
    </sheetView>
  </sheetViews>
  <sheetFormatPr defaultColWidth="9" defaultRowHeight="13.8" x14ac:dyDescent="0.3"/>
  <cols>
    <col min="1" max="1" width="6.6640625" style="1275" customWidth="1"/>
    <col min="2" max="2" width="9.88671875" style="1357" customWidth="1"/>
    <col min="3" max="3" width="41.6640625" style="1278" customWidth="1"/>
    <col min="4" max="4" width="14.109375" style="1278" customWidth="1"/>
    <col min="5" max="5" width="14.88671875" style="1278" customWidth="1"/>
    <col min="6" max="6" width="20.109375" style="1278" customWidth="1"/>
    <col min="7" max="7" width="24.109375" style="1278" customWidth="1"/>
    <col min="8" max="8" width="13.109375" style="1358" customWidth="1"/>
    <col min="9" max="9" width="12.33203125" style="1280" customWidth="1"/>
    <col min="10" max="10" width="20" style="1280" customWidth="1"/>
    <col min="11" max="11" width="9" style="1289" customWidth="1"/>
    <col min="12" max="16384" width="9" style="1289"/>
  </cols>
  <sheetData>
    <row r="1" spans="1:11" s="1280" customFormat="1" x14ac:dyDescent="0.3">
      <c r="A1" s="1275"/>
      <c r="B1" s="1276"/>
      <c r="C1" s="1277"/>
      <c r="D1" s="1278"/>
      <c r="E1" s="1278"/>
      <c r="F1" s="2074" t="s">
        <v>3080</v>
      </c>
      <c r="G1" s="2074"/>
      <c r="H1" s="2074"/>
      <c r="I1" s="2074"/>
      <c r="J1" s="2074"/>
      <c r="K1" s="1279"/>
    </row>
    <row r="2" spans="1:11" s="1280" customFormat="1" x14ac:dyDescent="0.3">
      <c r="A2" s="1275"/>
      <c r="B2" s="1276"/>
      <c r="C2" s="1277"/>
      <c r="D2" s="1278"/>
      <c r="E2" s="1278"/>
      <c r="F2" s="1278"/>
      <c r="G2" s="1278"/>
      <c r="I2" s="1279"/>
      <c r="J2" s="1279"/>
      <c r="K2" s="1279"/>
    </row>
    <row r="3" spans="1:11" s="1280" customFormat="1" x14ac:dyDescent="0.3">
      <c r="A3" s="1275"/>
      <c r="B3" s="1276"/>
      <c r="C3" s="1277"/>
      <c r="D3" s="1278"/>
      <c r="E3" s="1278"/>
      <c r="F3" s="1278"/>
      <c r="G3" s="1278"/>
      <c r="I3" s="1281"/>
      <c r="J3" s="1281"/>
    </row>
    <row r="4" spans="1:11" s="1280" customFormat="1" x14ac:dyDescent="0.3">
      <c r="A4" s="1275"/>
      <c r="B4" s="1276"/>
      <c r="C4" s="1277"/>
      <c r="D4" s="1278"/>
      <c r="E4" s="1278"/>
      <c r="F4" s="1278"/>
      <c r="G4" s="1278"/>
      <c r="I4" s="1281"/>
      <c r="J4" s="1281"/>
    </row>
    <row r="5" spans="1:11" s="1280" customFormat="1" x14ac:dyDescent="0.3">
      <c r="A5" s="1275"/>
      <c r="B5" s="1276"/>
      <c r="C5" s="1277"/>
      <c r="D5" s="1278"/>
      <c r="E5" s="1278"/>
      <c r="F5" s="1278"/>
      <c r="G5" s="1278"/>
      <c r="I5" s="1281"/>
      <c r="J5" s="1281"/>
    </row>
    <row r="6" spans="1:11" s="1280" customFormat="1" x14ac:dyDescent="0.3">
      <c r="A6" s="1275"/>
      <c r="B6" s="1276"/>
      <c r="C6" s="1277"/>
      <c r="D6" s="1278"/>
      <c r="E6" s="1278"/>
      <c r="F6" s="1278"/>
      <c r="G6" s="1278"/>
      <c r="I6" s="1281"/>
      <c r="J6" s="1281"/>
    </row>
    <row r="7" spans="1:11" s="1280" customFormat="1" x14ac:dyDescent="0.3">
      <c r="A7" s="1275"/>
      <c r="B7" s="1276"/>
      <c r="C7" s="1277"/>
      <c r="D7" s="1278"/>
      <c r="E7" s="1278"/>
      <c r="F7" s="1278"/>
      <c r="G7" s="1278"/>
      <c r="I7" s="1281"/>
      <c r="J7" s="1281"/>
    </row>
    <row r="8" spans="1:11" s="1280" customFormat="1" x14ac:dyDescent="0.3">
      <c r="A8" s="2075" t="s">
        <v>1504</v>
      </c>
      <c r="B8" s="2075"/>
      <c r="C8" s="2075"/>
      <c r="D8" s="1282"/>
      <c r="E8" s="1282"/>
      <c r="F8" s="1282"/>
      <c r="G8" s="1282"/>
      <c r="I8" s="1281"/>
      <c r="J8" s="1281"/>
    </row>
    <row r="9" spans="1:11" s="1280" customFormat="1" ht="75.75" customHeight="1" x14ac:dyDescent="0.3">
      <c r="A9" s="2076" t="s">
        <v>3081</v>
      </c>
      <c r="B9" s="2076"/>
      <c r="C9" s="2076"/>
      <c r="D9" s="1282"/>
      <c r="E9" s="1282"/>
      <c r="F9" s="1282"/>
      <c r="G9" s="1282"/>
      <c r="I9" s="1281"/>
      <c r="J9" s="1281"/>
    </row>
    <row r="10" spans="1:11" s="1280" customFormat="1" ht="15" thickBot="1" x14ac:dyDescent="0.35">
      <c r="A10" s="2077"/>
      <c r="B10" s="2077"/>
      <c r="C10" s="2077"/>
      <c r="D10" s="2077"/>
      <c r="E10" s="2077"/>
      <c r="F10" s="2077"/>
      <c r="G10" s="2077"/>
      <c r="H10" s="2077"/>
      <c r="I10" s="1281"/>
      <c r="J10" s="1281"/>
    </row>
    <row r="11" spans="1:11" s="1283" customFormat="1" ht="14.25" customHeight="1" thickBot="1" x14ac:dyDescent="0.35">
      <c r="A11" s="2078" t="s">
        <v>109</v>
      </c>
      <c r="B11" s="2079" t="s">
        <v>1552</v>
      </c>
      <c r="C11" s="2072" t="s">
        <v>3082</v>
      </c>
      <c r="D11" s="1906" t="s">
        <v>1554</v>
      </c>
      <c r="E11" s="1906"/>
      <c r="F11" s="1906" t="s">
        <v>1555</v>
      </c>
      <c r="G11" s="1906"/>
      <c r="H11" s="2072" t="s">
        <v>1556</v>
      </c>
      <c r="I11" s="2072" t="s">
        <v>1557</v>
      </c>
      <c r="J11" s="2073" t="s">
        <v>1558</v>
      </c>
    </row>
    <row r="12" spans="1:11" s="1283" customFormat="1" ht="35.25" customHeight="1" thickBot="1" x14ac:dyDescent="0.35">
      <c r="A12" s="2078"/>
      <c r="B12" s="2079"/>
      <c r="C12" s="2072"/>
      <c r="D12" s="1905" t="s">
        <v>1559</v>
      </c>
      <c r="E12" s="1905" t="s">
        <v>1560</v>
      </c>
      <c r="F12" s="1905" t="s">
        <v>1559</v>
      </c>
      <c r="G12" s="1905" t="s">
        <v>1560</v>
      </c>
      <c r="H12" s="2072"/>
      <c r="I12" s="2072"/>
      <c r="J12" s="2073"/>
    </row>
    <row r="13" spans="1:11" s="1283" customFormat="1" ht="25.5" customHeight="1" thickBot="1" x14ac:dyDescent="0.35">
      <c r="A13" s="2078"/>
      <c r="B13" s="2079"/>
      <c r="C13" s="2072"/>
      <c r="D13" s="1905"/>
      <c r="E13" s="1905"/>
      <c r="F13" s="1905"/>
      <c r="G13" s="1905"/>
      <c r="H13" s="2072"/>
      <c r="I13" s="2072"/>
      <c r="J13" s="2073"/>
    </row>
    <row r="14" spans="1:11" s="1283" customFormat="1" ht="14.4" thickBot="1" x14ac:dyDescent="0.35">
      <c r="A14" s="2068" t="s">
        <v>3083</v>
      </c>
      <c r="B14" s="2068"/>
      <c r="C14" s="2068"/>
      <c r="D14" s="2068"/>
      <c r="E14" s="2068"/>
      <c r="F14" s="2068"/>
      <c r="G14" s="2068"/>
      <c r="H14" s="2068"/>
      <c r="I14" s="2068"/>
      <c r="J14" s="2068"/>
    </row>
    <row r="15" spans="1:11" s="1283" customFormat="1" x14ac:dyDescent="0.3">
      <c r="A15" s="2070" t="s">
        <v>3079</v>
      </c>
      <c r="B15" s="2070"/>
      <c r="C15" s="2070"/>
      <c r="D15" s="2070"/>
      <c r="E15" s="2070"/>
      <c r="F15" s="2070"/>
      <c r="G15" s="2070"/>
      <c r="H15" s="2070"/>
      <c r="I15" s="2070"/>
      <c r="J15" s="2070"/>
    </row>
    <row r="16" spans="1:11" s="1283" customFormat="1" x14ac:dyDescent="0.3">
      <c r="A16" s="201">
        <v>1</v>
      </c>
      <c r="B16" s="2071" t="s">
        <v>3084</v>
      </c>
      <c r="C16" s="1284" t="s">
        <v>3085</v>
      </c>
      <c r="D16" s="1285" t="s">
        <v>2280</v>
      </c>
      <c r="E16" s="1286" t="s">
        <v>3086</v>
      </c>
      <c r="F16" s="988"/>
      <c r="G16" s="988"/>
      <c r="H16" s="561">
        <v>1</v>
      </c>
      <c r="I16" s="993"/>
      <c r="J16" s="562">
        <f t="shared" ref="J16:J38" si="0">ROUND(I16,2)*H16</f>
        <v>0</v>
      </c>
    </row>
    <row r="17" spans="1:10" s="1283" customFormat="1" x14ac:dyDescent="0.3">
      <c r="A17" s="201">
        <f t="shared" ref="A17:A38" si="1">A16+1</f>
        <v>2</v>
      </c>
      <c r="B17" s="2071"/>
      <c r="C17" s="113" t="s">
        <v>3087</v>
      </c>
      <c r="D17" s="1287" t="s">
        <v>2280</v>
      </c>
      <c r="E17" s="1288" t="s">
        <v>3088</v>
      </c>
      <c r="F17" s="989"/>
      <c r="G17" s="989"/>
      <c r="H17" s="40">
        <v>1</v>
      </c>
      <c r="I17" s="993"/>
      <c r="J17" s="562">
        <f t="shared" si="0"/>
        <v>0</v>
      </c>
    </row>
    <row r="18" spans="1:10" s="1283" customFormat="1" x14ac:dyDescent="0.3">
      <c r="A18" s="201">
        <f t="shared" si="1"/>
        <v>3</v>
      </c>
      <c r="B18" s="2071"/>
      <c r="C18" s="113" t="s">
        <v>3089</v>
      </c>
      <c r="D18" s="1287" t="s">
        <v>3090</v>
      </c>
      <c r="E18" s="1288">
        <v>41774</v>
      </c>
      <c r="F18" s="989"/>
      <c r="G18" s="989"/>
      <c r="H18" s="40">
        <v>2</v>
      </c>
      <c r="I18" s="993"/>
      <c r="J18" s="562">
        <f t="shared" si="0"/>
        <v>0</v>
      </c>
    </row>
    <row r="19" spans="1:10" s="1283" customFormat="1" x14ac:dyDescent="0.3">
      <c r="A19" s="201">
        <f t="shared" si="1"/>
        <v>4</v>
      </c>
      <c r="B19" s="2071"/>
      <c r="C19" s="113" t="s">
        <v>3091</v>
      </c>
      <c r="D19" s="1287" t="s">
        <v>3090</v>
      </c>
      <c r="E19" s="1288">
        <v>41636</v>
      </c>
      <c r="F19" s="989"/>
      <c r="G19" s="989"/>
      <c r="H19" s="40">
        <v>2</v>
      </c>
      <c r="I19" s="993"/>
      <c r="J19" s="562">
        <f t="shared" si="0"/>
        <v>0</v>
      </c>
    </row>
    <row r="20" spans="1:10" s="1283" customFormat="1" x14ac:dyDescent="0.3">
      <c r="A20" s="201">
        <f t="shared" si="1"/>
        <v>5</v>
      </c>
      <c r="B20" s="2071"/>
      <c r="C20" s="113" t="s">
        <v>3092</v>
      </c>
      <c r="D20" s="1287" t="s">
        <v>3090</v>
      </c>
      <c r="E20" s="1288">
        <v>41665</v>
      </c>
      <c r="F20" s="989"/>
      <c r="G20" s="989"/>
      <c r="H20" s="40">
        <v>1</v>
      </c>
      <c r="I20" s="993"/>
      <c r="J20" s="562">
        <f t="shared" si="0"/>
        <v>0</v>
      </c>
    </row>
    <row r="21" spans="1:10" s="1283" customFormat="1" x14ac:dyDescent="0.3">
      <c r="A21" s="201">
        <f t="shared" si="1"/>
        <v>6</v>
      </c>
      <c r="B21" s="2071"/>
      <c r="C21" s="200" t="s">
        <v>3093</v>
      </c>
      <c r="D21" s="1287" t="s">
        <v>3094</v>
      </c>
      <c r="E21" s="1288" t="s">
        <v>3095</v>
      </c>
      <c r="F21" s="989"/>
      <c r="G21" s="989"/>
      <c r="H21" s="40">
        <v>1</v>
      </c>
      <c r="I21" s="993"/>
      <c r="J21" s="562">
        <f t="shared" si="0"/>
        <v>0</v>
      </c>
    </row>
    <row r="22" spans="1:10" s="1283" customFormat="1" x14ac:dyDescent="0.3">
      <c r="A22" s="201">
        <f t="shared" si="1"/>
        <v>7</v>
      </c>
      <c r="B22" s="2071"/>
      <c r="C22" s="113" t="s">
        <v>3096</v>
      </c>
      <c r="D22" s="1287" t="s">
        <v>2309</v>
      </c>
      <c r="E22" s="1288" t="s">
        <v>3097</v>
      </c>
      <c r="F22" s="989"/>
      <c r="G22" s="989"/>
      <c r="H22" s="40">
        <v>3</v>
      </c>
      <c r="I22" s="993"/>
      <c r="J22" s="562">
        <f t="shared" si="0"/>
        <v>0</v>
      </c>
    </row>
    <row r="23" spans="1:10" s="1283" customFormat="1" x14ac:dyDescent="0.3">
      <c r="A23" s="201">
        <f t="shared" si="1"/>
        <v>8</v>
      </c>
      <c r="B23" s="2071"/>
      <c r="C23" s="200" t="s">
        <v>3098</v>
      </c>
      <c r="D23" s="1287" t="s">
        <v>2309</v>
      </c>
      <c r="E23" s="1288" t="s">
        <v>3099</v>
      </c>
      <c r="F23" s="989"/>
      <c r="G23" s="989"/>
      <c r="H23" s="40">
        <v>6</v>
      </c>
      <c r="I23" s="993"/>
      <c r="J23" s="562">
        <f t="shared" si="0"/>
        <v>0</v>
      </c>
    </row>
    <row r="24" spans="1:10" s="1283" customFormat="1" x14ac:dyDescent="0.3">
      <c r="A24" s="201">
        <f t="shared" si="1"/>
        <v>9</v>
      </c>
      <c r="B24" s="2071"/>
      <c r="C24" s="200" t="s">
        <v>3100</v>
      </c>
      <c r="D24" s="1287" t="s">
        <v>2309</v>
      </c>
      <c r="E24" s="1288" t="s">
        <v>3101</v>
      </c>
      <c r="F24" s="989"/>
      <c r="G24" s="989"/>
      <c r="H24" s="40">
        <v>3</v>
      </c>
      <c r="I24" s="993"/>
      <c r="J24" s="562">
        <f t="shared" si="0"/>
        <v>0</v>
      </c>
    </row>
    <row r="25" spans="1:10" s="1283" customFormat="1" x14ac:dyDescent="0.3">
      <c r="A25" s="201">
        <f t="shared" si="1"/>
        <v>10</v>
      </c>
      <c r="B25" s="2071"/>
      <c r="C25" s="200" t="s">
        <v>3102</v>
      </c>
      <c r="D25" s="1287" t="s">
        <v>3103</v>
      </c>
      <c r="E25" s="1288" t="s">
        <v>3104</v>
      </c>
      <c r="F25" s="989"/>
      <c r="G25" s="989"/>
      <c r="H25" s="40">
        <v>3</v>
      </c>
      <c r="I25" s="993"/>
      <c r="J25" s="562">
        <f t="shared" si="0"/>
        <v>0</v>
      </c>
    </row>
    <row r="26" spans="1:10" s="1283" customFormat="1" x14ac:dyDescent="0.3">
      <c r="A26" s="201">
        <f t="shared" si="1"/>
        <v>11</v>
      </c>
      <c r="B26" s="2071"/>
      <c r="C26" s="113" t="s">
        <v>3105</v>
      </c>
      <c r="D26" s="1287" t="s">
        <v>2309</v>
      </c>
      <c r="E26" s="1288" t="s">
        <v>3106</v>
      </c>
      <c r="F26" s="989"/>
      <c r="G26" s="989"/>
      <c r="H26" s="40">
        <v>3</v>
      </c>
      <c r="I26" s="993"/>
      <c r="J26" s="562">
        <f t="shared" si="0"/>
        <v>0</v>
      </c>
    </row>
    <row r="27" spans="1:10" s="1283" customFormat="1" x14ac:dyDescent="0.3">
      <c r="A27" s="201">
        <f t="shared" si="1"/>
        <v>12</v>
      </c>
      <c r="B27" s="2071"/>
      <c r="C27" s="113" t="s">
        <v>3107</v>
      </c>
      <c r="D27" s="1287" t="s">
        <v>2309</v>
      </c>
      <c r="E27" s="1288" t="s">
        <v>3108</v>
      </c>
      <c r="F27" s="989"/>
      <c r="G27" s="989"/>
      <c r="H27" s="40">
        <v>9</v>
      </c>
      <c r="I27" s="993"/>
      <c r="J27" s="562">
        <f t="shared" si="0"/>
        <v>0</v>
      </c>
    </row>
    <row r="28" spans="1:10" s="1283" customFormat="1" x14ac:dyDescent="0.3">
      <c r="A28" s="201">
        <f t="shared" si="1"/>
        <v>13</v>
      </c>
      <c r="B28" s="2071"/>
      <c r="C28" s="113" t="s">
        <v>3109</v>
      </c>
      <c r="D28" s="1287" t="s">
        <v>3110</v>
      </c>
      <c r="E28" s="1288" t="s">
        <v>3111</v>
      </c>
      <c r="F28" s="989"/>
      <c r="G28" s="989"/>
      <c r="H28" s="40">
        <v>2</v>
      </c>
      <c r="I28" s="993"/>
      <c r="J28" s="562">
        <f t="shared" si="0"/>
        <v>0</v>
      </c>
    </row>
    <row r="29" spans="1:10" s="1283" customFormat="1" x14ac:dyDescent="0.3">
      <c r="A29" s="201">
        <f t="shared" si="1"/>
        <v>14</v>
      </c>
      <c r="B29" s="2071"/>
      <c r="C29" s="113" t="s">
        <v>3112</v>
      </c>
      <c r="D29" s="1287" t="s">
        <v>3110</v>
      </c>
      <c r="E29" s="1288" t="s">
        <v>3113</v>
      </c>
      <c r="F29" s="989"/>
      <c r="G29" s="989"/>
      <c r="H29" s="40">
        <v>2</v>
      </c>
      <c r="I29" s="993"/>
      <c r="J29" s="562">
        <f t="shared" si="0"/>
        <v>0</v>
      </c>
    </row>
    <row r="30" spans="1:10" s="1283" customFormat="1" x14ac:dyDescent="0.3">
      <c r="A30" s="201">
        <f t="shared" si="1"/>
        <v>15</v>
      </c>
      <c r="B30" s="2071"/>
      <c r="C30" s="113" t="s">
        <v>3114</v>
      </c>
      <c r="D30" s="1287" t="s">
        <v>3094</v>
      </c>
      <c r="E30" s="1288" t="s">
        <v>3115</v>
      </c>
      <c r="F30" s="989"/>
      <c r="G30" s="989"/>
      <c r="H30" s="40">
        <v>1</v>
      </c>
      <c r="I30" s="993"/>
      <c r="J30" s="562">
        <f t="shared" si="0"/>
        <v>0</v>
      </c>
    </row>
    <row r="31" spans="1:10" s="1283" customFormat="1" x14ac:dyDescent="0.3">
      <c r="A31" s="201">
        <f t="shared" si="1"/>
        <v>16</v>
      </c>
      <c r="B31" s="2071"/>
      <c r="C31" s="200" t="s">
        <v>3116</v>
      </c>
      <c r="D31" s="1287" t="s">
        <v>3094</v>
      </c>
      <c r="E31" s="1288" t="s">
        <v>3117</v>
      </c>
      <c r="F31" s="989"/>
      <c r="G31" s="989"/>
      <c r="H31" s="40">
        <v>1</v>
      </c>
      <c r="I31" s="993"/>
      <c r="J31" s="562">
        <f t="shared" si="0"/>
        <v>0</v>
      </c>
    </row>
    <row r="32" spans="1:10" s="1283" customFormat="1" x14ac:dyDescent="0.3">
      <c r="A32" s="201">
        <f t="shared" si="1"/>
        <v>17</v>
      </c>
      <c r="B32" s="2071"/>
      <c r="C32" s="113" t="s">
        <v>3118</v>
      </c>
      <c r="D32" s="1287" t="s">
        <v>3094</v>
      </c>
      <c r="E32" s="1288" t="s">
        <v>3119</v>
      </c>
      <c r="F32" s="989"/>
      <c r="G32" s="989"/>
      <c r="H32" s="40">
        <v>2</v>
      </c>
      <c r="I32" s="993"/>
      <c r="J32" s="562">
        <f t="shared" si="0"/>
        <v>0</v>
      </c>
    </row>
    <row r="33" spans="1:11" s="1283" customFormat="1" x14ac:dyDescent="0.3">
      <c r="A33" s="201">
        <f t="shared" si="1"/>
        <v>18</v>
      </c>
      <c r="B33" s="2071"/>
      <c r="C33" s="113" t="s">
        <v>3120</v>
      </c>
      <c r="D33" s="1287" t="s">
        <v>1755</v>
      </c>
      <c r="E33" s="1288" t="s">
        <v>3121</v>
      </c>
      <c r="F33" s="989"/>
      <c r="G33" s="989"/>
      <c r="H33" s="40">
        <v>350</v>
      </c>
      <c r="I33" s="993"/>
      <c r="J33" s="562">
        <f t="shared" si="0"/>
        <v>0</v>
      </c>
    </row>
    <row r="34" spans="1:11" s="1283" customFormat="1" x14ac:dyDescent="0.3">
      <c r="A34" s="201">
        <f t="shared" si="1"/>
        <v>19</v>
      </c>
      <c r="B34" s="2071"/>
      <c r="C34" s="113" t="s">
        <v>3122</v>
      </c>
      <c r="D34" s="1287" t="s">
        <v>1755</v>
      </c>
      <c r="E34" s="1288" t="s">
        <v>3123</v>
      </c>
      <c r="F34" s="989"/>
      <c r="G34" s="989"/>
      <c r="H34" s="40">
        <v>350</v>
      </c>
      <c r="I34" s="993"/>
      <c r="J34" s="562">
        <f t="shared" si="0"/>
        <v>0</v>
      </c>
    </row>
    <row r="35" spans="1:11" s="1283" customFormat="1" ht="27.6" x14ac:dyDescent="0.3">
      <c r="A35" s="201">
        <f t="shared" si="1"/>
        <v>20</v>
      </c>
      <c r="B35" s="2071"/>
      <c r="C35" s="113" t="s">
        <v>3124</v>
      </c>
      <c r="D35" s="1287" t="s">
        <v>3125</v>
      </c>
      <c r="E35" s="1288" t="s">
        <v>3126</v>
      </c>
      <c r="F35" s="989"/>
      <c r="G35" s="989"/>
      <c r="H35" s="40">
        <v>2</v>
      </c>
      <c r="I35" s="993"/>
      <c r="J35" s="562">
        <f t="shared" si="0"/>
        <v>0</v>
      </c>
    </row>
    <row r="36" spans="1:11" s="1283" customFormat="1" ht="27.6" x14ac:dyDescent="0.3">
      <c r="A36" s="201">
        <f t="shared" si="1"/>
        <v>21</v>
      </c>
      <c r="B36" s="2071"/>
      <c r="C36" s="113" t="s">
        <v>3127</v>
      </c>
      <c r="D36" s="1287" t="s">
        <v>3128</v>
      </c>
      <c r="E36" s="1288" t="s">
        <v>3129</v>
      </c>
      <c r="F36" s="989"/>
      <c r="G36" s="989"/>
      <c r="H36" s="40">
        <v>2</v>
      </c>
      <c r="I36" s="993"/>
      <c r="J36" s="562">
        <f t="shared" si="0"/>
        <v>0</v>
      </c>
    </row>
    <row r="37" spans="1:11" s="1283" customFormat="1" ht="27.6" x14ac:dyDescent="0.3">
      <c r="A37" s="201">
        <f t="shared" si="1"/>
        <v>22</v>
      </c>
      <c r="B37" s="2071"/>
      <c r="C37" s="113" t="s">
        <v>3130</v>
      </c>
      <c r="D37" s="1287" t="s">
        <v>1569</v>
      </c>
      <c r="E37" s="1288">
        <v>6178028</v>
      </c>
      <c r="F37" s="989"/>
      <c r="G37" s="989"/>
      <c r="H37" s="40">
        <v>2</v>
      </c>
      <c r="I37" s="993"/>
      <c r="J37" s="562">
        <f t="shared" si="0"/>
        <v>0</v>
      </c>
    </row>
    <row r="38" spans="1:11" s="1283" customFormat="1" ht="27.6" x14ac:dyDescent="0.3">
      <c r="A38" s="201">
        <f t="shared" si="1"/>
        <v>23</v>
      </c>
      <c r="B38" s="2071"/>
      <c r="C38" s="200" t="s">
        <v>3131</v>
      </c>
      <c r="D38" s="1287" t="s">
        <v>3132</v>
      </c>
      <c r="E38" s="1288" t="s">
        <v>3133</v>
      </c>
      <c r="F38" s="989"/>
      <c r="G38" s="989"/>
      <c r="H38" s="40">
        <v>1</v>
      </c>
      <c r="I38" s="993"/>
      <c r="J38" s="562">
        <f t="shared" si="0"/>
        <v>0</v>
      </c>
    </row>
    <row r="39" spans="1:11" customFormat="1" ht="15" thickBot="1" x14ac:dyDescent="0.35">
      <c r="A39" s="2049" t="s">
        <v>2660</v>
      </c>
      <c r="B39" s="2049"/>
      <c r="C39" s="2049"/>
      <c r="D39" s="2049"/>
      <c r="E39" s="2049"/>
      <c r="F39" s="2049"/>
      <c r="G39" s="2049"/>
      <c r="H39" s="2049"/>
      <c r="I39" s="2050">
        <f>SUM(J16:J38)</f>
        <v>0</v>
      </c>
      <c r="J39" s="2050"/>
      <c r="K39" s="1289"/>
    </row>
    <row r="40" spans="1:11" customFormat="1" ht="15" thickBot="1" x14ac:dyDescent="0.35">
      <c r="A40" s="2041" t="s">
        <v>2698</v>
      </c>
      <c r="B40" s="2041"/>
      <c r="C40" s="2041"/>
      <c r="D40" s="2041"/>
      <c r="E40" s="2041"/>
      <c r="F40" s="2041"/>
      <c r="G40" s="2041"/>
      <c r="H40" s="2041"/>
      <c r="I40" s="2041"/>
      <c r="J40" s="2041"/>
      <c r="K40" s="1289"/>
    </row>
    <row r="41" spans="1:11" customFormat="1" ht="15" thickBot="1" x14ac:dyDescent="0.35">
      <c r="A41" s="1290">
        <f>A38+1</f>
        <v>24</v>
      </c>
      <c r="B41" s="2069" t="s">
        <v>3134</v>
      </c>
      <c r="C41" s="1291" t="s">
        <v>3135</v>
      </c>
      <c r="D41" s="1287" t="s">
        <v>3136</v>
      </c>
      <c r="E41" s="1288" t="s">
        <v>3137</v>
      </c>
      <c r="F41" s="990"/>
      <c r="G41" s="990"/>
      <c r="H41" s="1292">
        <v>2</v>
      </c>
      <c r="I41" s="994"/>
      <c r="J41" s="1293">
        <f t="shared" ref="J41:J72" si="2">ROUND(I41,2)*H41</f>
        <v>0</v>
      </c>
      <c r="K41" s="1289"/>
    </row>
    <row r="42" spans="1:11" customFormat="1" ht="15" thickBot="1" x14ac:dyDescent="0.35">
      <c r="A42" s="1290">
        <f t="shared" ref="A42:A73" si="3">A41+1</f>
        <v>25</v>
      </c>
      <c r="B42" s="2069"/>
      <c r="C42" s="1291" t="s">
        <v>3138</v>
      </c>
      <c r="D42" s="1287" t="s">
        <v>3136</v>
      </c>
      <c r="E42" s="1291" t="s">
        <v>3139</v>
      </c>
      <c r="F42" s="990"/>
      <c r="G42" s="990"/>
      <c r="H42" s="1292">
        <v>2</v>
      </c>
      <c r="I42" s="995"/>
      <c r="J42" s="1294">
        <f t="shared" si="2"/>
        <v>0</v>
      </c>
      <c r="K42" s="1289"/>
    </row>
    <row r="43" spans="1:11" customFormat="1" ht="15" thickBot="1" x14ac:dyDescent="0.35">
      <c r="A43" s="1290">
        <f t="shared" si="3"/>
        <v>26</v>
      </c>
      <c r="B43" s="2069"/>
      <c r="C43" s="1291" t="s">
        <v>3140</v>
      </c>
      <c r="D43" s="1287" t="s">
        <v>3136</v>
      </c>
      <c r="E43" s="1291" t="s">
        <v>3141</v>
      </c>
      <c r="F43" s="990"/>
      <c r="G43" s="990"/>
      <c r="H43" s="1292">
        <v>2</v>
      </c>
      <c r="I43" s="995"/>
      <c r="J43" s="1294">
        <f t="shared" si="2"/>
        <v>0</v>
      </c>
      <c r="K43" s="1289"/>
    </row>
    <row r="44" spans="1:11" customFormat="1" ht="15" thickBot="1" x14ac:dyDescent="0.35">
      <c r="A44" s="1290">
        <f t="shared" si="3"/>
        <v>27</v>
      </c>
      <c r="B44" s="2069"/>
      <c r="C44" s="1287" t="s">
        <v>3142</v>
      </c>
      <c r="D44" s="1291" t="s">
        <v>3136</v>
      </c>
      <c r="E44" s="1288" t="s">
        <v>3143</v>
      </c>
      <c r="F44" s="990"/>
      <c r="G44" s="990"/>
      <c r="H44" s="1292">
        <v>2</v>
      </c>
      <c r="I44" s="995"/>
      <c r="J44" s="1294">
        <f t="shared" si="2"/>
        <v>0</v>
      </c>
      <c r="K44" s="1289"/>
    </row>
    <row r="45" spans="1:11" customFormat="1" ht="15" thickBot="1" x14ac:dyDescent="0.35">
      <c r="A45" s="1290">
        <f t="shared" si="3"/>
        <v>28</v>
      </c>
      <c r="B45" s="2069"/>
      <c r="C45" s="1291" t="s">
        <v>3144</v>
      </c>
      <c r="D45" s="1287" t="s">
        <v>3136</v>
      </c>
      <c r="E45" s="1291" t="s">
        <v>3145</v>
      </c>
      <c r="F45" s="990"/>
      <c r="G45" s="990"/>
      <c r="H45" s="1292">
        <v>2</v>
      </c>
      <c r="I45" s="995"/>
      <c r="J45" s="1294">
        <f t="shared" si="2"/>
        <v>0</v>
      </c>
      <c r="K45" s="1289"/>
    </row>
    <row r="46" spans="1:11" customFormat="1" ht="15" thickBot="1" x14ac:dyDescent="0.35">
      <c r="A46" s="1290">
        <f t="shared" si="3"/>
        <v>29</v>
      </c>
      <c r="B46" s="2069"/>
      <c r="C46" s="1291" t="s">
        <v>3146</v>
      </c>
      <c r="D46" s="1287" t="s">
        <v>3136</v>
      </c>
      <c r="E46" s="1291" t="s">
        <v>3147</v>
      </c>
      <c r="F46" s="990"/>
      <c r="G46" s="990"/>
      <c r="H46" s="1292">
        <v>2</v>
      </c>
      <c r="I46" s="995"/>
      <c r="J46" s="1294">
        <f t="shared" si="2"/>
        <v>0</v>
      </c>
      <c r="K46" s="1289"/>
    </row>
    <row r="47" spans="1:11" customFormat="1" ht="28.2" thickBot="1" x14ac:dyDescent="0.35">
      <c r="A47" s="1290">
        <f t="shared" si="3"/>
        <v>30</v>
      </c>
      <c r="B47" s="2069"/>
      <c r="C47" s="1291" t="s">
        <v>3148</v>
      </c>
      <c r="D47" s="1287" t="s">
        <v>3136</v>
      </c>
      <c r="E47" s="1295" t="s">
        <v>3149</v>
      </c>
      <c r="F47" s="990"/>
      <c r="G47" s="990"/>
      <c r="H47" s="1292">
        <v>2</v>
      </c>
      <c r="I47" s="995"/>
      <c r="J47" s="1294">
        <f t="shared" si="2"/>
        <v>0</v>
      </c>
      <c r="K47" s="1289"/>
    </row>
    <row r="48" spans="1:11" customFormat="1" ht="15" thickBot="1" x14ac:dyDescent="0.35">
      <c r="A48" s="1290">
        <f t="shared" si="3"/>
        <v>31</v>
      </c>
      <c r="B48" s="2069"/>
      <c r="C48" s="1291" t="s">
        <v>3150</v>
      </c>
      <c r="D48" s="1287" t="s">
        <v>3136</v>
      </c>
      <c r="E48" s="1296" t="s">
        <v>3151</v>
      </c>
      <c r="F48" s="990"/>
      <c r="G48" s="990"/>
      <c r="H48" s="1292">
        <v>4</v>
      </c>
      <c r="I48" s="995"/>
      <c r="J48" s="1294">
        <f t="shared" si="2"/>
        <v>0</v>
      </c>
      <c r="K48" s="1289"/>
    </row>
    <row r="49" spans="1:11" customFormat="1" ht="15" thickBot="1" x14ac:dyDescent="0.35">
      <c r="A49" s="1290">
        <f t="shared" si="3"/>
        <v>32</v>
      </c>
      <c r="B49" s="2069"/>
      <c r="C49" s="1291" t="s">
        <v>3152</v>
      </c>
      <c r="D49" s="1287" t="s">
        <v>3136</v>
      </c>
      <c r="E49" s="1296" t="s">
        <v>3153</v>
      </c>
      <c r="F49" s="990"/>
      <c r="G49" s="990"/>
      <c r="H49" s="1292">
        <v>2</v>
      </c>
      <c r="I49" s="995"/>
      <c r="J49" s="1294">
        <f t="shared" si="2"/>
        <v>0</v>
      </c>
      <c r="K49" s="1289"/>
    </row>
    <row r="50" spans="1:11" customFormat="1" ht="15" thickBot="1" x14ac:dyDescent="0.35">
      <c r="A50" s="1290">
        <f t="shared" si="3"/>
        <v>33</v>
      </c>
      <c r="B50" s="2069"/>
      <c r="C50" s="1291" t="s">
        <v>3154</v>
      </c>
      <c r="D50" s="1287" t="s">
        <v>3136</v>
      </c>
      <c r="E50" s="1296" t="s">
        <v>3155</v>
      </c>
      <c r="F50" s="990"/>
      <c r="G50" s="990"/>
      <c r="H50" s="1292">
        <v>2</v>
      </c>
      <c r="I50" s="995"/>
      <c r="J50" s="1294">
        <f t="shared" si="2"/>
        <v>0</v>
      </c>
      <c r="K50" s="1289"/>
    </row>
    <row r="51" spans="1:11" customFormat="1" ht="15" thickBot="1" x14ac:dyDescent="0.35">
      <c r="A51" s="1290">
        <f t="shared" si="3"/>
        <v>34</v>
      </c>
      <c r="B51" s="2069"/>
      <c r="C51" s="1291" t="s">
        <v>3156</v>
      </c>
      <c r="D51" s="1287" t="s">
        <v>3136</v>
      </c>
      <c r="E51" s="1296" t="s">
        <v>3157</v>
      </c>
      <c r="F51" s="990"/>
      <c r="G51" s="990"/>
      <c r="H51" s="1292">
        <v>2</v>
      </c>
      <c r="I51" s="995"/>
      <c r="J51" s="1294">
        <f t="shared" si="2"/>
        <v>0</v>
      </c>
      <c r="K51" s="1289"/>
    </row>
    <row r="52" spans="1:11" customFormat="1" ht="15" thickBot="1" x14ac:dyDescent="0.35">
      <c r="A52" s="1290">
        <f t="shared" si="3"/>
        <v>35</v>
      </c>
      <c r="B52" s="2069"/>
      <c r="C52" s="1291" t="s">
        <v>3158</v>
      </c>
      <c r="D52" s="1287" t="s">
        <v>3136</v>
      </c>
      <c r="E52" s="1296" t="s">
        <v>3159</v>
      </c>
      <c r="F52" s="990"/>
      <c r="G52" s="990"/>
      <c r="H52" s="1292">
        <v>2</v>
      </c>
      <c r="I52" s="995"/>
      <c r="J52" s="1294">
        <f t="shared" si="2"/>
        <v>0</v>
      </c>
      <c r="K52" s="1289"/>
    </row>
    <row r="53" spans="1:11" customFormat="1" ht="15" thickBot="1" x14ac:dyDescent="0.35">
      <c r="A53" s="1290">
        <f t="shared" si="3"/>
        <v>36</v>
      </c>
      <c r="B53" s="2069"/>
      <c r="C53" s="1291" t="s">
        <v>3160</v>
      </c>
      <c r="D53" s="1287" t="s">
        <v>3136</v>
      </c>
      <c r="E53" s="1296" t="s">
        <v>3161</v>
      </c>
      <c r="F53" s="990"/>
      <c r="G53" s="990"/>
      <c r="H53" s="1292">
        <v>2</v>
      </c>
      <c r="I53" s="995"/>
      <c r="J53" s="1294">
        <f t="shared" si="2"/>
        <v>0</v>
      </c>
      <c r="K53" s="1289"/>
    </row>
    <row r="54" spans="1:11" customFormat="1" ht="15" thickBot="1" x14ac:dyDescent="0.35">
      <c r="A54" s="1290">
        <f t="shared" si="3"/>
        <v>37</v>
      </c>
      <c r="B54" s="2069"/>
      <c r="C54" s="1291" t="s">
        <v>3162</v>
      </c>
      <c r="D54" s="1287" t="s">
        <v>3136</v>
      </c>
      <c r="E54" s="1296" t="s">
        <v>3163</v>
      </c>
      <c r="F54" s="990"/>
      <c r="G54" s="990"/>
      <c r="H54" s="1292">
        <v>2</v>
      </c>
      <c r="I54" s="995"/>
      <c r="J54" s="1294">
        <f t="shared" si="2"/>
        <v>0</v>
      </c>
      <c r="K54" s="1289"/>
    </row>
    <row r="55" spans="1:11" customFormat="1" ht="15" thickBot="1" x14ac:dyDescent="0.35">
      <c r="A55" s="1290">
        <f t="shared" si="3"/>
        <v>38</v>
      </c>
      <c r="B55" s="2069"/>
      <c r="C55" s="1291" t="s">
        <v>3164</v>
      </c>
      <c r="D55" s="1287" t="s">
        <v>3136</v>
      </c>
      <c r="E55" s="1296" t="s">
        <v>3165</v>
      </c>
      <c r="F55" s="990"/>
      <c r="G55" s="990"/>
      <c r="H55" s="1292">
        <v>4</v>
      </c>
      <c r="I55" s="995"/>
      <c r="J55" s="1294">
        <f t="shared" si="2"/>
        <v>0</v>
      </c>
      <c r="K55" s="1289"/>
    </row>
    <row r="56" spans="1:11" customFormat="1" ht="15" thickBot="1" x14ac:dyDescent="0.35">
      <c r="A56" s="1290">
        <f t="shared" si="3"/>
        <v>39</v>
      </c>
      <c r="B56" s="2069"/>
      <c r="C56" s="1291" t="s">
        <v>3166</v>
      </c>
      <c r="D56" s="1287" t="s">
        <v>3136</v>
      </c>
      <c r="E56" s="1296" t="s">
        <v>3167</v>
      </c>
      <c r="F56" s="990"/>
      <c r="G56" s="990"/>
      <c r="H56" s="1292">
        <v>4</v>
      </c>
      <c r="I56" s="995"/>
      <c r="J56" s="1294">
        <f t="shared" si="2"/>
        <v>0</v>
      </c>
      <c r="K56" s="1289"/>
    </row>
    <row r="57" spans="1:11" customFormat="1" ht="15" thickBot="1" x14ac:dyDescent="0.35">
      <c r="A57" s="1290">
        <f t="shared" si="3"/>
        <v>40</v>
      </c>
      <c r="B57" s="2069"/>
      <c r="C57" s="1291" t="s">
        <v>3168</v>
      </c>
      <c r="D57" s="1287" t="s">
        <v>3136</v>
      </c>
      <c r="E57" s="1296" t="s">
        <v>3169</v>
      </c>
      <c r="F57" s="990"/>
      <c r="G57" s="990"/>
      <c r="H57" s="1292">
        <v>3</v>
      </c>
      <c r="I57" s="995"/>
      <c r="J57" s="1294">
        <f t="shared" si="2"/>
        <v>0</v>
      </c>
      <c r="K57" s="1289"/>
    </row>
    <row r="58" spans="1:11" customFormat="1" ht="15" thickBot="1" x14ac:dyDescent="0.35">
      <c r="A58" s="1290">
        <f t="shared" si="3"/>
        <v>41</v>
      </c>
      <c r="B58" s="2069"/>
      <c r="C58" s="1291" t="s">
        <v>3170</v>
      </c>
      <c r="D58" s="1287" t="s">
        <v>3171</v>
      </c>
      <c r="E58" s="1291" t="s">
        <v>3172</v>
      </c>
      <c r="F58" s="990"/>
      <c r="G58" s="990"/>
      <c r="H58" s="1292">
        <v>6</v>
      </c>
      <c r="I58" s="995"/>
      <c r="J58" s="1294">
        <f t="shared" si="2"/>
        <v>0</v>
      </c>
      <c r="K58" s="1289"/>
    </row>
    <row r="59" spans="1:11" customFormat="1" ht="15" thickBot="1" x14ac:dyDescent="0.35">
      <c r="A59" s="1290">
        <f t="shared" si="3"/>
        <v>42</v>
      </c>
      <c r="B59" s="2069"/>
      <c r="C59" s="1291" t="s">
        <v>3170</v>
      </c>
      <c r="D59" s="1287" t="s">
        <v>2309</v>
      </c>
      <c r="E59" s="1291" t="s">
        <v>3173</v>
      </c>
      <c r="F59" s="990"/>
      <c r="G59" s="990"/>
      <c r="H59" s="1292">
        <v>2</v>
      </c>
      <c r="I59" s="995"/>
      <c r="J59" s="1294">
        <f t="shared" si="2"/>
        <v>0</v>
      </c>
      <c r="K59" s="1289"/>
    </row>
    <row r="60" spans="1:11" customFormat="1" ht="15" thickBot="1" x14ac:dyDescent="0.35">
      <c r="A60" s="1290">
        <f t="shared" si="3"/>
        <v>43</v>
      </c>
      <c r="B60" s="2069"/>
      <c r="C60" s="1291" t="s">
        <v>3174</v>
      </c>
      <c r="D60" s="1291" t="s">
        <v>3136</v>
      </c>
      <c r="E60" s="1291"/>
      <c r="F60" s="990"/>
      <c r="G60" s="990"/>
      <c r="H60" s="1297">
        <v>2</v>
      </c>
      <c r="I60" s="995"/>
      <c r="J60" s="1294">
        <f t="shared" si="2"/>
        <v>0</v>
      </c>
      <c r="K60" s="1289"/>
    </row>
    <row r="61" spans="1:11" customFormat="1" ht="15" thickBot="1" x14ac:dyDescent="0.35">
      <c r="A61" s="1290">
        <f t="shared" si="3"/>
        <v>44</v>
      </c>
      <c r="B61" s="2069"/>
      <c r="C61" s="1291" t="s">
        <v>3175</v>
      </c>
      <c r="D61" s="1291" t="s">
        <v>3136</v>
      </c>
      <c r="E61" s="1291"/>
      <c r="F61" s="990"/>
      <c r="G61" s="990"/>
      <c r="H61" s="1297">
        <v>4</v>
      </c>
      <c r="I61" s="995"/>
      <c r="J61" s="1294">
        <f t="shared" si="2"/>
        <v>0</v>
      </c>
      <c r="K61" s="1289"/>
    </row>
    <row r="62" spans="1:11" customFormat="1" ht="15" thickBot="1" x14ac:dyDescent="0.35">
      <c r="A62" s="1290">
        <f t="shared" si="3"/>
        <v>45</v>
      </c>
      <c r="B62" s="2069"/>
      <c r="C62" s="1291" t="s">
        <v>3176</v>
      </c>
      <c r="D62" s="1291" t="s">
        <v>3136</v>
      </c>
      <c r="E62" s="1291"/>
      <c r="F62" s="990"/>
      <c r="G62" s="990"/>
      <c r="H62" s="1297">
        <v>40</v>
      </c>
      <c r="I62" s="995"/>
      <c r="J62" s="1294">
        <f t="shared" si="2"/>
        <v>0</v>
      </c>
      <c r="K62" s="1289"/>
    </row>
    <row r="63" spans="1:11" customFormat="1" ht="15" thickBot="1" x14ac:dyDescent="0.35">
      <c r="A63" s="1290">
        <f t="shared" si="3"/>
        <v>46</v>
      </c>
      <c r="B63" s="2069"/>
      <c r="C63" s="1291" t="s">
        <v>3177</v>
      </c>
      <c r="D63" s="1291" t="s">
        <v>3178</v>
      </c>
      <c r="E63" s="1291" t="s">
        <v>3179</v>
      </c>
      <c r="F63" s="990"/>
      <c r="G63" s="990"/>
      <c r="H63" s="1297">
        <v>3</v>
      </c>
      <c r="I63" s="995"/>
      <c r="J63" s="1294">
        <f t="shared" si="2"/>
        <v>0</v>
      </c>
      <c r="K63" s="1289"/>
    </row>
    <row r="64" spans="1:11" customFormat="1" ht="15" thickBot="1" x14ac:dyDescent="0.35">
      <c r="A64" s="1290">
        <f t="shared" si="3"/>
        <v>47</v>
      </c>
      <c r="B64" s="2069"/>
      <c r="C64" s="1291" t="s">
        <v>3180</v>
      </c>
      <c r="D64" s="1287" t="s">
        <v>3094</v>
      </c>
      <c r="E64" s="1296" t="s">
        <v>3181</v>
      </c>
      <c r="F64" s="990"/>
      <c r="G64" s="990"/>
      <c r="H64" s="1297">
        <v>3</v>
      </c>
      <c r="I64" s="995"/>
      <c r="J64" s="1294">
        <f t="shared" si="2"/>
        <v>0</v>
      </c>
      <c r="K64" s="1289"/>
    </row>
    <row r="65" spans="1:11" customFormat="1" ht="15" thickBot="1" x14ac:dyDescent="0.35">
      <c r="A65" s="1290">
        <f t="shared" si="3"/>
        <v>48</v>
      </c>
      <c r="B65" s="2069"/>
      <c r="C65" s="1291" t="s">
        <v>3182</v>
      </c>
      <c r="D65" s="1287" t="s">
        <v>3094</v>
      </c>
      <c r="E65" s="1291" t="s">
        <v>3183</v>
      </c>
      <c r="F65" s="990"/>
      <c r="G65" s="990"/>
      <c r="H65" s="1297">
        <v>3</v>
      </c>
      <c r="I65" s="995"/>
      <c r="J65" s="1294">
        <f t="shared" si="2"/>
        <v>0</v>
      </c>
      <c r="K65" s="1289"/>
    </row>
    <row r="66" spans="1:11" customFormat="1" ht="15" thickBot="1" x14ac:dyDescent="0.35">
      <c r="A66" s="1290">
        <f t="shared" si="3"/>
        <v>49</v>
      </c>
      <c r="B66" s="2069"/>
      <c r="C66" s="1291" t="s">
        <v>3184</v>
      </c>
      <c r="D66" s="1287" t="s">
        <v>3094</v>
      </c>
      <c r="E66" s="1291" t="s">
        <v>3185</v>
      </c>
      <c r="F66" s="990"/>
      <c r="G66" s="990"/>
      <c r="H66" s="1297">
        <v>3</v>
      </c>
      <c r="I66" s="995"/>
      <c r="J66" s="1294">
        <f t="shared" si="2"/>
        <v>0</v>
      </c>
      <c r="K66" s="1289"/>
    </row>
    <row r="67" spans="1:11" customFormat="1" ht="15" thickBot="1" x14ac:dyDescent="0.35">
      <c r="A67" s="1290">
        <f t="shared" si="3"/>
        <v>50</v>
      </c>
      <c r="B67" s="2069"/>
      <c r="C67" s="1287" t="s">
        <v>3186</v>
      </c>
      <c r="D67" s="1287" t="s">
        <v>3094</v>
      </c>
      <c r="E67" s="1288" t="s">
        <v>3187</v>
      </c>
      <c r="F67" s="990"/>
      <c r="G67" s="990"/>
      <c r="H67" s="1297">
        <v>3</v>
      </c>
      <c r="I67" s="995"/>
      <c r="J67" s="1294">
        <f t="shared" si="2"/>
        <v>0</v>
      </c>
      <c r="K67" s="1289"/>
    </row>
    <row r="68" spans="1:11" customFormat="1" ht="15" thickBot="1" x14ac:dyDescent="0.35">
      <c r="A68" s="1290">
        <f t="shared" si="3"/>
        <v>51</v>
      </c>
      <c r="B68" s="2069"/>
      <c r="C68" s="1291" t="s">
        <v>3188</v>
      </c>
      <c r="D68" s="1287" t="s">
        <v>3094</v>
      </c>
      <c r="E68" s="1296" t="s">
        <v>3189</v>
      </c>
      <c r="F68" s="990"/>
      <c r="G68" s="990"/>
      <c r="H68" s="1297">
        <v>3</v>
      </c>
      <c r="I68" s="995"/>
      <c r="J68" s="1294">
        <f t="shared" si="2"/>
        <v>0</v>
      </c>
      <c r="K68" s="1289"/>
    </row>
    <row r="69" spans="1:11" customFormat="1" ht="15" thickBot="1" x14ac:dyDescent="0.35">
      <c r="A69" s="1290">
        <f t="shared" si="3"/>
        <v>52</v>
      </c>
      <c r="B69" s="2069"/>
      <c r="C69" s="1291" t="s">
        <v>3190</v>
      </c>
      <c r="D69" s="1287" t="s">
        <v>3094</v>
      </c>
      <c r="E69" s="1296" t="s">
        <v>3191</v>
      </c>
      <c r="F69" s="990"/>
      <c r="G69" s="990"/>
      <c r="H69" s="1297">
        <v>3</v>
      </c>
      <c r="I69" s="995"/>
      <c r="J69" s="1294">
        <f t="shared" si="2"/>
        <v>0</v>
      </c>
      <c r="K69" s="1289"/>
    </row>
    <row r="70" spans="1:11" customFormat="1" ht="15" thickBot="1" x14ac:dyDescent="0.35">
      <c r="A70" s="1290">
        <f t="shared" si="3"/>
        <v>53</v>
      </c>
      <c r="B70" s="2069"/>
      <c r="C70" s="1287" t="s">
        <v>3192</v>
      </c>
      <c r="D70" s="1287" t="s">
        <v>3094</v>
      </c>
      <c r="E70" s="1288" t="s">
        <v>3193</v>
      </c>
      <c r="F70" s="990"/>
      <c r="G70" s="990"/>
      <c r="H70" s="1297">
        <v>3</v>
      </c>
      <c r="I70" s="995"/>
      <c r="J70" s="1294">
        <f t="shared" si="2"/>
        <v>0</v>
      </c>
      <c r="K70" s="1289"/>
    </row>
    <row r="71" spans="1:11" customFormat="1" ht="15" thickBot="1" x14ac:dyDescent="0.35">
      <c r="A71" s="1290">
        <f t="shared" si="3"/>
        <v>54</v>
      </c>
      <c r="B71" s="2069"/>
      <c r="C71" s="1291" t="s">
        <v>3194</v>
      </c>
      <c r="D71" s="1287" t="s">
        <v>3094</v>
      </c>
      <c r="E71" s="1291" t="s">
        <v>3195</v>
      </c>
      <c r="F71" s="990"/>
      <c r="G71" s="990"/>
      <c r="H71" s="1297">
        <v>3</v>
      </c>
      <c r="I71" s="995"/>
      <c r="J71" s="1294">
        <f t="shared" si="2"/>
        <v>0</v>
      </c>
      <c r="K71" s="1289"/>
    </row>
    <row r="72" spans="1:11" customFormat="1" ht="28.2" thickBot="1" x14ac:dyDescent="0.35">
      <c r="A72" s="1290">
        <f t="shared" si="3"/>
        <v>55</v>
      </c>
      <c r="B72" s="2069"/>
      <c r="C72" s="1291" t="s">
        <v>3196</v>
      </c>
      <c r="D72" s="1287" t="s">
        <v>3094</v>
      </c>
      <c r="E72" s="1291" t="s">
        <v>3197</v>
      </c>
      <c r="F72" s="990"/>
      <c r="G72" s="990"/>
      <c r="H72" s="1297">
        <v>5</v>
      </c>
      <c r="I72" s="995"/>
      <c r="J72" s="1294">
        <f t="shared" si="2"/>
        <v>0</v>
      </c>
      <c r="K72" s="1289"/>
    </row>
    <row r="73" spans="1:11" customFormat="1" ht="15" thickBot="1" x14ac:dyDescent="0.35">
      <c r="A73" s="1290">
        <f t="shared" si="3"/>
        <v>56</v>
      </c>
      <c r="B73" s="2069"/>
      <c r="C73" s="1291" t="s">
        <v>3198</v>
      </c>
      <c r="D73" s="1287" t="s">
        <v>3094</v>
      </c>
      <c r="E73" s="1291" t="s">
        <v>3199</v>
      </c>
      <c r="F73" s="990"/>
      <c r="G73" s="990"/>
      <c r="H73" s="1297">
        <v>3</v>
      </c>
      <c r="I73" s="995"/>
      <c r="J73" s="1294">
        <f t="shared" ref="J73:J104" si="4">ROUND(I73,2)*H73</f>
        <v>0</v>
      </c>
      <c r="K73" s="1289"/>
    </row>
    <row r="74" spans="1:11" customFormat="1" ht="15" thickBot="1" x14ac:dyDescent="0.35">
      <c r="A74" s="1290">
        <f t="shared" ref="A74:A105" si="5">A73+1</f>
        <v>57</v>
      </c>
      <c r="B74" s="2069"/>
      <c r="C74" s="1291" t="s">
        <v>3200</v>
      </c>
      <c r="D74" s="1287" t="s">
        <v>3094</v>
      </c>
      <c r="E74" s="1291" t="s">
        <v>3201</v>
      </c>
      <c r="F74" s="990"/>
      <c r="G74" s="990"/>
      <c r="H74" s="1297">
        <v>5</v>
      </c>
      <c r="I74" s="995"/>
      <c r="J74" s="1294">
        <f t="shared" si="4"/>
        <v>0</v>
      </c>
      <c r="K74" s="1289"/>
    </row>
    <row r="75" spans="1:11" customFormat="1" ht="28.2" thickBot="1" x14ac:dyDescent="0.35">
      <c r="A75" s="1290">
        <f t="shared" si="5"/>
        <v>58</v>
      </c>
      <c r="B75" s="2069"/>
      <c r="C75" s="1291" t="s">
        <v>3202</v>
      </c>
      <c r="D75" s="1287" t="s">
        <v>3094</v>
      </c>
      <c r="E75" s="1291" t="s">
        <v>3203</v>
      </c>
      <c r="F75" s="990"/>
      <c r="G75" s="990"/>
      <c r="H75" s="1297">
        <v>5</v>
      </c>
      <c r="I75" s="995"/>
      <c r="J75" s="1294">
        <f t="shared" si="4"/>
        <v>0</v>
      </c>
      <c r="K75" s="1289"/>
    </row>
    <row r="76" spans="1:11" customFormat="1" ht="15" thickBot="1" x14ac:dyDescent="0.35">
      <c r="A76" s="1290">
        <f t="shared" si="5"/>
        <v>59</v>
      </c>
      <c r="B76" s="2069"/>
      <c r="C76" s="1291" t="s">
        <v>3204</v>
      </c>
      <c r="D76" s="1287" t="s">
        <v>3205</v>
      </c>
      <c r="E76" s="1291" t="s">
        <v>3206</v>
      </c>
      <c r="F76" s="990"/>
      <c r="G76" s="990"/>
      <c r="H76" s="1297">
        <v>2</v>
      </c>
      <c r="I76" s="995"/>
      <c r="J76" s="1294">
        <f t="shared" si="4"/>
        <v>0</v>
      </c>
      <c r="K76" s="1289"/>
    </row>
    <row r="77" spans="1:11" customFormat="1" ht="28.2" thickBot="1" x14ac:dyDescent="0.35">
      <c r="A77" s="1290">
        <f t="shared" si="5"/>
        <v>60</v>
      </c>
      <c r="B77" s="2069"/>
      <c r="C77" s="1291" t="s">
        <v>3207</v>
      </c>
      <c r="D77" s="1287" t="s">
        <v>3208</v>
      </c>
      <c r="E77" s="1291" t="s">
        <v>3209</v>
      </c>
      <c r="F77" s="990"/>
      <c r="G77" s="990"/>
      <c r="H77" s="1297">
        <v>2</v>
      </c>
      <c r="I77" s="995"/>
      <c r="J77" s="1294">
        <f t="shared" si="4"/>
        <v>0</v>
      </c>
      <c r="K77" s="1289"/>
    </row>
    <row r="78" spans="1:11" customFormat="1" ht="15" thickBot="1" x14ac:dyDescent="0.35">
      <c r="A78" s="1290">
        <f t="shared" si="5"/>
        <v>61</v>
      </c>
      <c r="B78" s="2069"/>
      <c r="C78" s="1291" t="s">
        <v>3210</v>
      </c>
      <c r="D78" s="1291" t="s">
        <v>2154</v>
      </c>
      <c r="E78" s="1291" t="s">
        <v>3211</v>
      </c>
      <c r="F78" s="990"/>
      <c r="G78" s="990"/>
      <c r="H78" s="1297">
        <v>7</v>
      </c>
      <c r="I78" s="995"/>
      <c r="J78" s="1294">
        <f t="shared" si="4"/>
        <v>0</v>
      </c>
      <c r="K78" s="1289"/>
    </row>
    <row r="79" spans="1:11" customFormat="1" ht="15" thickBot="1" x14ac:dyDescent="0.35">
      <c r="A79" s="1290">
        <f t="shared" si="5"/>
        <v>62</v>
      </c>
      <c r="B79" s="2069"/>
      <c r="C79" s="1291" t="s">
        <v>3212</v>
      </c>
      <c r="D79" s="1291" t="s">
        <v>2154</v>
      </c>
      <c r="E79" s="1291" t="s">
        <v>3213</v>
      </c>
      <c r="F79" s="990"/>
      <c r="G79" s="990"/>
      <c r="H79" s="1297">
        <v>5</v>
      </c>
      <c r="I79" s="995"/>
      <c r="J79" s="1294">
        <f t="shared" si="4"/>
        <v>0</v>
      </c>
      <c r="K79" s="1289"/>
    </row>
    <row r="80" spans="1:11" customFormat="1" ht="15" thickBot="1" x14ac:dyDescent="0.35">
      <c r="A80" s="1290">
        <f t="shared" si="5"/>
        <v>63</v>
      </c>
      <c r="B80" s="2069"/>
      <c r="C80" s="1291" t="s">
        <v>3214</v>
      </c>
      <c r="D80" s="1291" t="s">
        <v>2154</v>
      </c>
      <c r="E80" s="1291" t="s">
        <v>3215</v>
      </c>
      <c r="F80" s="990"/>
      <c r="G80" s="990"/>
      <c r="H80" s="1297">
        <v>2</v>
      </c>
      <c r="I80" s="995"/>
      <c r="J80" s="1294">
        <f t="shared" si="4"/>
        <v>0</v>
      </c>
      <c r="K80" s="1289"/>
    </row>
    <row r="81" spans="1:11" customFormat="1" ht="15" thickBot="1" x14ac:dyDescent="0.35">
      <c r="A81" s="1290">
        <f t="shared" si="5"/>
        <v>64</v>
      </c>
      <c r="B81" s="2069"/>
      <c r="C81" s="1291" t="s">
        <v>3216</v>
      </c>
      <c r="D81" s="1291" t="s">
        <v>3217</v>
      </c>
      <c r="E81" s="1296">
        <v>70001777</v>
      </c>
      <c r="F81" s="990"/>
      <c r="G81" s="990"/>
      <c r="H81" s="1297">
        <v>1</v>
      </c>
      <c r="I81" s="995"/>
      <c r="J81" s="1294">
        <f t="shared" si="4"/>
        <v>0</v>
      </c>
      <c r="K81" s="1289"/>
    </row>
    <row r="82" spans="1:11" customFormat="1" ht="28.2" thickBot="1" x14ac:dyDescent="0.35">
      <c r="A82" s="1290">
        <f t="shared" si="5"/>
        <v>65</v>
      </c>
      <c r="B82" s="2069"/>
      <c r="C82" s="1291" t="s">
        <v>3218</v>
      </c>
      <c r="D82" s="1291" t="s">
        <v>3219</v>
      </c>
      <c r="E82" s="1296">
        <v>951001</v>
      </c>
      <c r="F82" s="990"/>
      <c r="G82" s="990"/>
      <c r="H82" s="1297">
        <v>1</v>
      </c>
      <c r="I82" s="995"/>
      <c r="J82" s="1294">
        <f t="shared" si="4"/>
        <v>0</v>
      </c>
      <c r="K82" s="1289"/>
    </row>
    <row r="83" spans="1:11" customFormat="1" ht="28.2" thickBot="1" x14ac:dyDescent="0.35">
      <c r="A83" s="1290">
        <f t="shared" si="5"/>
        <v>66</v>
      </c>
      <c r="B83" s="2069"/>
      <c r="C83" s="1291" t="s">
        <v>3220</v>
      </c>
      <c r="D83" s="1291" t="s">
        <v>3219</v>
      </c>
      <c r="E83" s="1296">
        <v>951200</v>
      </c>
      <c r="F83" s="990"/>
      <c r="G83" s="990"/>
      <c r="H83" s="1297">
        <v>4</v>
      </c>
      <c r="I83" s="995"/>
      <c r="J83" s="1294">
        <f t="shared" si="4"/>
        <v>0</v>
      </c>
      <c r="K83" s="1289"/>
    </row>
    <row r="84" spans="1:11" customFormat="1" ht="28.2" thickBot="1" x14ac:dyDescent="0.35">
      <c r="A84" s="1290">
        <f t="shared" si="5"/>
        <v>67</v>
      </c>
      <c r="B84" s="2069"/>
      <c r="C84" s="1291" t="s">
        <v>3221</v>
      </c>
      <c r="D84" s="1291" t="s">
        <v>3219</v>
      </c>
      <c r="E84" s="1296">
        <v>910621</v>
      </c>
      <c r="F84" s="990"/>
      <c r="G84" s="990"/>
      <c r="H84" s="1297">
        <v>4</v>
      </c>
      <c r="I84" s="995"/>
      <c r="J84" s="1294">
        <f t="shared" si="4"/>
        <v>0</v>
      </c>
      <c r="K84" s="1289"/>
    </row>
    <row r="85" spans="1:11" customFormat="1" ht="28.2" thickBot="1" x14ac:dyDescent="0.35">
      <c r="A85" s="1290">
        <f t="shared" si="5"/>
        <v>68</v>
      </c>
      <c r="B85" s="2069"/>
      <c r="C85" s="1291" t="s">
        <v>3222</v>
      </c>
      <c r="D85" s="1291" t="s">
        <v>3219</v>
      </c>
      <c r="E85" s="1296">
        <v>953200</v>
      </c>
      <c r="F85" s="990"/>
      <c r="G85" s="990"/>
      <c r="H85" s="1297">
        <v>4</v>
      </c>
      <c r="I85" s="995"/>
      <c r="J85" s="1294">
        <f t="shared" si="4"/>
        <v>0</v>
      </c>
      <c r="K85" s="1289"/>
    </row>
    <row r="86" spans="1:11" customFormat="1" ht="15" thickBot="1" x14ac:dyDescent="0.35">
      <c r="A86" s="1290">
        <f t="shared" si="5"/>
        <v>69</v>
      </c>
      <c r="B86" s="2069"/>
      <c r="C86" s="1291" t="s">
        <v>3223</v>
      </c>
      <c r="D86" s="1291" t="s">
        <v>3219</v>
      </c>
      <c r="E86" s="1296">
        <v>920300</v>
      </c>
      <c r="F86" s="990"/>
      <c r="G86" s="990"/>
      <c r="H86" s="1297">
        <v>4</v>
      </c>
      <c r="I86" s="995"/>
      <c r="J86" s="1294">
        <f t="shared" si="4"/>
        <v>0</v>
      </c>
      <c r="K86" s="1289"/>
    </row>
    <row r="87" spans="1:11" customFormat="1" ht="15" thickBot="1" x14ac:dyDescent="0.35">
      <c r="A87" s="1290">
        <f t="shared" si="5"/>
        <v>70</v>
      </c>
      <c r="B87" s="2069"/>
      <c r="C87" s="1298" t="s">
        <v>3224</v>
      </c>
      <c r="D87" s="1291" t="s">
        <v>3219</v>
      </c>
      <c r="E87" s="1296">
        <v>919670</v>
      </c>
      <c r="F87" s="990"/>
      <c r="G87" s="990"/>
      <c r="H87" s="1297">
        <v>4</v>
      </c>
      <c r="I87" s="995"/>
      <c r="J87" s="1294">
        <f t="shared" si="4"/>
        <v>0</v>
      </c>
      <c r="K87" s="1289"/>
    </row>
    <row r="88" spans="1:11" customFormat="1" ht="28.2" thickBot="1" x14ac:dyDescent="0.35">
      <c r="A88" s="1290">
        <f t="shared" si="5"/>
        <v>71</v>
      </c>
      <c r="B88" s="2069"/>
      <c r="C88" s="1291" t="s">
        <v>3225</v>
      </c>
      <c r="D88" s="1299" t="s">
        <v>3219</v>
      </c>
      <c r="E88" s="1299" t="s">
        <v>3226</v>
      </c>
      <c r="F88" s="990"/>
      <c r="G88" s="990"/>
      <c r="H88" s="1297">
        <v>1</v>
      </c>
      <c r="I88" s="995"/>
      <c r="J88" s="1294">
        <f t="shared" si="4"/>
        <v>0</v>
      </c>
      <c r="K88" s="1289"/>
    </row>
    <row r="89" spans="1:11" customFormat="1" ht="15" thickBot="1" x14ac:dyDescent="0.35">
      <c r="A89" s="1290">
        <f t="shared" si="5"/>
        <v>72</v>
      </c>
      <c r="B89" s="2069"/>
      <c r="C89" s="1291" t="s">
        <v>3227</v>
      </c>
      <c r="D89" s="1287" t="s">
        <v>3228</v>
      </c>
      <c r="E89" s="1296">
        <v>929121</v>
      </c>
      <c r="F89" s="990"/>
      <c r="G89" s="990"/>
      <c r="H89" s="1297">
        <v>4</v>
      </c>
      <c r="I89" s="995"/>
      <c r="J89" s="1294">
        <f t="shared" si="4"/>
        <v>0</v>
      </c>
      <c r="K89" s="1289"/>
    </row>
    <row r="90" spans="1:11" customFormat="1" ht="15" thickBot="1" x14ac:dyDescent="0.35">
      <c r="A90" s="1290">
        <f t="shared" si="5"/>
        <v>73</v>
      </c>
      <c r="B90" s="2069"/>
      <c r="C90" s="1291" t="s">
        <v>3229</v>
      </c>
      <c r="D90" s="1287" t="s">
        <v>3230</v>
      </c>
      <c r="E90" s="1296" t="s">
        <v>3231</v>
      </c>
      <c r="F90" s="990"/>
      <c r="G90" s="990"/>
      <c r="H90" s="1297">
        <v>1</v>
      </c>
      <c r="I90" s="995"/>
      <c r="J90" s="1294">
        <f t="shared" si="4"/>
        <v>0</v>
      </c>
      <c r="K90" s="1289"/>
    </row>
    <row r="91" spans="1:11" customFormat="1" ht="15" thickBot="1" x14ac:dyDescent="0.35">
      <c r="A91" s="1290">
        <f t="shared" si="5"/>
        <v>74</v>
      </c>
      <c r="B91" s="2069"/>
      <c r="C91" s="1291" t="s">
        <v>3232</v>
      </c>
      <c r="D91" s="1287" t="s">
        <v>3219</v>
      </c>
      <c r="E91" s="1296" t="s">
        <v>3233</v>
      </c>
      <c r="F91" s="990"/>
      <c r="G91" s="990"/>
      <c r="H91" s="1297">
        <v>1</v>
      </c>
      <c r="I91" s="995"/>
      <c r="J91" s="1294">
        <f t="shared" si="4"/>
        <v>0</v>
      </c>
      <c r="K91" s="1289"/>
    </row>
    <row r="92" spans="1:11" customFormat="1" ht="15" thickBot="1" x14ac:dyDescent="0.35">
      <c r="A92" s="1290">
        <f t="shared" si="5"/>
        <v>75</v>
      </c>
      <c r="B92" s="2069"/>
      <c r="C92" s="1287" t="s">
        <v>3234</v>
      </c>
      <c r="D92" s="1287" t="s">
        <v>3235</v>
      </c>
      <c r="E92" s="1288"/>
      <c r="F92" s="990"/>
      <c r="G92" s="990"/>
      <c r="H92" s="1297">
        <v>10</v>
      </c>
      <c r="I92" s="995"/>
      <c r="J92" s="1294">
        <f t="shared" si="4"/>
        <v>0</v>
      </c>
      <c r="K92" s="1289"/>
    </row>
    <row r="93" spans="1:11" customFormat="1" ht="15" thickBot="1" x14ac:dyDescent="0.35">
      <c r="A93" s="1290">
        <f t="shared" si="5"/>
        <v>76</v>
      </c>
      <c r="B93" s="2069"/>
      <c r="C93" s="1291" t="s">
        <v>3236</v>
      </c>
      <c r="D93" s="1287" t="s">
        <v>3235</v>
      </c>
      <c r="E93" s="1291" t="s">
        <v>3237</v>
      </c>
      <c r="F93" s="990"/>
      <c r="G93" s="990"/>
      <c r="H93" s="1297">
        <v>10</v>
      </c>
      <c r="I93" s="995"/>
      <c r="J93" s="1294">
        <f t="shared" si="4"/>
        <v>0</v>
      </c>
      <c r="K93" s="1289"/>
    </row>
    <row r="94" spans="1:11" customFormat="1" ht="28.2" thickBot="1" x14ac:dyDescent="0.35">
      <c r="A94" s="1290">
        <f t="shared" si="5"/>
        <v>77</v>
      </c>
      <c r="B94" s="2069"/>
      <c r="C94" s="1291" t="s">
        <v>3238</v>
      </c>
      <c r="D94" s="1287" t="s">
        <v>3235</v>
      </c>
      <c r="E94" s="1291" t="s">
        <v>3239</v>
      </c>
      <c r="F94" s="990"/>
      <c r="G94" s="990"/>
      <c r="H94" s="1297">
        <v>10</v>
      </c>
      <c r="I94" s="995"/>
      <c r="J94" s="1294">
        <f t="shared" si="4"/>
        <v>0</v>
      </c>
      <c r="K94" s="1289"/>
    </row>
    <row r="95" spans="1:11" customFormat="1" ht="15" thickBot="1" x14ac:dyDescent="0.35">
      <c r="A95" s="1290">
        <f t="shared" si="5"/>
        <v>78</v>
      </c>
      <c r="B95" s="2069"/>
      <c r="C95" s="1291" t="s">
        <v>3240</v>
      </c>
      <c r="D95" s="1287" t="s">
        <v>3241</v>
      </c>
      <c r="E95" s="1291" t="s">
        <v>3242</v>
      </c>
      <c r="F95" s="990"/>
      <c r="G95" s="990"/>
      <c r="H95" s="1297">
        <v>2</v>
      </c>
      <c r="I95" s="995"/>
      <c r="J95" s="1294">
        <f t="shared" si="4"/>
        <v>0</v>
      </c>
      <c r="K95" s="1289"/>
    </row>
    <row r="96" spans="1:11" customFormat="1" ht="15" thickBot="1" x14ac:dyDescent="0.35">
      <c r="A96" s="1290">
        <f t="shared" si="5"/>
        <v>79</v>
      </c>
      <c r="B96" s="2069"/>
      <c r="C96" s="1291" t="s">
        <v>3243</v>
      </c>
      <c r="D96" s="1287" t="s">
        <v>3244</v>
      </c>
      <c r="E96" s="1291" t="s">
        <v>3245</v>
      </c>
      <c r="F96" s="990"/>
      <c r="G96" s="990"/>
      <c r="H96" s="1297">
        <v>3</v>
      </c>
      <c r="I96" s="995"/>
      <c r="J96" s="1294">
        <f t="shared" si="4"/>
        <v>0</v>
      </c>
      <c r="K96" s="1289"/>
    </row>
    <row r="97" spans="1:11" customFormat="1" ht="15" thickBot="1" x14ac:dyDescent="0.35">
      <c r="A97" s="1290">
        <f t="shared" si="5"/>
        <v>80</v>
      </c>
      <c r="B97" s="2069"/>
      <c r="C97" s="1291" t="s">
        <v>3246</v>
      </c>
      <c r="D97" s="1287" t="s">
        <v>3094</v>
      </c>
      <c r="E97" s="1291" t="s">
        <v>3247</v>
      </c>
      <c r="F97" s="990"/>
      <c r="G97" s="990"/>
      <c r="H97" s="1297">
        <v>5</v>
      </c>
      <c r="I97" s="995"/>
      <c r="J97" s="1294">
        <f t="shared" si="4"/>
        <v>0</v>
      </c>
      <c r="K97" s="1289"/>
    </row>
    <row r="98" spans="1:11" customFormat="1" ht="15" thickBot="1" x14ac:dyDescent="0.35">
      <c r="A98" s="1290">
        <f t="shared" si="5"/>
        <v>81</v>
      </c>
      <c r="B98" s="2069"/>
      <c r="C98" s="1291" t="s">
        <v>3248</v>
      </c>
      <c r="D98" s="1287" t="s">
        <v>3094</v>
      </c>
      <c r="E98" s="1291" t="s">
        <v>3249</v>
      </c>
      <c r="F98" s="990"/>
      <c r="G98" s="990"/>
      <c r="H98" s="1297">
        <v>10</v>
      </c>
      <c r="I98" s="995"/>
      <c r="J98" s="1294">
        <f t="shared" si="4"/>
        <v>0</v>
      </c>
      <c r="K98" s="1289"/>
    </row>
    <row r="99" spans="1:11" customFormat="1" ht="15" thickBot="1" x14ac:dyDescent="0.35">
      <c r="A99" s="1290">
        <f t="shared" si="5"/>
        <v>82</v>
      </c>
      <c r="B99" s="2069"/>
      <c r="C99" s="1291" t="s">
        <v>3250</v>
      </c>
      <c r="D99" s="1287" t="s">
        <v>1397</v>
      </c>
      <c r="E99" s="1296" t="s">
        <v>3251</v>
      </c>
      <c r="F99" s="990"/>
      <c r="G99" s="990"/>
      <c r="H99" s="1297">
        <v>20</v>
      </c>
      <c r="I99" s="995"/>
      <c r="J99" s="1294">
        <f t="shared" si="4"/>
        <v>0</v>
      </c>
      <c r="K99" s="1289"/>
    </row>
    <row r="100" spans="1:11" customFormat="1" ht="15" thickBot="1" x14ac:dyDescent="0.35">
      <c r="A100" s="1290">
        <f t="shared" si="5"/>
        <v>83</v>
      </c>
      <c r="B100" s="2069"/>
      <c r="C100" s="1291" t="s">
        <v>3250</v>
      </c>
      <c r="D100" s="1287" t="s">
        <v>1397</v>
      </c>
      <c r="E100" s="1296" t="s">
        <v>3252</v>
      </c>
      <c r="F100" s="990"/>
      <c r="G100" s="990"/>
      <c r="H100" s="1297">
        <v>20</v>
      </c>
      <c r="I100" s="995"/>
      <c r="J100" s="1294">
        <f t="shared" si="4"/>
        <v>0</v>
      </c>
      <c r="K100" s="1289"/>
    </row>
    <row r="101" spans="1:11" customFormat="1" ht="15" thickBot="1" x14ac:dyDescent="0.35">
      <c r="A101" s="1290">
        <f t="shared" si="5"/>
        <v>84</v>
      </c>
      <c r="B101" s="2069"/>
      <c r="C101" s="1291" t="s">
        <v>3250</v>
      </c>
      <c r="D101" s="1287" t="s">
        <v>1397</v>
      </c>
      <c r="E101" s="1296" t="s">
        <v>3253</v>
      </c>
      <c r="F101" s="990"/>
      <c r="G101" s="990"/>
      <c r="H101" s="1297">
        <v>20</v>
      </c>
      <c r="I101" s="995"/>
      <c r="J101" s="1294">
        <f t="shared" si="4"/>
        <v>0</v>
      </c>
      <c r="K101" s="1289"/>
    </row>
    <row r="102" spans="1:11" customFormat="1" ht="15" thickBot="1" x14ac:dyDescent="0.35">
      <c r="A102" s="1290">
        <f t="shared" si="5"/>
        <v>85</v>
      </c>
      <c r="B102" s="2069"/>
      <c r="C102" s="1291" t="s">
        <v>3250</v>
      </c>
      <c r="D102" s="1287" t="s">
        <v>1397</v>
      </c>
      <c r="E102" s="1296" t="s">
        <v>3254</v>
      </c>
      <c r="F102" s="990"/>
      <c r="G102" s="990"/>
      <c r="H102" s="1297">
        <v>30</v>
      </c>
      <c r="I102" s="995"/>
      <c r="J102" s="1294">
        <f t="shared" si="4"/>
        <v>0</v>
      </c>
      <c r="K102" s="1289"/>
    </row>
    <row r="103" spans="1:11" customFormat="1" ht="15" thickBot="1" x14ac:dyDescent="0.35">
      <c r="A103" s="1290">
        <f t="shared" si="5"/>
        <v>86</v>
      </c>
      <c r="B103" s="2069"/>
      <c r="C103" s="1291" t="s">
        <v>3255</v>
      </c>
      <c r="D103" s="1287" t="s">
        <v>3256</v>
      </c>
      <c r="E103" s="1295">
        <v>112596101</v>
      </c>
      <c r="F103" s="990"/>
      <c r="G103" s="990"/>
      <c r="H103" s="1297">
        <v>6</v>
      </c>
      <c r="I103" s="995"/>
      <c r="J103" s="1294">
        <f t="shared" si="4"/>
        <v>0</v>
      </c>
      <c r="K103" s="1289"/>
    </row>
    <row r="104" spans="1:11" customFormat="1" ht="15" thickBot="1" x14ac:dyDescent="0.35">
      <c r="A104" s="1290">
        <f t="shared" si="5"/>
        <v>87</v>
      </c>
      <c r="B104" s="2069"/>
      <c r="C104" s="1291" t="s">
        <v>3257</v>
      </c>
      <c r="D104" s="1291" t="s">
        <v>3258</v>
      </c>
      <c r="E104" s="1291" t="s">
        <v>3259</v>
      </c>
      <c r="F104" s="990"/>
      <c r="G104" s="990"/>
      <c r="H104" s="1297">
        <v>1</v>
      </c>
      <c r="I104" s="995"/>
      <c r="J104" s="1294">
        <f t="shared" si="4"/>
        <v>0</v>
      </c>
      <c r="K104" s="1289"/>
    </row>
    <row r="105" spans="1:11" customFormat="1" ht="15" thickBot="1" x14ac:dyDescent="0.35">
      <c r="A105" s="1290">
        <f t="shared" si="5"/>
        <v>88</v>
      </c>
      <c r="B105" s="2069"/>
      <c r="C105" s="1291" t="s">
        <v>3260</v>
      </c>
      <c r="D105" s="1291" t="s">
        <v>3258</v>
      </c>
      <c r="E105" s="1291" t="s">
        <v>3261</v>
      </c>
      <c r="F105" s="990"/>
      <c r="G105" s="990"/>
      <c r="H105" s="1297">
        <v>2</v>
      </c>
      <c r="I105" s="995"/>
      <c r="J105" s="1294">
        <f t="shared" ref="J105:J133" si="6">ROUND(I105,2)*H105</f>
        <v>0</v>
      </c>
      <c r="K105" s="1289"/>
    </row>
    <row r="106" spans="1:11" customFormat="1" ht="28.2" thickBot="1" x14ac:dyDescent="0.35">
      <c r="A106" s="1290">
        <f t="shared" ref="A106:A133" si="7">A105+1</f>
        <v>89</v>
      </c>
      <c r="B106" s="2069"/>
      <c r="C106" s="1291" t="s">
        <v>3262</v>
      </c>
      <c r="D106" s="1291" t="s">
        <v>3258</v>
      </c>
      <c r="E106" s="1291" t="s">
        <v>3263</v>
      </c>
      <c r="F106" s="990"/>
      <c r="G106" s="990"/>
      <c r="H106" s="1297">
        <v>1</v>
      </c>
      <c r="I106" s="995"/>
      <c r="J106" s="1294">
        <f t="shared" si="6"/>
        <v>0</v>
      </c>
      <c r="K106" s="1289"/>
    </row>
    <row r="107" spans="1:11" customFormat="1" ht="15" thickBot="1" x14ac:dyDescent="0.35">
      <c r="A107" s="1290">
        <f t="shared" si="7"/>
        <v>90</v>
      </c>
      <c r="B107" s="2069"/>
      <c r="C107" s="1291" t="s">
        <v>3264</v>
      </c>
      <c r="D107" s="1291" t="s">
        <v>3258</v>
      </c>
      <c r="E107" s="1291" t="s">
        <v>3265</v>
      </c>
      <c r="F107" s="990"/>
      <c r="G107" s="990"/>
      <c r="H107" s="1297">
        <v>2</v>
      </c>
      <c r="I107" s="995"/>
      <c r="J107" s="1294">
        <f t="shared" si="6"/>
        <v>0</v>
      </c>
      <c r="K107" s="1289"/>
    </row>
    <row r="108" spans="1:11" customFormat="1" ht="15" thickBot="1" x14ac:dyDescent="0.35">
      <c r="A108" s="1290">
        <f t="shared" si="7"/>
        <v>91</v>
      </c>
      <c r="B108" s="2069"/>
      <c r="C108" s="1291" t="s">
        <v>3266</v>
      </c>
      <c r="D108" s="1291" t="s">
        <v>3267</v>
      </c>
      <c r="E108" s="1291" t="s">
        <v>3268</v>
      </c>
      <c r="F108" s="990"/>
      <c r="G108" s="990"/>
      <c r="H108" s="1297">
        <v>10</v>
      </c>
      <c r="I108" s="995"/>
      <c r="J108" s="1294">
        <f t="shared" si="6"/>
        <v>0</v>
      </c>
      <c r="K108" s="1289"/>
    </row>
    <row r="109" spans="1:11" customFormat="1" ht="15" thickBot="1" x14ac:dyDescent="0.35">
      <c r="A109" s="1290">
        <f t="shared" si="7"/>
        <v>92</v>
      </c>
      <c r="B109" s="2069"/>
      <c r="C109" s="1291" t="s">
        <v>3269</v>
      </c>
      <c r="D109" s="1291" t="s">
        <v>3270</v>
      </c>
      <c r="E109" s="1291" t="s">
        <v>3271</v>
      </c>
      <c r="F109" s="990"/>
      <c r="G109" s="990"/>
      <c r="H109" s="1297">
        <v>10</v>
      </c>
      <c r="I109" s="995"/>
      <c r="J109" s="1294">
        <f t="shared" si="6"/>
        <v>0</v>
      </c>
      <c r="K109" s="1289"/>
    </row>
    <row r="110" spans="1:11" customFormat="1" ht="15" thickBot="1" x14ac:dyDescent="0.35">
      <c r="A110" s="1290">
        <f t="shared" si="7"/>
        <v>93</v>
      </c>
      <c r="B110" s="2069"/>
      <c r="C110" s="1291" t="s">
        <v>3272</v>
      </c>
      <c r="D110" s="1291" t="s">
        <v>3273</v>
      </c>
      <c r="E110" s="1291" t="s">
        <v>3274</v>
      </c>
      <c r="F110" s="990"/>
      <c r="G110" s="990"/>
      <c r="H110" s="1297">
        <v>10</v>
      </c>
      <c r="I110" s="995"/>
      <c r="J110" s="1294">
        <f t="shared" si="6"/>
        <v>0</v>
      </c>
      <c r="K110" s="1289"/>
    </row>
    <row r="111" spans="1:11" customFormat="1" ht="28.2" thickBot="1" x14ac:dyDescent="0.35">
      <c r="A111" s="1290">
        <f t="shared" si="7"/>
        <v>94</v>
      </c>
      <c r="B111" s="2069"/>
      <c r="C111" s="1291" t="s">
        <v>3275</v>
      </c>
      <c r="D111" s="1291" t="s">
        <v>3276</v>
      </c>
      <c r="E111" s="1291" t="s">
        <v>3277</v>
      </c>
      <c r="F111" s="990"/>
      <c r="G111" s="990"/>
      <c r="H111" s="1297">
        <v>3</v>
      </c>
      <c r="I111" s="995"/>
      <c r="J111" s="1294">
        <f t="shared" si="6"/>
        <v>0</v>
      </c>
      <c r="K111" s="1289"/>
    </row>
    <row r="112" spans="1:11" customFormat="1" ht="28.2" thickBot="1" x14ac:dyDescent="0.35">
      <c r="A112" s="1290">
        <f t="shared" si="7"/>
        <v>95</v>
      </c>
      <c r="B112" s="2069"/>
      <c r="C112" s="1291" t="s">
        <v>3278</v>
      </c>
      <c r="D112" s="1300" t="s">
        <v>3279</v>
      </c>
      <c r="E112" s="1291" t="s">
        <v>3280</v>
      </c>
      <c r="F112" s="990"/>
      <c r="G112" s="990"/>
      <c r="H112" s="1297">
        <v>3</v>
      </c>
      <c r="I112" s="995"/>
      <c r="J112" s="1294">
        <f t="shared" si="6"/>
        <v>0</v>
      </c>
      <c r="K112" s="1289"/>
    </row>
    <row r="113" spans="1:11" customFormat="1" ht="69.599999999999994" thickBot="1" x14ac:dyDescent="0.35">
      <c r="A113" s="1290">
        <f t="shared" si="7"/>
        <v>96</v>
      </c>
      <c r="B113" s="2069"/>
      <c r="C113" s="1291" t="s">
        <v>3281</v>
      </c>
      <c r="D113" s="1300" t="s">
        <v>3279</v>
      </c>
      <c r="E113" s="1291" t="s">
        <v>3282</v>
      </c>
      <c r="F113" s="990"/>
      <c r="G113" s="990"/>
      <c r="H113" s="1297">
        <v>3</v>
      </c>
      <c r="I113" s="995"/>
      <c r="J113" s="1294">
        <f t="shared" si="6"/>
        <v>0</v>
      </c>
      <c r="K113" s="1289"/>
    </row>
    <row r="114" spans="1:11" customFormat="1" ht="15" thickBot="1" x14ac:dyDescent="0.35">
      <c r="A114" s="1290">
        <f t="shared" si="7"/>
        <v>97</v>
      </c>
      <c r="B114" s="2069"/>
      <c r="C114" s="1291" t="s">
        <v>3283</v>
      </c>
      <c r="D114" s="1287" t="s">
        <v>3284</v>
      </c>
      <c r="E114" s="1291" t="s">
        <v>3285</v>
      </c>
      <c r="F114" s="990"/>
      <c r="G114" s="990"/>
      <c r="H114" s="1297">
        <v>2</v>
      </c>
      <c r="I114" s="995"/>
      <c r="J114" s="1294">
        <f t="shared" si="6"/>
        <v>0</v>
      </c>
      <c r="K114" s="1289"/>
    </row>
    <row r="115" spans="1:11" customFormat="1" ht="15" thickBot="1" x14ac:dyDescent="0.35">
      <c r="A115" s="1290">
        <f t="shared" si="7"/>
        <v>98</v>
      </c>
      <c r="B115" s="2069"/>
      <c r="C115" s="1291" t="s">
        <v>3286</v>
      </c>
      <c r="D115" s="1287" t="s">
        <v>3284</v>
      </c>
      <c r="E115" s="1291" t="s">
        <v>3287</v>
      </c>
      <c r="F115" s="990"/>
      <c r="G115" s="990"/>
      <c r="H115" s="1297">
        <v>2</v>
      </c>
      <c r="I115" s="995"/>
      <c r="J115" s="1294">
        <f t="shared" si="6"/>
        <v>0</v>
      </c>
      <c r="K115" s="1289"/>
    </row>
    <row r="116" spans="1:11" customFormat="1" ht="28.2" thickBot="1" x14ac:dyDescent="0.35">
      <c r="A116" s="1290">
        <f t="shared" si="7"/>
        <v>99</v>
      </c>
      <c r="B116" s="2069"/>
      <c r="C116" s="1291" t="s">
        <v>3288</v>
      </c>
      <c r="D116" s="1287" t="s">
        <v>3284</v>
      </c>
      <c r="E116" s="1291" t="s">
        <v>3289</v>
      </c>
      <c r="F116" s="990"/>
      <c r="G116" s="990"/>
      <c r="H116" s="1297">
        <v>2</v>
      </c>
      <c r="I116" s="995"/>
      <c r="J116" s="1294">
        <f t="shared" si="6"/>
        <v>0</v>
      </c>
      <c r="K116" s="1289"/>
    </row>
    <row r="117" spans="1:11" customFormat="1" ht="28.2" thickBot="1" x14ac:dyDescent="0.35">
      <c r="A117" s="1290">
        <f t="shared" si="7"/>
        <v>100</v>
      </c>
      <c r="B117" s="2069"/>
      <c r="C117" s="1291" t="s">
        <v>3290</v>
      </c>
      <c r="D117" s="1287" t="s">
        <v>3284</v>
      </c>
      <c r="E117" s="1291" t="s">
        <v>3291</v>
      </c>
      <c r="F117" s="990"/>
      <c r="G117" s="990"/>
      <c r="H117" s="1297">
        <v>1</v>
      </c>
      <c r="I117" s="995"/>
      <c r="J117" s="1294">
        <f t="shared" si="6"/>
        <v>0</v>
      </c>
      <c r="K117" s="1289"/>
    </row>
    <row r="118" spans="1:11" customFormat="1" ht="28.2" thickBot="1" x14ac:dyDescent="0.35">
      <c r="A118" s="1290">
        <f t="shared" si="7"/>
        <v>101</v>
      </c>
      <c r="B118" s="2069"/>
      <c r="C118" s="1291" t="s">
        <v>3292</v>
      </c>
      <c r="D118" s="1287" t="s">
        <v>3284</v>
      </c>
      <c r="E118" s="1291" t="s">
        <v>3293</v>
      </c>
      <c r="F118" s="990"/>
      <c r="G118" s="990"/>
      <c r="H118" s="1297">
        <v>3</v>
      </c>
      <c r="I118" s="995"/>
      <c r="J118" s="1294">
        <f t="shared" si="6"/>
        <v>0</v>
      </c>
      <c r="K118" s="1289"/>
    </row>
    <row r="119" spans="1:11" customFormat="1" ht="28.2" thickBot="1" x14ac:dyDescent="0.35">
      <c r="A119" s="1290">
        <f t="shared" si="7"/>
        <v>102</v>
      </c>
      <c r="B119" s="2069"/>
      <c r="C119" s="1291" t="s">
        <v>3294</v>
      </c>
      <c r="D119" s="1287" t="s">
        <v>3284</v>
      </c>
      <c r="E119" s="1291" t="s">
        <v>3295</v>
      </c>
      <c r="F119" s="990"/>
      <c r="G119" s="990"/>
      <c r="H119" s="1297">
        <v>2</v>
      </c>
      <c r="I119" s="995"/>
      <c r="J119" s="1294">
        <f t="shared" si="6"/>
        <v>0</v>
      </c>
      <c r="K119" s="1289"/>
    </row>
    <row r="120" spans="1:11" customFormat="1" ht="28.2" thickBot="1" x14ac:dyDescent="0.35">
      <c r="A120" s="1290">
        <f t="shared" si="7"/>
        <v>103</v>
      </c>
      <c r="B120" s="2069"/>
      <c r="C120" s="1291" t="s">
        <v>3296</v>
      </c>
      <c r="D120" s="1287" t="s">
        <v>3284</v>
      </c>
      <c r="E120" s="1291" t="s">
        <v>3297</v>
      </c>
      <c r="F120" s="990"/>
      <c r="G120" s="990"/>
      <c r="H120" s="1297">
        <v>5</v>
      </c>
      <c r="I120" s="995"/>
      <c r="J120" s="1294">
        <f t="shared" si="6"/>
        <v>0</v>
      </c>
      <c r="K120" s="1289"/>
    </row>
    <row r="121" spans="1:11" customFormat="1" ht="28.2" thickBot="1" x14ac:dyDescent="0.35">
      <c r="A121" s="1290">
        <f t="shared" si="7"/>
        <v>104</v>
      </c>
      <c r="B121" s="2069"/>
      <c r="C121" s="1291" t="s">
        <v>3298</v>
      </c>
      <c r="D121" s="1287" t="s">
        <v>3284</v>
      </c>
      <c r="E121" s="1291" t="s">
        <v>3299</v>
      </c>
      <c r="F121" s="990"/>
      <c r="G121" s="990"/>
      <c r="H121" s="1297">
        <v>1</v>
      </c>
      <c r="I121" s="995"/>
      <c r="J121" s="1294">
        <f t="shared" si="6"/>
        <v>0</v>
      </c>
      <c r="K121" s="1289"/>
    </row>
    <row r="122" spans="1:11" customFormat="1" ht="69.599999999999994" thickBot="1" x14ac:dyDescent="0.35">
      <c r="A122" s="1290">
        <f t="shared" si="7"/>
        <v>105</v>
      </c>
      <c r="B122" s="2069"/>
      <c r="C122" s="1291" t="s">
        <v>3300</v>
      </c>
      <c r="D122" s="1287" t="s">
        <v>3284</v>
      </c>
      <c r="E122" s="1291" t="s">
        <v>3301</v>
      </c>
      <c r="F122" s="990"/>
      <c r="G122" s="990"/>
      <c r="H122" s="1297">
        <v>1</v>
      </c>
      <c r="I122" s="995"/>
      <c r="J122" s="1294">
        <f t="shared" si="6"/>
        <v>0</v>
      </c>
      <c r="K122" s="1289"/>
    </row>
    <row r="123" spans="1:11" customFormat="1" ht="69.599999999999994" thickBot="1" x14ac:dyDescent="0.35">
      <c r="A123" s="1290">
        <f t="shared" si="7"/>
        <v>106</v>
      </c>
      <c r="B123" s="2069"/>
      <c r="C123" s="1291" t="s">
        <v>3302</v>
      </c>
      <c r="D123" s="1287" t="s">
        <v>3284</v>
      </c>
      <c r="E123" s="1291" t="s">
        <v>3303</v>
      </c>
      <c r="F123" s="990"/>
      <c r="G123" s="990"/>
      <c r="H123" s="1297">
        <v>2</v>
      </c>
      <c r="I123" s="995"/>
      <c r="J123" s="1294">
        <f t="shared" si="6"/>
        <v>0</v>
      </c>
      <c r="K123" s="1289"/>
    </row>
    <row r="124" spans="1:11" customFormat="1" ht="28.2" thickBot="1" x14ac:dyDescent="0.35">
      <c r="A124" s="1290">
        <f t="shared" si="7"/>
        <v>107</v>
      </c>
      <c r="B124" s="2069"/>
      <c r="C124" s="1291" t="s">
        <v>3304</v>
      </c>
      <c r="D124" s="1287" t="s">
        <v>3284</v>
      </c>
      <c r="E124" s="1291" t="s">
        <v>3305</v>
      </c>
      <c r="F124" s="990"/>
      <c r="G124" s="990"/>
      <c r="H124" s="1297">
        <v>2</v>
      </c>
      <c r="I124" s="995"/>
      <c r="J124" s="1294">
        <f t="shared" si="6"/>
        <v>0</v>
      </c>
      <c r="K124" s="1289"/>
    </row>
    <row r="125" spans="1:11" customFormat="1" ht="15" thickBot="1" x14ac:dyDescent="0.35">
      <c r="A125" s="1290">
        <f t="shared" si="7"/>
        <v>108</v>
      </c>
      <c r="B125" s="2069"/>
      <c r="C125" s="1291" t="s">
        <v>3306</v>
      </c>
      <c r="D125" s="1287" t="s">
        <v>1397</v>
      </c>
      <c r="E125" s="1291" t="s">
        <v>3307</v>
      </c>
      <c r="F125" s="990"/>
      <c r="G125" s="990"/>
      <c r="H125" s="1297">
        <v>10</v>
      </c>
      <c r="I125" s="995"/>
      <c r="J125" s="1294">
        <f t="shared" si="6"/>
        <v>0</v>
      </c>
      <c r="K125" s="1289"/>
    </row>
    <row r="126" spans="1:11" customFormat="1" ht="15" thickBot="1" x14ac:dyDescent="0.35">
      <c r="A126" s="1290">
        <f t="shared" si="7"/>
        <v>109</v>
      </c>
      <c r="B126" s="2069"/>
      <c r="C126" s="1291" t="s">
        <v>3308</v>
      </c>
      <c r="D126" s="1287" t="s">
        <v>1397</v>
      </c>
      <c r="E126" s="1291" t="s">
        <v>3309</v>
      </c>
      <c r="F126" s="990"/>
      <c r="G126" s="990"/>
      <c r="H126" s="1297">
        <v>10</v>
      </c>
      <c r="I126" s="995"/>
      <c r="J126" s="1294">
        <f t="shared" si="6"/>
        <v>0</v>
      </c>
      <c r="K126" s="1289"/>
    </row>
    <row r="127" spans="1:11" customFormat="1" ht="28.2" thickBot="1" x14ac:dyDescent="0.35">
      <c r="A127" s="1290">
        <f t="shared" si="7"/>
        <v>110</v>
      </c>
      <c r="B127" s="2069"/>
      <c r="C127" s="1291" t="s">
        <v>3310</v>
      </c>
      <c r="D127" s="1291"/>
      <c r="E127" s="1291"/>
      <c r="F127" s="990"/>
      <c r="G127" s="990"/>
      <c r="H127" s="1297">
        <v>1</v>
      </c>
      <c r="I127" s="995"/>
      <c r="J127" s="1294">
        <f t="shared" si="6"/>
        <v>0</v>
      </c>
      <c r="K127" s="1289"/>
    </row>
    <row r="128" spans="1:11" customFormat="1" ht="29.4" thickBot="1" x14ac:dyDescent="0.35">
      <c r="A128" s="1290">
        <f t="shared" si="7"/>
        <v>111</v>
      </c>
      <c r="B128" s="2069"/>
      <c r="C128" s="1291" t="s">
        <v>3311</v>
      </c>
      <c r="D128" s="1291"/>
      <c r="E128" s="1291"/>
      <c r="F128" s="990"/>
      <c r="G128" s="990"/>
      <c r="H128" s="1297">
        <v>1</v>
      </c>
      <c r="I128" s="995"/>
      <c r="J128" s="1294">
        <f t="shared" si="6"/>
        <v>0</v>
      </c>
      <c r="K128" s="1289"/>
    </row>
    <row r="129" spans="1:11" customFormat="1" ht="28.2" thickBot="1" x14ac:dyDescent="0.35">
      <c r="A129" s="1290">
        <f t="shared" si="7"/>
        <v>112</v>
      </c>
      <c r="B129" s="2069"/>
      <c r="C129" s="1291" t="s">
        <v>3312</v>
      </c>
      <c r="D129" s="1291"/>
      <c r="E129" s="1291"/>
      <c r="F129" s="990"/>
      <c r="G129" s="990"/>
      <c r="H129" s="1297">
        <v>1</v>
      </c>
      <c r="I129" s="995"/>
      <c r="J129" s="1294">
        <f t="shared" si="6"/>
        <v>0</v>
      </c>
      <c r="K129" s="1289"/>
    </row>
    <row r="130" spans="1:11" customFormat="1" ht="15" thickBot="1" x14ac:dyDescent="0.35">
      <c r="A130" s="1290">
        <f t="shared" si="7"/>
        <v>113</v>
      </c>
      <c r="B130" s="2069"/>
      <c r="C130" s="1291" t="s">
        <v>3313</v>
      </c>
      <c r="D130" s="1291" t="s">
        <v>3314</v>
      </c>
      <c r="E130" s="1291" t="s">
        <v>3315</v>
      </c>
      <c r="F130" s="990"/>
      <c r="G130" s="991"/>
      <c r="H130" s="1297">
        <v>1</v>
      </c>
      <c r="I130" s="995"/>
      <c r="J130" s="1294">
        <f t="shared" si="6"/>
        <v>0</v>
      </c>
      <c r="K130" s="1289"/>
    </row>
    <row r="131" spans="1:11" customFormat="1" ht="15" thickBot="1" x14ac:dyDescent="0.35">
      <c r="A131" s="1290">
        <f t="shared" si="7"/>
        <v>114</v>
      </c>
      <c r="B131" s="2069"/>
      <c r="C131" s="1291" t="s">
        <v>3316</v>
      </c>
      <c r="D131" s="1291"/>
      <c r="E131" s="1291"/>
      <c r="F131" s="990"/>
      <c r="G131" s="990"/>
      <c r="H131" s="1297">
        <v>1</v>
      </c>
      <c r="I131" s="995"/>
      <c r="J131" s="1294">
        <f t="shared" si="6"/>
        <v>0</v>
      </c>
      <c r="K131" s="1289"/>
    </row>
    <row r="132" spans="1:11" customFormat="1" ht="15" thickBot="1" x14ac:dyDescent="0.35">
      <c r="A132" s="1290">
        <f t="shared" si="7"/>
        <v>115</v>
      </c>
      <c r="B132" s="2069"/>
      <c r="C132" s="1291" t="s">
        <v>3317</v>
      </c>
      <c r="D132" s="1291"/>
      <c r="E132" s="1291"/>
      <c r="F132" s="990"/>
      <c r="G132" s="990"/>
      <c r="H132" s="1297">
        <v>1</v>
      </c>
      <c r="I132" s="995"/>
      <c r="J132" s="1294">
        <f t="shared" si="6"/>
        <v>0</v>
      </c>
      <c r="K132" s="1289"/>
    </row>
    <row r="133" spans="1:11" customFormat="1" ht="14.4" x14ac:dyDescent="0.3">
      <c r="A133" s="1290">
        <f t="shared" si="7"/>
        <v>116</v>
      </c>
      <c r="B133" s="2069"/>
      <c r="C133" s="1291" t="s">
        <v>3318</v>
      </c>
      <c r="D133" s="1291" t="s">
        <v>2232</v>
      </c>
      <c r="E133" s="1291" t="s">
        <v>3319</v>
      </c>
      <c r="F133" s="990"/>
      <c r="G133" s="992"/>
      <c r="H133" s="1297">
        <v>1</v>
      </c>
      <c r="I133" s="995"/>
      <c r="J133" s="1294">
        <f t="shared" si="6"/>
        <v>0</v>
      </c>
      <c r="K133" s="1289"/>
    </row>
    <row r="134" spans="1:11" customFormat="1" ht="15" thickBot="1" x14ac:dyDescent="0.35">
      <c r="A134" s="2049" t="s">
        <v>2660</v>
      </c>
      <c r="B134" s="2049"/>
      <c r="C134" s="2049"/>
      <c r="D134" s="2049"/>
      <c r="E134" s="2049"/>
      <c r="F134" s="2049"/>
      <c r="G134" s="2049"/>
      <c r="H134" s="2049"/>
      <c r="I134" s="2050">
        <f>SUM(J41:J133)</f>
        <v>0</v>
      </c>
      <c r="J134" s="2050"/>
      <c r="K134" s="1289"/>
    </row>
    <row r="135" spans="1:11" customFormat="1" ht="14.4" x14ac:dyDescent="0.3">
      <c r="A135" s="2064" t="s">
        <v>3073</v>
      </c>
      <c r="B135" s="2064"/>
      <c r="C135" s="2064"/>
      <c r="D135" s="2064"/>
      <c r="E135" s="2064"/>
      <c r="F135" s="2064"/>
      <c r="G135" s="2064"/>
      <c r="H135" s="2064"/>
      <c r="I135" s="2064"/>
      <c r="J135" s="2064"/>
      <c r="K135" s="1289"/>
    </row>
    <row r="136" spans="1:11" customFormat="1" ht="32.25" customHeight="1" x14ac:dyDescent="0.3">
      <c r="A136" s="1290">
        <f>A133+1</f>
        <v>117</v>
      </c>
      <c r="B136" s="2067" t="s">
        <v>3320</v>
      </c>
      <c r="C136" s="1301" t="s">
        <v>3321</v>
      </c>
      <c r="D136" s="1301" t="s">
        <v>3322</v>
      </c>
      <c r="E136" s="1301" t="s">
        <v>3323</v>
      </c>
      <c r="F136" s="996"/>
      <c r="G136" s="996"/>
      <c r="H136" s="1302">
        <v>1</v>
      </c>
      <c r="I136" s="995"/>
      <c r="J136" s="1294">
        <f t="shared" ref="J136:J170" si="8">ROUND(I136,2)*H136</f>
        <v>0</v>
      </c>
      <c r="K136" s="1289"/>
    </row>
    <row r="137" spans="1:11" customFormat="1" ht="14.4" x14ac:dyDescent="0.3">
      <c r="A137" s="1290">
        <f t="shared" ref="A137:A170" si="9">A136+1</f>
        <v>118</v>
      </c>
      <c r="B137" s="2067"/>
      <c r="C137" s="1303" t="s">
        <v>3324</v>
      </c>
      <c r="D137" s="1303" t="s">
        <v>3325</v>
      </c>
      <c r="E137" s="1303" t="s">
        <v>3326</v>
      </c>
      <c r="F137" s="990"/>
      <c r="G137" s="990"/>
      <c r="H137" s="1297">
        <v>1</v>
      </c>
      <c r="I137" s="995"/>
      <c r="J137" s="1294">
        <f t="shared" si="8"/>
        <v>0</v>
      </c>
      <c r="K137" s="1289"/>
    </row>
    <row r="138" spans="1:11" customFormat="1" ht="27.6" x14ac:dyDescent="0.3">
      <c r="A138" s="1290">
        <f t="shared" si="9"/>
        <v>119</v>
      </c>
      <c r="B138" s="2067"/>
      <c r="C138" s="1299" t="s">
        <v>3327</v>
      </c>
      <c r="D138" s="1299" t="s">
        <v>3328</v>
      </c>
      <c r="E138" s="1304">
        <v>2905473</v>
      </c>
      <c r="F138" s="990"/>
      <c r="G138" s="990"/>
      <c r="H138" s="1297">
        <v>1</v>
      </c>
      <c r="I138" s="995"/>
      <c r="J138" s="1294">
        <f t="shared" si="8"/>
        <v>0</v>
      </c>
      <c r="K138" s="1289"/>
    </row>
    <row r="139" spans="1:11" customFormat="1" ht="27.6" x14ac:dyDescent="0.3">
      <c r="A139" s="1290">
        <f t="shared" si="9"/>
        <v>120</v>
      </c>
      <c r="B139" s="2067"/>
      <c r="C139" s="1299" t="s">
        <v>3329</v>
      </c>
      <c r="D139" s="1299" t="s">
        <v>3328</v>
      </c>
      <c r="E139" s="1304">
        <v>2905471</v>
      </c>
      <c r="F139" s="990"/>
      <c r="G139" s="990"/>
      <c r="H139" s="1297">
        <v>1</v>
      </c>
      <c r="I139" s="995"/>
      <c r="J139" s="1294">
        <f t="shared" si="8"/>
        <v>0</v>
      </c>
      <c r="K139" s="1289"/>
    </row>
    <row r="140" spans="1:11" customFormat="1" ht="27.6" x14ac:dyDescent="0.3">
      <c r="A140" s="1290">
        <f t="shared" si="9"/>
        <v>121</v>
      </c>
      <c r="B140" s="2067"/>
      <c r="C140" s="1303" t="s">
        <v>3330</v>
      </c>
      <c r="D140" s="1303" t="s">
        <v>3328</v>
      </c>
      <c r="E140" s="1305">
        <v>2905346</v>
      </c>
      <c r="F140" s="997"/>
      <c r="G140" s="997"/>
      <c r="H140" s="1297">
        <v>1</v>
      </c>
      <c r="I140" s="995"/>
      <c r="J140" s="1294">
        <f t="shared" si="8"/>
        <v>0</v>
      </c>
      <c r="K140" s="1289"/>
    </row>
    <row r="141" spans="1:11" customFormat="1" ht="14.4" x14ac:dyDescent="0.3">
      <c r="A141" s="1290">
        <f t="shared" si="9"/>
        <v>122</v>
      </c>
      <c r="B141" s="2067"/>
      <c r="C141" s="1299" t="s">
        <v>3331</v>
      </c>
      <c r="D141" s="1299" t="s">
        <v>1397</v>
      </c>
      <c r="E141" s="1304" t="s">
        <v>1397</v>
      </c>
      <c r="F141" s="990"/>
      <c r="G141" s="990"/>
      <c r="H141" s="1297">
        <v>1</v>
      </c>
      <c r="I141" s="995"/>
      <c r="J141" s="1294">
        <f t="shared" si="8"/>
        <v>0</v>
      </c>
      <c r="K141" s="1289"/>
    </row>
    <row r="142" spans="1:11" customFormat="1" ht="27.6" x14ac:dyDescent="0.3">
      <c r="A142" s="1290">
        <f t="shared" si="9"/>
        <v>123</v>
      </c>
      <c r="B142" s="2067"/>
      <c r="C142" s="1306" t="s">
        <v>3332</v>
      </c>
      <c r="D142" s="1306" t="s">
        <v>3333</v>
      </c>
      <c r="E142" s="1306" t="s">
        <v>3334</v>
      </c>
      <c r="F142" s="996"/>
      <c r="G142" s="996"/>
      <c r="H142" s="1302">
        <v>2</v>
      </c>
      <c r="I142" s="995"/>
      <c r="J142" s="1294">
        <f t="shared" si="8"/>
        <v>0</v>
      </c>
      <c r="K142" s="1289"/>
    </row>
    <row r="143" spans="1:11" customFormat="1" ht="27.6" x14ac:dyDescent="0.3">
      <c r="A143" s="1290">
        <f t="shared" si="9"/>
        <v>124</v>
      </c>
      <c r="B143" s="2067"/>
      <c r="C143" s="1291" t="s">
        <v>3335</v>
      </c>
      <c r="D143" s="1291" t="s">
        <v>3336</v>
      </c>
      <c r="E143" s="1291" t="s">
        <v>3337</v>
      </c>
      <c r="F143" s="990"/>
      <c r="G143" s="990"/>
      <c r="H143" s="1297">
        <v>1</v>
      </c>
      <c r="I143" s="995"/>
      <c r="J143" s="1294">
        <f t="shared" si="8"/>
        <v>0</v>
      </c>
      <c r="K143" s="1289"/>
    </row>
    <row r="144" spans="1:11" customFormat="1" ht="14.4" x14ac:dyDescent="0.3">
      <c r="A144" s="1290">
        <f t="shared" si="9"/>
        <v>125</v>
      </c>
      <c r="B144" s="2067"/>
      <c r="C144" s="1291" t="s">
        <v>3338</v>
      </c>
      <c r="D144" s="1291"/>
      <c r="E144" s="1296"/>
      <c r="F144" s="990"/>
      <c r="G144" s="990"/>
      <c r="H144" s="1297">
        <v>4</v>
      </c>
      <c r="I144" s="995"/>
      <c r="J144" s="1294">
        <f t="shared" si="8"/>
        <v>0</v>
      </c>
      <c r="K144" s="1289"/>
    </row>
    <row r="145" spans="1:11" customFormat="1" ht="14.4" x14ac:dyDescent="0.3">
      <c r="A145" s="1290">
        <f t="shared" si="9"/>
        <v>126</v>
      </c>
      <c r="B145" s="2067"/>
      <c r="C145" s="1291" t="s">
        <v>3339</v>
      </c>
      <c r="D145" s="1291" t="s">
        <v>1577</v>
      </c>
      <c r="E145" s="1296" t="s">
        <v>3340</v>
      </c>
      <c r="F145" s="990"/>
      <c r="G145" s="990"/>
      <c r="H145" s="1297">
        <v>1</v>
      </c>
      <c r="I145" s="995"/>
      <c r="J145" s="1294">
        <f t="shared" si="8"/>
        <v>0</v>
      </c>
      <c r="K145" s="1289"/>
    </row>
    <row r="146" spans="1:11" customFormat="1" ht="14.4" x14ac:dyDescent="0.3">
      <c r="A146" s="1290">
        <f t="shared" si="9"/>
        <v>127</v>
      </c>
      <c r="B146" s="2067"/>
      <c r="C146" s="1291" t="s">
        <v>3341</v>
      </c>
      <c r="D146" s="1291" t="s">
        <v>3094</v>
      </c>
      <c r="E146" s="1296" t="s">
        <v>3342</v>
      </c>
      <c r="F146" s="990"/>
      <c r="G146" s="990"/>
      <c r="H146" s="1297">
        <v>1</v>
      </c>
      <c r="I146" s="995"/>
      <c r="J146" s="1294">
        <f t="shared" si="8"/>
        <v>0</v>
      </c>
      <c r="K146" s="1289"/>
    </row>
    <row r="147" spans="1:11" customFormat="1" ht="14.4" x14ac:dyDescent="0.3">
      <c r="A147" s="1290">
        <f t="shared" si="9"/>
        <v>128</v>
      </c>
      <c r="B147" s="2067"/>
      <c r="C147" s="1291" t="s">
        <v>3343</v>
      </c>
      <c r="D147" s="1291" t="s">
        <v>3094</v>
      </c>
      <c r="E147" s="1296" t="s">
        <v>3344</v>
      </c>
      <c r="F147" s="990"/>
      <c r="G147" s="990"/>
      <c r="H147" s="1297">
        <v>1</v>
      </c>
      <c r="I147" s="995"/>
      <c r="J147" s="1294">
        <f t="shared" si="8"/>
        <v>0</v>
      </c>
      <c r="K147" s="1289"/>
    </row>
    <row r="148" spans="1:11" customFormat="1" ht="14.4" x14ac:dyDescent="0.3">
      <c r="A148" s="1290">
        <f t="shared" si="9"/>
        <v>129</v>
      </c>
      <c r="B148" s="2067"/>
      <c r="C148" s="1291" t="s">
        <v>3345</v>
      </c>
      <c r="D148" s="1291" t="s">
        <v>3094</v>
      </c>
      <c r="E148" s="1296" t="s">
        <v>3346</v>
      </c>
      <c r="F148" s="990"/>
      <c r="G148" s="990"/>
      <c r="H148" s="1297">
        <v>1</v>
      </c>
      <c r="I148" s="995"/>
      <c r="J148" s="1294">
        <f t="shared" si="8"/>
        <v>0</v>
      </c>
      <c r="K148" s="1289"/>
    </row>
    <row r="149" spans="1:11" customFormat="1" ht="14.4" x14ac:dyDescent="0.3">
      <c r="A149" s="1290">
        <f t="shared" si="9"/>
        <v>130</v>
      </c>
      <c r="B149" s="2067"/>
      <c r="C149" s="1291" t="s">
        <v>3347</v>
      </c>
      <c r="D149" s="1291" t="s">
        <v>3094</v>
      </c>
      <c r="E149" s="1296" t="s">
        <v>3348</v>
      </c>
      <c r="F149" s="990"/>
      <c r="G149" s="990"/>
      <c r="H149" s="1297">
        <v>1</v>
      </c>
      <c r="I149" s="995"/>
      <c r="J149" s="1294">
        <f t="shared" si="8"/>
        <v>0</v>
      </c>
      <c r="K149" s="1289"/>
    </row>
    <row r="150" spans="1:11" customFormat="1" ht="14.4" x14ac:dyDescent="0.3">
      <c r="A150" s="1290">
        <f t="shared" si="9"/>
        <v>131</v>
      </c>
      <c r="B150" s="2067"/>
      <c r="C150" s="1291" t="s">
        <v>3349</v>
      </c>
      <c r="D150" s="1291" t="s">
        <v>3094</v>
      </c>
      <c r="E150" s="1296" t="s">
        <v>3350</v>
      </c>
      <c r="F150" s="990"/>
      <c r="G150" s="990"/>
      <c r="H150" s="1297">
        <v>1</v>
      </c>
      <c r="I150" s="995"/>
      <c r="J150" s="1294">
        <f t="shared" si="8"/>
        <v>0</v>
      </c>
      <c r="K150" s="1289"/>
    </row>
    <row r="151" spans="1:11" customFormat="1" ht="27.6" x14ac:dyDescent="0.3">
      <c r="A151" s="1290">
        <f t="shared" si="9"/>
        <v>132</v>
      </c>
      <c r="B151" s="2067"/>
      <c r="C151" s="1291" t="s">
        <v>3351</v>
      </c>
      <c r="D151" s="1291" t="s">
        <v>3094</v>
      </c>
      <c r="E151" s="1296" t="s">
        <v>3352</v>
      </c>
      <c r="F151" s="990"/>
      <c r="G151" s="990"/>
      <c r="H151" s="1297">
        <v>1</v>
      </c>
      <c r="I151" s="995"/>
      <c r="J151" s="1294">
        <f t="shared" si="8"/>
        <v>0</v>
      </c>
      <c r="K151" s="1289"/>
    </row>
    <row r="152" spans="1:11" customFormat="1" ht="27.6" x14ac:dyDescent="0.3">
      <c r="A152" s="1290">
        <f t="shared" si="9"/>
        <v>133</v>
      </c>
      <c r="B152" s="2067"/>
      <c r="C152" s="1291" t="s">
        <v>3353</v>
      </c>
      <c r="D152" s="1291" t="s">
        <v>1577</v>
      </c>
      <c r="E152" s="1296" t="s">
        <v>3354</v>
      </c>
      <c r="F152" s="990"/>
      <c r="G152" s="990"/>
      <c r="H152" s="1297">
        <v>1</v>
      </c>
      <c r="I152" s="995"/>
      <c r="J152" s="1294">
        <f t="shared" si="8"/>
        <v>0</v>
      </c>
      <c r="K152" s="1289"/>
    </row>
    <row r="153" spans="1:11" customFormat="1" ht="14.4" x14ac:dyDescent="0.3">
      <c r="A153" s="1290">
        <f t="shared" si="9"/>
        <v>134</v>
      </c>
      <c r="B153" s="2067"/>
      <c r="C153" s="1291" t="s">
        <v>3355</v>
      </c>
      <c r="D153" s="1291" t="s">
        <v>3094</v>
      </c>
      <c r="E153" s="1291" t="s">
        <v>3356</v>
      </c>
      <c r="F153" s="990"/>
      <c r="G153" s="990"/>
      <c r="H153" s="1297">
        <v>2</v>
      </c>
      <c r="I153" s="995"/>
      <c r="J153" s="1294">
        <f t="shared" si="8"/>
        <v>0</v>
      </c>
      <c r="K153" s="1289"/>
    </row>
    <row r="154" spans="1:11" customFormat="1" ht="14.4" x14ac:dyDescent="0.3">
      <c r="A154" s="1290">
        <f t="shared" si="9"/>
        <v>135</v>
      </c>
      <c r="B154" s="2067"/>
      <c r="C154" s="1291" t="s">
        <v>3357</v>
      </c>
      <c r="D154" s="1291" t="s">
        <v>3094</v>
      </c>
      <c r="E154" s="1291" t="s">
        <v>3358</v>
      </c>
      <c r="F154" s="990"/>
      <c r="G154" s="990"/>
      <c r="H154" s="1297">
        <v>1</v>
      </c>
      <c r="I154" s="995"/>
      <c r="J154" s="1294">
        <f t="shared" si="8"/>
        <v>0</v>
      </c>
      <c r="K154" s="1289"/>
    </row>
    <row r="155" spans="1:11" customFormat="1" ht="14.4" x14ac:dyDescent="0.3">
      <c r="A155" s="1290">
        <f t="shared" si="9"/>
        <v>136</v>
      </c>
      <c r="B155" s="2067"/>
      <c r="C155" s="1291" t="s">
        <v>3359</v>
      </c>
      <c r="D155" s="1291" t="s">
        <v>3094</v>
      </c>
      <c r="E155" s="1291" t="s">
        <v>3360</v>
      </c>
      <c r="F155" s="990"/>
      <c r="G155" s="990"/>
      <c r="H155" s="1297">
        <v>3</v>
      </c>
      <c r="I155" s="995"/>
      <c r="J155" s="1294">
        <f t="shared" si="8"/>
        <v>0</v>
      </c>
      <c r="K155" s="1289"/>
    </row>
    <row r="156" spans="1:11" customFormat="1" ht="14.4" x14ac:dyDescent="0.3">
      <c r="A156" s="1290">
        <f t="shared" si="9"/>
        <v>137</v>
      </c>
      <c r="B156" s="2067"/>
      <c r="C156" s="1291" t="s">
        <v>3361</v>
      </c>
      <c r="D156" s="1291" t="s">
        <v>3094</v>
      </c>
      <c r="E156" s="1291" t="s">
        <v>3362</v>
      </c>
      <c r="F156" s="990"/>
      <c r="G156" s="990"/>
      <c r="H156" s="1297">
        <v>3</v>
      </c>
      <c r="I156" s="995"/>
      <c r="J156" s="1294">
        <f t="shared" si="8"/>
        <v>0</v>
      </c>
      <c r="K156" s="1289"/>
    </row>
    <row r="157" spans="1:11" customFormat="1" ht="27.6" x14ac:dyDescent="0.3">
      <c r="A157" s="1290">
        <f t="shared" si="9"/>
        <v>138</v>
      </c>
      <c r="B157" s="2067"/>
      <c r="C157" s="1291" t="s">
        <v>3363</v>
      </c>
      <c r="D157" s="1291" t="s">
        <v>3094</v>
      </c>
      <c r="E157" s="1291" t="s">
        <v>3364</v>
      </c>
      <c r="F157" s="990"/>
      <c r="G157" s="990"/>
      <c r="H157" s="1297">
        <v>2</v>
      </c>
      <c r="I157" s="995"/>
      <c r="J157" s="1294">
        <f t="shared" si="8"/>
        <v>0</v>
      </c>
      <c r="K157" s="1289"/>
    </row>
    <row r="158" spans="1:11" customFormat="1" ht="27.6" x14ac:dyDescent="0.3">
      <c r="A158" s="1290">
        <f t="shared" si="9"/>
        <v>139</v>
      </c>
      <c r="B158" s="2067"/>
      <c r="C158" s="1303" t="s">
        <v>3365</v>
      </c>
      <c r="D158" s="1303" t="s">
        <v>3328</v>
      </c>
      <c r="E158" s="1305">
        <v>2905466</v>
      </c>
      <c r="F158" s="990"/>
      <c r="G158" s="990"/>
      <c r="H158" s="1297">
        <v>1</v>
      </c>
      <c r="I158" s="995"/>
      <c r="J158" s="1294">
        <f t="shared" si="8"/>
        <v>0</v>
      </c>
      <c r="K158" s="1289"/>
    </row>
    <row r="159" spans="1:11" customFormat="1" ht="27.6" x14ac:dyDescent="0.3">
      <c r="A159" s="1290">
        <f t="shared" si="9"/>
        <v>140</v>
      </c>
      <c r="B159" s="2067"/>
      <c r="C159" s="1303" t="s">
        <v>3366</v>
      </c>
      <c r="D159" s="1307" t="s">
        <v>3367</v>
      </c>
      <c r="E159" s="1308" t="s">
        <v>3368</v>
      </c>
      <c r="F159" s="990"/>
      <c r="G159" s="990"/>
      <c r="H159" s="1297">
        <v>1</v>
      </c>
      <c r="I159" s="995"/>
      <c r="J159" s="1294">
        <f t="shared" si="8"/>
        <v>0</v>
      </c>
      <c r="K159" s="1289"/>
    </row>
    <row r="160" spans="1:11" customFormat="1" ht="14.4" x14ac:dyDescent="0.3">
      <c r="A160" s="1290">
        <f t="shared" si="9"/>
        <v>141</v>
      </c>
      <c r="B160" s="2067"/>
      <c r="C160" s="1291" t="s">
        <v>3369</v>
      </c>
      <c r="D160" s="1291" t="s">
        <v>3219</v>
      </c>
      <c r="E160" s="1296">
        <v>952078</v>
      </c>
      <c r="F160" s="990"/>
      <c r="G160" s="990"/>
      <c r="H160" s="1297">
        <v>2</v>
      </c>
      <c r="I160" s="995"/>
      <c r="J160" s="1294">
        <f t="shared" si="8"/>
        <v>0</v>
      </c>
      <c r="K160" s="1289"/>
    </row>
    <row r="161" spans="1:11" customFormat="1" ht="41.4" x14ac:dyDescent="0.3">
      <c r="A161" s="1290">
        <f t="shared" si="9"/>
        <v>142</v>
      </c>
      <c r="B161" s="2067"/>
      <c r="C161" s="1299" t="s">
        <v>3370</v>
      </c>
      <c r="D161" s="1291" t="s">
        <v>3371</v>
      </c>
      <c r="E161" s="1291" t="s">
        <v>3372</v>
      </c>
      <c r="F161" s="990"/>
      <c r="G161" s="990"/>
      <c r="H161" s="1297">
        <v>2</v>
      </c>
      <c r="I161" s="995"/>
      <c r="J161" s="1294">
        <f t="shared" si="8"/>
        <v>0</v>
      </c>
      <c r="K161" s="1289"/>
    </row>
    <row r="162" spans="1:11" customFormat="1" ht="27.6" x14ac:dyDescent="0.3">
      <c r="A162" s="1290">
        <f t="shared" si="9"/>
        <v>143</v>
      </c>
      <c r="B162" s="2067"/>
      <c r="C162" s="1299" t="s">
        <v>3373</v>
      </c>
      <c r="D162" s="1291" t="s">
        <v>3371</v>
      </c>
      <c r="E162" s="1291" t="s">
        <v>3374</v>
      </c>
      <c r="F162" s="990"/>
      <c r="G162" s="990"/>
      <c r="H162" s="1297">
        <v>1</v>
      </c>
      <c r="I162" s="995"/>
      <c r="J162" s="1294">
        <f t="shared" si="8"/>
        <v>0</v>
      </c>
      <c r="K162" s="1289"/>
    </row>
    <row r="163" spans="1:11" customFormat="1" ht="14.4" x14ac:dyDescent="0.3">
      <c r="A163" s="1290">
        <f t="shared" si="9"/>
        <v>144</v>
      </c>
      <c r="B163" s="2067"/>
      <c r="C163" s="1291" t="s">
        <v>3375</v>
      </c>
      <c r="D163" s="1299"/>
      <c r="E163" s="1291"/>
      <c r="F163" s="990"/>
      <c r="G163" s="990"/>
      <c r="H163" s="1297">
        <v>1</v>
      </c>
      <c r="I163" s="995"/>
      <c r="J163" s="1294">
        <f t="shared" si="8"/>
        <v>0</v>
      </c>
      <c r="K163" s="1289"/>
    </row>
    <row r="164" spans="1:11" customFormat="1" ht="27.6" x14ac:dyDescent="0.3">
      <c r="A164" s="1290">
        <f t="shared" si="9"/>
        <v>145</v>
      </c>
      <c r="B164" s="2067"/>
      <c r="C164" s="1303" t="s">
        <v>3376</v>
      </c>
      <c r="D164" s="1303" t="s">
        <v>3377</v>
      </c>
      <c r="E164" s="1303" t="s">
        <v>3378</v>
      </c>
      <c r="F164" s="990"/>
      <c r="G164" s="990"/>
      <c r="H164" s="1297">
        <v>1</v>
      </c>
      <c r="I164" s="995"/>
      <c r="J164" s="1294">
        <f t="shared" si="8"/>
        <v>0</v>
      </c>
      <c r="K164" s="1289"/>
    </row>
    <row r="165" spans="1:11" customFormat="1" ht="14.4" x14ac:dyDescent="0.3">
      <c r="A165" s="1290">
        <f t="shared" si="9"/>
        <v>146</v>
      </c>
      <c r="B165" s="2067"/>
      <c r="C165" s="1291" t="s">
        <v>3379</v>
      </c>
      <c r="D165" s="1291" t="s">
        <v>3094</v>
      </c>
      <c r="E165" s="1291" t="s">
        <v>3380</v>
      </c>
      <c r="F165" s="990"/>
      <c r="G165" s="990"/>
      <c r="H165" s="1297">
        <v>1</v>
      </c>
      <c r="I165" s="995"/>
      <c r="J165" s="1294">
        <f t="shared" si="8"/>
        <v>0</v>
      </c>
      <c r="K165" s="1289"/>
    </row>
    <row r="166" spans="1:11" customFormat="1" ht="27.6" x14ac:dyDescent="0.3">
      <c r="A166" s="1290">
        <f t="shared" si="9"/>
        <v>147</v>
      </c>
      <c r="B166" s="2067"/>
      <c r="C166" s="1299" t="s">
        <v>3381</v>
      </c>
      <c r="D166" s="1299" t="s">
        <v>2235</v>
      </c>
      <c r="E166" s="1299" t="s">
        <v>3382</v>
      </c>
      <c r="F166" s="990"/>
      <c r="G166" s="990"/>
      <c r="H166" s="1297">
        <v>2</v>
      </c>
      <c r="I166" s="995"/>
      <c r="J166" s="1294">
        <f t="shared" si="8"/>
        <v>0</v>
      </c>
      <c r="K166" s="1289"/>
    </row>
    <row r="167" spans="1:11" customFormat="1" ht="14.4" x14ac:dyDescent="0.3">
      <c r="A167" s="1290">
        <f t="shared" si="9"/>
        <v>148</v>
      </c>
      <c r="B167" s="2067"/>
      <c r="C167" s="1299" t="s">
        <v>3381</v>
      </c>
      <c r="D167" s="1299" t="s">
        <v>3383</v>
      </c>
      <c r="E167" s="1299" t="s">
        <v>3384</v>
      </c>
      <c r="F167" s="990"/>
      <c r="G167" s="990"/>
      <c r="H167" s="1297">
        <v>1</v>
      </c>
      <c r="I167" s="995"/>
      <c r="J167" s="1294">
        <f t="shared" si="8"/>
        <v>0</v>
      </c>
      <c r="K167" s="1289"/>
    </row>
    <row r="168" spans="1:11" customFormat="1" ht="27.6" x14ac:dyDescent="0.3">
      <c r="A168" s="1290">
        <f t="shared" si="9"/>
        <v>149</v>
      </c>
      <c r="B168" s="2067"/>
      <c r="C168" s="1291" t="s">
        <v>3385</v>
      </c>
      <c r="D168" s="1291" t="s">
        <v>1895</v>
      </c>
      <c r="E168" s="1291" t="s">
        <v>3386</v>
      </c>
      <c r="F168" s="990"/>
      <c r="G168" s="990"/>
      <c r="H168" s="1297">
        <v>1</v>
      </c>
      <c r="I168" s="995"/>
      <c r="J168" s="1294">
        <f t="shared" si="8"/>
        <v>0</v>
      </c>
      <c r="K168" s="1289" t="s">
        <v>2647</v>
      </c>
    </row>
    <row r="169" spans="1:11" customFormat="1" ht="14.4" x14ac:dyDescent="0.3">
      <c r="A169" s="1290">
        <f t="shared" si="9"/>
        <v>150</v>
      </c>
      <c r="B169" s="2067"/>
      <c r="C169" s="1291" t="s">
        <v>3387</v>
      </c>
      <c r="D169" s="1299" t="s">
        <v>3388</v>
      </c>
      <c r="E169" s="1291" t="s">
        <v>3389</v>
      </c>
      <c r="F169" s="990"/>
      <c r="G169" s="990"/>
      <c r="H169" s="1297">
        <v>2</v>
      </c>
      <c r="I169" s="995"/>
      <c r="J169" s="1294">
        <f t="shared" si="8"/>
        <v>0</v>
      </c>
      <c r="K169" s="1289"/>
    </row>
    <row r="170" spans="1:11" customFormat="1" ht="14.4" x14ac:dyDescent="0.3">
      <c r="A170" s="1290">
        <f t="shared" si="9"/>
        <v>151</v>
      </c>
      <c r="B170" s="2067"/>
      <c r="C170" s="1291" t="s">
        <v>3390</v>
      </c>
      <c r="D170" s="1291" t="s">
        <v>3391</v>
      </c>
      <c r="E170" s="1291" t="s">
        <v>3392</v>
      </c>
      <c r="F170" s="990"/>
      <c r="G170" s="990"/>
      <c r="H170" s="1297">
        <v>1</v>
      </c>
      <c r="I170" s="995"/>
      <c r="J170" s="1294">
        <f t="shared" si="8"/>
        <v>0</v>
      </c>
      <c r="K170" s="1289"/>
    </row>
    <row r="171" spans="1:11" customFormat="1" ht="15" thickBot="1" x14ac:dyDescent="0.35">
      <c r="A171" s="2049" t="s">
        <v>2660</v>
      </c>
      <c r="B171" s="2049"/>
      <c r="C171" s="2049"/>
      <c r="D171" s="2049"/>
      <c r="E171" s="2049"/>
      <c r="F171" s="2049"/>
      <c r="G171" s="2049"/>
      <c r="H171" s="2049"/>
      <c r="I171" s="2050">
        <f>SUM(J136:J170)</f>
        <v>0</v>
      </c>
      <c r="J171" s="2050"/>
      <c r="K171" s="1289"/>
    </row>
    <row r="172" spans="1:11" customFormat="1" ht="14.4" x14ac:dyDescent="0.3">
      <c r="A172" s="2064" t="s">
        <v>3074</v>
      </c>
      <c r="B172" s="2064"/>
      <c r="C172" s="2064"/>
      <c r="D172" s="2064"/>
      <c r="E172" s="2064"/>
      <c r="F172" s="2064"/>
      <c r="G172" s="2064"/>
      <c r="H172" s="2064"/>
      <c r="I172" s="2064"/>
      <c r="J172" s="2064"/>
      <c r="K172" s="1289"/>
    </row>
    <row r="173" spans="1:11" customFormat="1" ht="27.75" customHeight="1" x14ac:dyDescent="0.3">
      <c r="A173" s="1290">
        <f>A170+1</f>
        <v>152</v>
      </c>
      <c r="B173" s="2067" t="s">
        <v>3393</v>
      </c>
      <c r="C173" s="1301" t="s">
        <v>3394</v>
      </c>
      <c r="D173" s="1309" t="s">
        <v>3395</v>
      </c>
      <c r="E173" s="1310" t="s">
        <v>3396</v>
      </c>
      <c r="F173" s="996"/>
      <c r="G173" s="996"/>
      <c r="H173" s="1302">
        <v>6</v>
      </c>
      <c r="I173" s="995"/>
      <c r="J173" s="1294">
        <f t="shared" ref="J173:J204" si="10">ROUND(I173,2)*H173</f>
        <v>0</v>
      </c>
      <c r="K173" s="1289"/>
    </row>
    <row r="174" spans="1:11" customFormat="1" ht="27.6" x14ac:dyDescent="0.3">
      <c r="A174" s="1290">
        <f t="shared" ref="A174:A205" si="11">A173+1</f>
        <v>153</v>
      </c>
      <c r="B174" s="2067"/>
      <c r="C174" s="1299" t="s">
        <v>3397</v>
      </c>
      <c r="D174" s="1291" t="s">
        <v>3398</v>
      </c>
      <c r="E174" s="1291" t="s">
        <v>3399</v>
      </c>
      <c r="F174" s="990"/>
      <c r="G174" s="990"/>
      <c r="H174" s="1297">
        <v>1</v>
      </c>
      <c r="I174" s="995"/>
      <c r="J174" s="1294">
        <f t="shared" si="10"/>
        <v>0</v>
      </c>
      <c r="K174" s="1289"/>
    </row>
    <row r="175" spans="1:11" customFormat="1" ht="27.6" x14ac:dyDescent="0.3">
      <c r="A175" s="1290">
        <f t="shared" si="11"/>
        <v>154</v>
      </c>
      <c r="B175" s="2067"/>
      <c r="C175" s="1299" t="s">
        <v>3400</v>
      </c>
      <c r="D175" s="1291" t="s">
        <v>3398</v>
      </c>
      <c r="E175" s="1291" t="s">
        <v>3401</v>
      </c>
      <c r="F175" s="990"/>
      <c r="G175" s="990"/>
      <c r="H175" s="1297">
        <v>1</v>
      </c>
      <c r="I175" s="995"/>
      <c r="J175" s="1294">
        <f t="shared" si="10"/>
        <v>0</v>
      </c>
      <c r="K175" s="1289"/>
    </row>
    <row r="176" spans="1:11" customFormat="1" ht="27.6" x14ac:dyDescent="0.3">
      <c r="A176" s="1290">
        <f t="shared" si="11"/>
        <v>155</v>
      </c>
      <c r="B176" s="2067"/>
      <c r="C176" s="1299" t="s">
        <v>3402</v>
      </c>
      <c r="D176" s="1291" t="s">
        <v>3094</v>
      </c>
      <c r="E176" s="1296" t="s">
        <v>3403</v>
      </c>
      <c r="F176" s="990"/>
      <c r="G176" s="990"/>
      <c r="H176" s="1297">
        <v>1</v>
      </c>
      <c r="I176" s="995"/>
      <c r="J176" s="1294">
        <f t="shared" si="10"/>
        <v>0</v>
      </c>
      <c r="K176" s="1289"/>
    </row>
    <row r="177" spans="1:11" customFormat="1" ht="14.4" x14ac:dyDescent="0.3">
      <c r="A177" s="1290">
        <f t="shared" si="11"/>
        <v>156</v>
      </c>
      <c r="B177" s="2067"/>
      <c r="C177" s="1299" t="s">
        <v>3404</v>
      </c>
      <c r="D177" s="1291" t="s">
        <v>3094</v>
      </c>
      <c r="E177" s="1291" t="s">
        <v>3405</v>
      </c>
      <c r="F177" s="990"/>
      <c r="G177" s="990"/>
      <c r="H177" s="1297">
        <v>2</v>
      </c>
      <c r="I177" s="995"/>
      <c r="J177" s="1294">
        <f t="shared" si="10"/>
        <v>0</v>
      </c>
      <c r="K177" s="1289"/>
    </row>
    <row r="178" spans="1:11" customFormat="1" ht="14.4" x14ac:dyDescent="0.3">
      <c r="A178" s="1290">
        <f t="shared" si="11"/>
        <v>157</v>
      </c>
      <c r="B178" s="2067"/>
      <c r="C178" s="1299" t="s">
        <v>3406</v>
      </c>
      <c r="D178" s="1291" t="s">
        <v>3094</v>
      </c>
      <c r="E178" s="1291" t="s">
        <v>3407</v>
      </c>
      <c r="F178" s="990"/>
      <c r="G178" s="990"/>
      <c r="H178" s="1297">
        <v>2</v>
      </c>
      <c r="I178" s="995"/>
      <c r="J178" s="1294">
        <f t="shared" si="10"/>
        <v>0</v>
      </c>
      <c r="K178" s="1289"/>
    </row>
    <row r="179" spans="1:11" customFormat="1" ht="14.4" x14ac:dyDescent="0.3">
      <c r="A179" s="1290">
        <f t="shared" si="11"/>
        <v>158</v>
      </c>
      <c r="B179" s="2067"/>
      <c r="C179" s="1299" t="s">
        <v>3408</v>
      </c>
      <c r="D179" s="1291" t="s">
        <v>3094</v>
      </c>
      <c r="E179" s="1291" t="s">
        <v>3409</v>
      </c>
      <c r="F179" s="990"/>
      <c r="G179" s="990"/>
      <c r="H179" s="1297">
        <v>2</v>
      </c>
      <c r="I179" s="995"/>
      <c r="J179" s="1294">
        <f t="shared" si="10"/>
        <v>0</v>
      </c>
      <c r="K179" s="1289"/>
    </row>
    <row r="180" spans="1:11" customFormat="1" ht="14.4" x14ac:dyDescent="0.3">
      <c r="A180" s="1290">
        <f t="shared" si="11"/>
        <v>159</v>
      </c>
      <c r="B180" s="2067"/>
      <c r="C180" s="1299" t="s">
        <v>3410</v>
      </c>
      <c r="D180" s="1291" t="s">
        <v>3094</v>
      </c>
      <c r="E180" s="1291" t="s">
        <v>3411</v>
      </c>
      <c r="F180" s="990"/>
      <c r="G180" s="990"/>
      <c r="H180" s="1297">
        <v>2</v>
      </c>
      <c r="I180" s="995"/>
      <c r="J180" s="1294">
        <f t="shared" si="10"/>
        <v>0</v>
      </c>
      <c r="K180" s="1289"/>
    </row>
    <row r="181" spans="1:11" customFormat="1" ht="14.4" x14ac:dyDescent="0.3">
      <c r="A181" s="1290">
        <f t="shared" si="11"/>
        <v>160</v>
      </c>
      <c r="B181" s="2067"/>
      <c r="C181" s="1299" t="s">
        <v>3412</v>
      </c>
      <c r="D181" s="1291" t="s">
        <v>3094</v>
      </c>
      <c r="E181" s="1291" t="s">
        <v>3413</v>
      </c>
      <c r="F181" s="990"/>
      <c r="G181" s="990"/>
      <c r="H181" s="1297">
        <v>2</v>
      </c>
      <c r="I181" s="995"/>
      <c r="J181" s="1294">
        <f t="shared" si="10"/>
        <v>0</v>
      </c>
      <c r="K181" s="1289"/>
    </row>
    <row r="182" spans="1:11" customFormat="1" ht="14.4" x14ac:dyDescent="0.3">
      <c r="A182" s="1290">
        <f t="shared" si="11"/>
        <v>161</v>
      </c>
      <c r="B182" s="2067"/>
      <c r="C182" s="1299" t="s">
        <v>3414</v>
      </c>
      <c r="D182" s="1291" t="s">
        <v>3094</v>
      </c>
      <c r="E182" s="1291" t="s">
        <v>3415</v>
      </c>
      <c r="F182" s="990"/>
      <c r="G182" s="990"/>
      <c r="H182" s="1297">
        <v>2</v>
      </c>
      <c r="I182" s="995"/>
      <c r="J182" s="1294">
        <f t="shared" si="10"/>
        <v>0</v>
      </c>
      <c r="K182" s="1289"/>
    </row>
    <row r="183" spans="1:11" customFormat="1" ht="14.4" x14ac:dyDescent="0.3">
      <c r="A183" s="1290">
        <f t="shared" si="11"/>
        <v>162</v>
      </c>
      <c r="B183" s="2067"/>
      <c r="C183" s="1299" t="s">
        <v>3416</v>
      </c>
      <c r="D183" s="1291" t="s">
        <v>3094</v>
      </c>
      <c r="E183" s="1291" t="s">
        <v>3417</v>
      </c>
      <c r="F183" s="990"/>
      <c r="G183" s="990"/>
      <c r="H183" s="1297">
        <v>2</v>
      </c>
      <c r="I183" s="995"/>
      <c r="J183" s="1294">
        <f t="shared" si="10"/>
        <v>0</v>
      </c>
      <c r="K183" s="1289"/>
    </row>
    <row r="184" spans="1:11" customFormat="1" ht="14.4" x14ac:dyDescent="0.3">
      <c r="A184" s="1290">
        <f t="shared" si="11"/>
        <v>163</v>
      </c>
      <c r="B184" s="2067"/>
      <c r="C184" s="1299" t="s">
        <v>3418</v>
      </c>
      <c r="D184" s="1291" t="s">
        <v>3094</v>
      </c>
      <c r="E184" s="1291" t="s">
        <v>3419</v>
      </c>
      <c r="F184" s="990"/>
      <c r="G184" s="990"/>
      <c r="H184" s="1297">
        <v>2</v>
      </c>
      <c r="I184" s="995"/>
      <c r="J184" s="1294">
        <f t="shared" si="10"/>
        <v>0</v>
      </c>
      <c r="K184" s="1289"/>
    </row>
    <row r="185" spans="1:11" customFormat="1" ht="27.6" x14ac:dyDescent="0.3">
      <c r="A185" s="1290">
        <f t="shared" si="11"/>
        <v>164</v>
      </c>
      <c r="B185" s="2067"/>
      <c r="C185" s="1299" t="s">
        <v>3420</v>
      </c>
      <c r="D185" s="1291" t="s">
        <v>2309</v>
      </c>
      <c r="E185" s="1296">
        <v>37181</v>
      </c>
      <c r="F185" s="990"/>
      <c r="G185" s="990"/>
      <c r="H185" s="1297">
        <v>4</v>
      </c>
      <c r="I185" s="995"/>
      <c r="J185" s="1294">
        <f t="shared" si="10"/>
        <v>0</v>
      </c>
      <c r="K185" s="1289"/>
    </row>
    <row r="186" spans="1:11" customFormat="1" ht="14.4" x14ac:dyDescent="0.3">
      <c r="A186" s="1290">
        <f t="shared" si="11"/>
        <v>165</v>
      </c>
      <c r="B186" s="2067"/>
      <c r="C186" s="1299" t="s">
        <v>3250</v>
      </c>
      <c r="D186" s="1287" t="s">
        <v>1397</v>
      </c>
      <c r="E186" s="1296" t="s">
        <v>3421</v>
      </c>
      <c r="F186" s="990"/>
      <c r="G186" s="990"/>
      <c r="H186" s="1297">
        <v>15</v>
      </c>
      <c r="I186" s="995"/>
      <c r="J186" s="1294">
        <f t="shared" si="10"/>
        <v>0</v>
      </c>
      <c r="K186" s="1289"/>
    </row>
    <row r="187" spans="1:11" customFormat="1" ht="14.4" x14ac:dyDescent="0.3">
      <c r="A187" s="1290">
        <f t="shared" si="11"/>
        <v>166</v>
      </c>
      <c r="B187" s="2067"/>
      <c r="C187" s="1299" t="s">
        <v>3250</v>
      </c>
      <c r="D187" s="1287" t="s">
        <v>1397</v>
      </c>
      <c r="E187" s="1296" t="s">
        <v>3422</v>
      </c>
      <c r="F187" s="990"/>
      <c r="G187" s="990"/>
      <c r="H187" s="1297">
        <v>20</v>
      </c>
      <c r="I187" s="995"/>
      <c r="J187" s="1294">
        <f t="shared" si="10"/>
        <v>0</v>
      </c>
      <c r="K187" s="1289"/>
    </row>
    <row r="188" spans="1:11" customFormat="1" ht="27.6" x14ac:dyDescent="0.3">
      <c r="A188" s="1290">
        <f t="shared" si="11"/>
        <v>167</v>
      </c>
      <c r="B188" s="2067"/>
      <c r="C188" s="1299" t="s">
        <v>3423</v>
      </c>
      <c r="D188" s="1291" t="s">
        <v>3228</v>
      </c>
      <c r="E188" s="1296">
        <v>900371</v>
      </c>
      <c r="F188" s="990"/>
      <c r="G188" s="990"/>
      <c r="H188" s="1297">
        <v>2</v>
      </c>
      <c r="I188" s="995"/>
      <c r="J188" s="1294">
        <f t="shared" si="10"/>
        <v>0</v>
      </c>
      <c r="K188" s="1289"/>
    </row>
    <row r="189" spans="1:11" customFormat="1" ht="27.6" x14ac:dyDescent="0.3">
      <c r="A189" s="1290">
        <f t="shared" si="11"/>
        <v>168</v>
      </c>
      <c r="B189" s="2067"/>
      <c r="C189" s="1299" t="s">
        <v>3424</v>
      </c>
      <c r="D189" s="1291" t="s">
        <v>3228</v>
      </c>
      <c r="E189" s="1296">
        <v>901100</v>
      </c>
      <c r="F189" s="990"/>
      <c r="G189" s="990"/>
      <c r="H189" s="1297">
        <v>3</v>
      </c>
      <c r="I189" s="995"/>
      <c r="J189" s="1294">
        <f t="shared" si="10"/>
        <v>0</v>
      </c>
      <c r="K189" s="1289"/>
    </row>
    <row r="190" spans="1:11" customFormat="1" ht="27.6" x14ac:dyDescent="0.3">
      <c r="A190" s="1290">
        <f t="shared" si="11"/>
        <v>169</v>
      </c>
      <c r="B190" s="2067"/>
      <c r="C190" s="1299" t="s">
        <v>3425</v>
      </c>
      <c r="D190" s="1291" t="s">
        <v>3228</v>
      </c>
      <c r="E190" s="1296">
        <v>900670</v>
      </c>
      <c r="F190" s="990"/>
      <c r="G190" s="990"/>
      <c r="H190" s="1297">
        <v>1</v>
      </c>
      <c r="I190" s="995"/>
      <c r="J190" s="1294">
        <f t="shared" si="10"/>
        <v>0</v>
      </c>
      <c r="K190" s="1289"/>
    </row>
    <row r="191" spans="1:11" customFormat="1" ht="14.4" x14ac:dyDescent="0.3">
      <c r="A191" s="1290">
        <f t="shared" si="11"/>
        <v>170</v>
      </c>
      <c r="B191" s="2067"/>
      <c r="C191" s="1299" t="s">
        <v>3426</v>
      </c>
      <c r="D191" s="1299" t="s">
        <v>3219</v>
      </c>
      <c r="E191" s="1299" t="s">
        <v>3427</v>
      </c>
      <c r="F191" s="990"/>
      <c r="G191" s="990"/>
      <c r="H191" s="1297">
        <v>1</v>
      </c>
      <c r="I191" s="995"/>
      <c r="J191" s="1294">
        <f t="shared" si="10"/>
        <v>0</v>
      </c>
      <c r="K191" s="1289"/>
    </row>
    <row r="192" spans="1:11" customFormat="1" ht="14.4" x14ac:dyDescent="0.3">
      <c r="A192" s="1290">
        <f t="shared" si="11"/>
        <v>171</v>
      </c>
      <c r="B192" s="2067"/>
      <c r="C192" s="1299" t="s">
        <v>3428</v>
      </c>
      <c r="D192" s="1291" t="s">
        <v>3094</v>
      </c>
      <c r="E192" s="1296" t="s">
        <v>3429</v>
      </c>
      <c r="F192" s="990"/>
      <c r="G192" s="990"/>
      <c r="H192" s="1297">
        <v>1</v>
      </c>
      <c r="I192" s="995"/>
      <c r="J192" s="1294">
        <f t="shared" si="10"/>
        <v>0</v>
      </c>
      <c r="K192" s="1289"/>
    </row>
    <row r="193" spans="1:11" customFormat="1" ht="14.4" x14ac:dyDescent="0.3">
      <c r="A193" s="1290">
        <f t="shared" si="11"/>
        <v>172</v>
      </c>
      <c r="B193" s="2067"/>
      <c r="C193" s="1299" t="s">
        <v>3170</v>
      </c>
      <c r="D193" s="1291" t="s">
        <v>3430</v>
      </c>
      <c r="E193" s="1296" t="s">
        <v>3431</v>
      </c>
      <c r="F193" s="990"/>
      <c r="G193" s="990"/>
      <c r="H193" s="1297">
        <v>6</v>
      </c>
      <c r="I193" s="995"/>
      <c r="J193" s="1294">
        <f t="shared" si="10"/>
        <v>0</v>
      </c>
      <c r="K193" s="1289"/>
    </row>
    <row r="194" spans="1:11" customFormat="1" ht="14.4" x14ac:dyDescent="0.3">
      <c r="A194" s="1290">
        <f t="shared" si="11"/>
        <v>173</v>
      </c>
      <c r="B194" s="2067"/>
      <c r="C194" s="1299" t="s">
        <v>3432</v>
      </c>
      <c r="D194" s="1291" t="s">
        <v>3433</v>
      </c>
      <c r="E194" s="1296" t="s">
        <v>3434</v>
      </c>
      <c r="F194" s="990"/>
      <c r="G194" s="990"/>
      <c r="H194" s="1297">
        <v>30</v>
      </c>
      <c r="I194" s="995"/>
      <c r="J194" s="1294">
        <f t="shared" si="10"/>
        <v>0</v>
      </c>
      <c r="K194" s="1289"/>
    </row>
    <row r="195" spans="1:11" customFormat="1" ht="27.6" x14ac:dyDescent="0.3">
      <c r="A195" s="1290">
        <f t="shared" si="11"/>
        <v>174</v>
      </c>
      <c r="B195" s="2067"/>
      <c r="C195" s="1299" t="s">
        <v>3435</v>
      </c>
      <c r="D195" s="1291" t="s">
        <v>3436</v>
      </c>
      <c r="E195" s="1296" t="s">
        <v>3437</v>
      </c>
      <c r="F195" s="990"/>
      <c r="G195" s="990"/>
      <c r="H195" s="1297">
        <v>1</v>
      </c>
      <c r="I195" s="995"/>
      <c r="J195" s="1294">
        <f t="shared" si="10"/>
        <v>0</v>
      </c>
      <c r="K195" s="1289"/>
    </row>
    <row r="196" spans="1:11" customFormat="1" ht="14.4" x14ac:dyDescent="0.3">
      <c r="A196" s="1290">
        <f t="shared" si="11"/>
        <v>175</v>
      </c>
      <c r="B196" s="2067"/>
      <c r="C196" s="1299" t="s">
        <v>3438</v>
      </c>
      <c r="D196" s="1291" t="s">
        <v>3094</v>
      </c>
      <c r="E196" s="1296" t="s">
        <v>3439</v>
      </c>
      <c r="F196" s="990"/>
      <c r="G196" s="990"/>
      <c r="H196" s="1297">
        <v>1</v>
      </c>
      <c r="I196" s="995"/>
      <c r="J196" s="1294">
        <f t="shared" si="10"/>
        <v>0</v>
      </c>
      <c r="K196" s="1289"/>
    </row>
    <row r="197" spans="1:11" customFormat="1" ht="14.4" x14ac:dyDescent="0.3">
      <c r="A197" s="1290">
        <f t="shared" si="11"/>
        <v>176</v>
      </c>
      <c r="B197" s="2067"/>
      <c r="C197" s="1299" t="s">
        <v>3440</v>
      </c>
      <c r="D197" s="1291" t="s">
        <v>3094</v>
      </c>
      <c r="E197" s="1296" t="s">
        <v>3441</v>
      </c>
      <c r="F197" s="990"/>
      <c r="G197" s="990"/>
      <c r="H197" s="1297">
        <v>1</v>
      </c>
      <c r="I197" s="995"/>
      <c r="J197" s="1294">
        <f t="shared" si="10"/>
        <v>0</v>
      </c>
      <c r="K197" s="1289"/>
    </row>
    <row r="198" spans="1:11" customFormat="1" ht="27.6" x14ac:dyDescent="0.3">
      <c r="A198" s="1290">
        <f t="shared" si="11"/>
        <v>177</v>
      </c>
      <c r="B198" s="2067"/>
      <c r="C198" s="1299" t="s">
        <v>3442</v>
      </c>
      <c r="D198" s="1291" t="s">
        <v>3284</v>
      </c>
      <c r="E198" s="1291" t="s">
        <v>3443</v>
      </c>
      <c r="F198" s="990"/>
      <c r="G198" s="990"/>
      <c r="H198" s="1297">
        <v>1</v>
      </c>
      <c r="I198" s="995"/>
      <c r="J198" s="1294">
        <f t="shared" si="10"/>
        <v>0</v>
      </c>
      <c r="K198" s="1289"/>
    </row>
    <row r="199" spans="1:11" customFormat="1" ht="27.6" x14ac:dyDescent="0.3">
      <c r="A199" s="1290">
        <f t="shared" si="11"/>
        <v>178</v>
      </c>
      <c r="B199" s="2067"/>
      <c r="C199" s="1299" t="s">
        <v>3444</v>
      </c>
      <c r="D199" s="1291" t="s">
        <v>3284</v>
      </c>
      <c r="E199" s="1291" t="s">
        <v>3445</v>
      </c>
      <c r="F199" s="990"/>
      <c r="G199" s="990"/>
      <c r="H199" s="1297">
        <v>2</v>
      </c>
      <c r="I199" s="995"/>
      <c r="J199" s="1294">
        <f t="shared" si="10"/>
        <v>0</v>
      </c>
      <c r="K199" s="1289"/>
    </row>
    <row r="200" spans="1:11" customFormat="1" ht="27.6" x14ac:dyDescent="0.3">
      <c r="A200" s="1290">
        <f t="shared" si="11"/>
        <v>179</v>
      </c>
      <c r="B200" s="2067"/>
      <c r="C200" s="1299" t="s">
        <v>3446</v>
      </c>
      <c r="D200" s="1291" t="s">
        <v>3284</v>
      </c>
      <c r="E200" s="1291" t="s">
        <v>3447</v>
      </c>
      <c r="F200" s="990"/>
      <c r="G200" s="990"/>
      <c r="H200" s="1297">
        <v>1</v>
      </c>
      <c r="I200" s="995"/>
      <c r="J200" s="1294">
        <f t="shared" si="10"/>
        <v>0</v>
      </c>
      <c r="K200" s="1289"/>
    </row>
    <row r="201" spans="1:11" customFormat="1" ht="26.25" customHeight="1" x14ac:dyDescent="0.3">
      <c r="A201" s="1290">
        <f t="shared" si="11"/>
        <v>180</v>
      </c>
      <c r="B201" s="2067"/>
      <c r="C201" s="1299" t="s">
        <v>3448</v>
      </c>
      <c r="D201" s="1291" t="s">
        <v>3284</v>
      </c>
      <c r="E201" s="1291" t="s">
        <v>3449</v>
      </c>
      <c r="F201" s="990"/>
      <c r="G201" s="990"/>
      <c r="H201" s="1297">
        <v>1</v>
      </c>
      <c r="I201" s="995"/>
      <c r="J201" s="1294">
        <f t="shared" si="10"/>
        <v>0</v>
      </c>
      <c r="K201" s="1289"/>
    </row>
    <row r="202" spans="1:11" customFormat="1" ht="27.6" x14ac:dyDescent="0.3">
      <c r="A202" s="1290">
        <f t="shared" si="11"/>
        <v>181</v>
      </c>
      <c r="B202" s="2067"/>
      <c r="C202" s="1299" t="s">
        <v>3450</v>
      </c>
      <c r="D202" s="1291" t="s">
        <v>3235</v>
      </c>
      <c r="E202" s="1296" t="s">
        <v>3451</v>
      </c>
      <c r="F202" s="990"/>
      <c r="G202" s="990"/>
      <c r="H202" s="1297">
        <v>4</v>
      </c>
      <c r="I202" s="995"/>
      <c r="J202" s="1294">
        <f t="shared" si="10"/>
        <v>0</v>
      </c>
      <c r="K202" s="1289"/>
    </row>
    <row r="203" spans="1:11" customFormat="1" ht="27.6" x14ac:dyDescent="0.3">
      <c r="A203" s="1290">
        <f t="shared" si="11"/>
        <v>182</v>
      </c>
      <c r="B203" s="2067"/>
      <c r="C203" s="1299" t="s">
        <v>3452</v>
      </c>
      <c r="D203" s="1291" t="s">
        <v>3453</v>
      </c>
      <c r="E203" s="1296" t="s">
        <v>3454</v>
      </c>
      <c r="F203" s="990"/>
      <c r="G203" s="990"/>
      <c r="H203" s="1297">
        <v>1</v>
      </c>
      <c r="I203" s="995"/>
      <c r="J203" s="1294">
        <f t="shared" si="10"/>
        <v>0</v>
      </c>
      <c r="K203" s="1289"/>
    </row>
    <row r="204" spans="1:11" customFormat="1" ht="27.6" x14ac:dyDescent="0.3">
      <c r="A204" s="1290">
        <f t="shared" si="11"/>
        <v>183</v>
      </c>
      <c r="B204" s="2067"/>
      <c r="C204" s="1299" t="s">
        <v>3455</v>
      </c>
      <c r="D204" s="1291" t="s">
        <v>3453</v>
      </c>
      <c r="E204" s="1296" t="s">
        <v>3456</v>
      </c>
      <c r="F204" s="990"/>
      <c r="G204" s="990"/>
      <c r="H204" s="1297">
        <v>1</v>
      </c>
      <c r="I204" s="995"/>
      <c r="J204" s="1294">
        <f t="shared" si="10"/>
        <v>0</v>
      </c>
      <c r="K204" s="1289"/>
    </row>
    <row r="205" spans="1:11" customFormat="1" ht="14.4" x14ac:dyDescent="0.3">
      <c r="A205" s="1290">
        <f t="shared" si="11"/>
        <v>184</v>
      </c>
      <c r="B205" s="2067"/>
      <c r="C205" s="1299" t="s">
        <v>3457</v>
      </c>
      <c r="D205" s="1291" t="s">
        <v>3136</v>
      </c>
      <c r="E205" s="1296" t="s">
        <v>3458</v>
      </c>
      <c r="F205" s="990"/>
      <c r="G205" s="990"/>
      <c r="H205" s="1297">
        <v>2</v>
      </c>
      <c r="I205" s="995"/>
      <c r="J205" s="1294">
        <f t="shared" ref="J205:J236" si="12">ROUND(I205,2)*H205</f>
        <v>0</v>
      </c>
      <c r="K205" s="1289"/>
    </row>
    <row r="206" spans="1:11" customFormat="1" ht="14.4" x14ac:dyDescent="0.3">
      <c r="A206" s="1290">
        <f t="shared" ref="A206:A242" si="13">A205+1</f>
        <v>185</v>
      </c>
      <c r="B206" s="2067"/>
      <c r="C206" s="1299" t="s">
        <v>3459</v>
      </c>
      <c r="D206" s="1291" t="s">
        <v>3136</v>
      </c>
      <c r="E206" s="1296" t="s">
        <v>3460</v>
      </c>
      <c r="F206" s="990"/>
      <c r="G206" s="990"/>
      <c r="H206" s="1297">
        <v>1</v>
      </c>
      <c r="I206" s="995"/>
      <c r="J206" s="1294">
        <f t="shared" si="12"/>
        <v>0</v>
      </c>
      <c r="K206" s="1289"/>
    </row>
    <row r="207" spans="1:11" customFormat="1" ht="14.4" x14ac:dyDescent="0.3">
      <c r="A207" s="1290">
        <f t="shared" si="13"/>
        <v>186</v>
      </c>
      <c r="B207" s="2067"/>
      <c r="C207" s="1299" t="s">
        <v>3461</v>
      </c>
      <c r="D207" s="1291" t="s">
        <v>3462</v>
      </c>
      <c r="E207" s="1296" t="s">
        <v>3463</v>
      </c>
      <c r="F207" s="990"/>
      <c r="G207" s="990"/>
      <c r="H207" s="1297">
        <v>2</v>
      </c>
      <c r="I207" s="995"/>
      <c r="J207" s="1294">
        <f t="shared" si="12"/>
        <v>0</v>
      </c>
      <c r="K207" s="1289"/>
    </row>
    <row r="208" spans="1:11" customFormat="1" ht="14.4" x14ac:dyDescent="0.3">
      <c r="A208" s="1290">
        <f t="shared" si="13"/>
        <v>187</v>
      </c>
      <c r="B208" s="2067"/>
      <c r="C208" s="1299" t="s">
        <v>3464</v>
      </c>
      <c r="D208" s="1291" t="s">
        <v>3436</v>
      </c>
      <c r="E208" s="1296" t="s">
        <v>3465</v>
      </c>
      <c r="F208" s="990"/>
      <c r="G208" s="990"/>
      <c r="H208" s="1297">
        <v>2</v>
      </c>
      <c r="I208" s="995"/>
      <c r="J208" s="1294">
        <f t="shared" si="12"/>
        <v>0</v>
      </c>
      <c r="K208" s="1289"/>
    </row>
    <row r="209" spans="1:11" customFormat="1" ht="14.4" x14ac:dyDescent="0.3">
      <c r="A209" s="1290">
        <f t="shared" si="13"/>
        <v>188</v>
      </c>
      <c r="B209" s="2067"/>
      <c r="C209" s="1299" t="s">
        <v>3466</v>
      </c>
      <c r="D209" s="1291" t="s">
        <v>3467</v>
      </c>
      <c r="E209" s="1296" t="s">
        <v>3468</v>
      </c>
      <c r="F209" s="990"/>
      <c r="G209" s="990"/>
      <c r="H209" s="1297">
        <v>20</v>
      </c>
      <c r="I209" s="995"/>
      <c r="J209" s="1294">
        <f t="shared" si="12"/>
        <v>0</v>
      </c>
      <c r="K209" s="1289"/>
    </row>
    <row r="210" spans="1:11" customFormat="1" ht="14.4" x14ac:dyDescent="0.3">
      <c r="A210" s="1290">
        <f t="shared" si="13"/>
        <v>189</v>
      </c>
      <c r="B210" s="2067"/>
      <c r="C210" s="1299" t="s">
        <v>3469</v>
      </c>
      <c r="D210" s="1291" t="s">
        <v>3467</v>
      </c>
      <c r="E210" s="1296" t="s">
        <v>3470</v>
      </c>
      <c r="F210" s="990"/>
      <c r="G210" s="990"/>
      <c r="H210" s="1297">
        <v>2</v>
      </c>
      <c r="I210" s="995"/>
      <c r="J210" s="1294">
        <f t="shared" si="12"/>
        <v>0</v>
      </c>
      <c r="K210" s="1289"/>
    </row>
    <row r="211" spans="1:11" customFormat="1" ht="14.4" x14ac:dyDescent="0.3">
      <c r="A211" s="1290">
        <f t="shared" si="13"/>
        <v>190</v>
      </c>
      <c r="B211" s="2067"/>
      <c r="C211" s="1299" t="s">
        <v>3471</v>
      </c>
      <c r="D211" s="1291" t="s">
        <v>3472</v>
      </c>
      <c r="E211" s="1296" t="s">
        <v>3473</v>
      </c>
      <c r="F211" s="990"/>
      <c r="G211" s="990"/>
      <c r="H211" s="1297">
        <v>2</v>
      </c>
      <c r="I211" s="995"/>
      <c r="J211" s="1294">
        <f t="shared" si="12"/>
        <v>0</v>
      </c>
      <c r="K211" s="1289"/>
    </row>
    <row r="212" spans="1:11" customFormat="1" ht="14.4" x14ac:dyDescent="0.3">
      <c r="A212" s="1290">
        <f t="shared" si="13"/>
        <v>191</v>
      </c>
      <c r="B212" s="2067" t="s">
        <v>3474</v>
      </c>
      <c r="C212" s="1299" t="s">
        <v>3475</v>
      </c>
      <c r="D212" s="1291" t="s">
        <v>3476</v>
      </c>
      <c r="E212" s="1296" t="s">
        <v>3477</v>
      </c>
      <c r="F212" s="990"/>
      <c r="G212" s="990"/>
      <c r="H212" s="1297">
        <v>2</v>
      </c>
      <c r="I212" s="995"/>
      <c r="J212" s="1294">
        <f t="shared" si="12"/>
        <v>0</v>
      </c>
      <c r="K212" s="1289"/>
    </row>
    <row r="213" spans="1:11" customFormat="1" ht="14.4" x14ac:dyDescent="0.3">
      <c r="A213" s="1290">
        <f t="shared" si="13"/>
        <v>192</v>
      </c>
      <c r="B213" s="2067"/>
      <c r="C213" s="1299" t="s">
        <v>3478</v>
      </c>
      <c r="D213" s="1291" t="s">
        <v>3476</v>
      </c>
      <c r="E213" s="1296" t="s">
        <v>3479</v>
      </c>
      <c r="F213" s="990"/>
      <c r="G213" s="990"/>
      <c r="H213" s="1297">
        <v>1</v>
      </c>
      <c r="I213" s="995"/>
      <c r="J213" s="1294">
        <f t="shared" si="12"/>
        <v>0</v>
      </c>
      <c r="K213" s="1289"/>
    </row>
    <row r="214" spans="1:11" customFormat="1" ht="14.4" x14ac:dyDescent="0.3">
      <c r="A214" s="1290">
        <f t="shared" si="13"/>
        <v>193</v>
      </c>
      <c r="B214" s="2067"/>
      <c r="C214" s="1299" t="s">
        <v>3480</v>
      </c>
      <c r="D214" s="1291" t="s">
        <v>3476</v>
      </c>
      <c r="E214" s="1296">
        <v>29090</v>
      </c>
      <c r="F214" s="990"/>
      <c r="G214" s="990"/>
      <c r="H214" s="1297">
        <v>1</v>
      </c>
      <c r="I214" s="995"/>
      <c r="J214" s="1294">
        <f t="shared" si="12"/>
        <v>0</v>
      </c>
      <c r="K214" s="1289"/>
    </row>
    <row r="215" spans="1:11" customFormat="1" ht="14.4" x14ac:dyDescent="0.3">
      <c r="A215" s="1290">
        <f t="shared" si="13"/>
        <v>194</v>
      </c>
      <c r="B215" s="2067"/>
      <c r="C215" s="1299" t="s">
        <v>3481</v>
      </c>
      <c r="D215" s="1291" t="s">
        <v>3476</v>
      </c>
      <c r="E215" s="1296">
        <v>51300</v>
      </c>
      <c r="F215" s="990"/>
      <c r="G215" s="990"/>
      <c r="H215" s="1297">
        <v>1</v>
      </c>
      <c r="I215" s="995"/>
      <c r="J215" s="1294">
        <f t="shared" si="12"/>
        <v>0</v>
      </c>
      <c r="K215" s="1289"/>
    </row>
    <row r="216" spans="1:11" customFormat="1" ht="14.4" x14ac:dyDescent="0.3">
      <c r="A216" s="1290">
        <f t="shared" si="13"/>
        <v>195</v>
      </c>
      <c r="B216" s="2067"/>
      <c r="C216" s="1299" t="s">
        <v>3482</v>
      </c>
      <c r="D216" s="1291" t="s">
        <v>2309</v>
      </c>
      <c r="E216" s="1296" t="s">
        <v>3483</v>
      </c>
      <c r="F216" s="990"/>
      <c r="G216" s="990"/>
      <c r="H216" s="1297">
        <v>1</v>
      </c>
      <c r="I216" s="995"/>
      <c r="J216" s="1294">
        <f t="shared" si="12"/>
        <v>0</v>
      </c>
      <c r="K216" s="1289"/>
    </row>
    <row r="217" spans="1:11" customFormat="1" ht="14.4" x14ac:dyDescent="0.3">
      <c r="A217" s="1290">
        <f t="shared" si="13"/>
        <v>196</v>
      </c>
      <c r="B217" s="2067"/>
      <c r="C217" s="1299" t="s">
        <v>3484</v>
      </c>
      <c r="D217" s="1291" t="s">
        <v>3485</v>
      </c>
      <c r="E217" s="1296" t="s">
        <v>3486</v>
      </c>
      <c r="F217" s="990"/>
      <c r="G217" s="990"/>
      <c r="H217" s="1297">
        <v>1</v>
      </c>
      <c r="I217" s="995"/>
      <c r="J217" s="1294">
        <f t="shared" si="12"/>
        <v>0</v>
      </c>
      <c r="K217" s="1289"/>
    </row>
    <row r="218" spans="1:11" customFormat="1" ht="14.4" x14ac:dyDescent="0.3">
      <c r="A218" s="1290">
        <f t="shared" si="13"/>
        <v>197</v>
      </c>
      <c r="B218" s="2067"/>
      <c r="C218" s="1299" t="s">
        <v>3487</v>
      </c>
      <c r="D218" s="1291" t="s">
        <v>3476</v>
      </c>
      <c r="E218" s="1291" t="s">
        <v>3488</v>
      </c>
      <c r="F218" s="990"/>
      <c r="G218" s="990"/>
      <c r="H218" s="1297">
        <v>10</v>
      </c>
      <c r="I218" s="995"/>
      <c r="J218" s="1294">
        <f t="shared" si="12"/>
        <v>0</v>
      </c>
      <c r="K218" s="1289"/>
    </row>
    <row r="219" spans="1:11" customFormat="1" ht="27.6" x14ac:dyDescent="0.3">
      <c r="A219" s="1290">
        <f t="shared" si="13"/>
        <v>198</v>
      </c>
      <c r="B219" s="2067"/>
      <c r="C219" s="1299" t="s">
        <v>3489</v>
      </c>
      <c r="D219" s="1291" t="s">
        <v>3490</v>
      </c>
      <c r="E219" s="1291" t="s">
        <v>3491</v>
      </c>
      <c r="F219" s="990"/>
      <c r="G219" s="990"/>
      <c r="H219" s="1297">
        <v>1</v>
      </c>
      <c r="I219" s="995"/>
      <c r="J219" s="1294">
        <f t="shared" si="12"/>
        <v>0</v>
      </c>
      <c r="K219" s="1289"/>
    </row>
    <row r="220" spans="1:11" customFormat="1" ht="27.6" x14ac:dyDescent="0.3">
      <c r="A220" s="1290">
        <f t="shared" si="13"/>
        <v>199</v>
      </c>
      <c r="B220" s="2067"/>
      <c r="C220" s="1299" t="s">
        <v>3489</v>
      </c>
      <c r="D220" s="1291" t="s">
        <v>3490</v>
      </c>
      <c r="E220" s="1291" t="s">
        <v>3492</v>
      </c>
      <c r="F220" s="990"/>
      <c r="G220" s="990"/>
      <c r="H220" s="1297">
        <v>2</v>
      </c>
      <c r="I220" s="995"/>
      <c r="J220" s="1294">
        <f t="shared" si="12"/>
        <v>0</v>
      </c>
      <c r="K220" s="1289"/>
    </row>
    <row r="221" spans="1:11" customFormat="1" ht="27.6" x14ac:dyDescent="0.3">
      <c r="A221" s="1290">
        <f t="shared" si="13"/>
        <v>200</v>
      </c>
      <c r="B221" s="2067"/>
      <c r="C221" s="1299" t="s">
        <v>3489</v>
      </c>
      <c r="D221" s="1291" t="s">
        <v>3490</v>
      </c>
      <c r="E221" s="1291" t="s">
        <v>3493</v>
      </c>
      <c r="F221" s="990"/>
      <c r="G221" s="990"/>
      <c r="H221" s="1297">
        <v>2</v>
      </c>
      <c r="I221" s="995"/>
      <c r="J221" s="1294">
        <f t="shared" si="12"/>
        <v>0</v>
      </c>
      <c r="K221" s="1289"/>
    </row>
    <row r="222" spans="1:11" customFormat="1" ht="27.6" x14ac:dyDescent="0.3">
      <c r="A222" s="1290">
        <f t="shared" si="13"/>
        <v>201</v>
      </c>
      <c r="B222" s="2067"/>
      <c r="C222" s="1299" t="s">
        <v>3489</v>
      </c>
      <c r="D222" s="1291" t="s">
        <v>3490</v>
      </c>
      <c r="E222" s="1291" t="s">
        <v>3494</v>
      </c>
      <c r="F222" s="990"/>
      <c r="G222" s="990"/>
      <c r="H222" s="1297">
        <v>2</v>
      </c>
      <c r="I222" s="995"/>
      <c r="J222" s="1294">
        <f t="shared" si="12"/>
        <v>0</v>
      </c>
      <c r="K222" s="1289"/>
    </row>
    <row r="223" spans="1:11" customFormat="1" ht="14.4" x14ac:dyDescent="0.3">
      <c r="A223" s="1290">
        <f t="shared" si="13"/>
        <v>202</v>
      </c>
      <c r="B223" s="2067"/>
      <c r="C223" s="1299" t="s">
        <v>3495</v>
      </c>
      <c r="D223" s="1291" t="s">
        <v>3485</v>
      </c>
      <c r="E223" s="1291" t="s">
        <v>3496</v>
      </c>
      <c r="F223" s="990"/>
      <c r="G223" s="990"/>
      <c r="H223" s="1297">
        <v>1</v>
      </c>
      <c r="I223" s="995"/>
      <c r="J223" s="1294">
        <f t="shared" si="12"/>
        <v>0</v>
      </c>
      <c r="K223" s="1289"/>
    </row>
    <row r="224" spans="1:11" customFormat="1" ht="14.4" x14ac:dyDescent="0.3">
      <c r="A224" s="1290">
        <f t="shared" si="13"/>
        <v>203</v>
      </c>
      <c r="B224" s="2067"/>
      <c r="C224" s="1299" t="s">
        <v>3497</v>
      </c>
      <c r="D224" s="1291" t="s">
        <v>3485</v>
      </c>
      <c r="E224" s="1291" t="s">
        <v>3498</v>
      </c>
      <c r="F224" s="990"/>
      <c r="G224" s="990"/>
      <c r="H224" s="1297">
        <v>1</v>
      </c>
      <c r="I224" s="995"/>
      <c r="J224" s="1294">
        <f t="shared" si="12"/>
        <v>0</v>
      </c>
      <c r="K224" s="1289"/>
    </row>
    <row r="225" spans="1:11" customFormat="1" ht="27.6" x14ac:dyDescent="0.3">
      <c r="A225" s="1290">
        <f t="shared" si="13"/>
        <v>204</v>
      </c>
      <c r="B225" s="2067"/>
      <c r="C225" s="1299" t="s">
        <v>3499</v>
      </c>
      <c r="D225" s="1291" t="s">
        <v>3500</v>
      </c>
      <c r="E225" s="1296" t="s">
        <v>3501</v>
      </c>
      <c r="F225" s="990"/>
      <c r="G225" s="990"/>
      <c r="H225" s="1297">
        <v>350</v>
      </c>
      <c r="I225" s="995"/>
      <c r="J225" s="1294">
        <f t="shared" si="12"/>
        <v>0</v>
      </c>
      <c r="K225" s="1289"/>
    </row>
    <row r="226" spans="1:11" customFormat="1" ht="14.4" x14ac:dyDescent="0.3">
      <c r="A226" s="1290">
        <f t="shared" si="13"/>
        <v>205</v>
      </c>
      <c r="B226" s="2067"/>
      <c r="C226" s="1299" t="s">
        <v>3502</v>
      </c>
      <c r="D226" s="1291" t="s">
        <v>3503</v>
      </c>
      <c r="E226" s="1296" t="s">
        <v>3504</v>
      </c>
      <c r="F226" s="990"/>
      <c r="G226" s="990"/>
      <c r="H226" s="1297">
        <v>1</v>
      </c>
      <c r="I226" s="995"/>
      <c r="J226" s="1294">
        <f t="shared" si="12"/>
        <v>0</v>
      </c>
      <c r="K226" s="1289"/>
    </row>
    <row r="227" spans="1:11" customFormat="1" ht="14.4" x14ac:dyDescent="0.3">
      <c r="A227" s="1290">
        <f t="shared" si="13"/>
        <v>206</v>
      </c>
      <c r="B227" s="2067" t="s">
        <v>3505</v>
      </c>
      <c r="C227" s="1299" t="s">
        <v>3506</v>
      </c>
      <c r="D227" s="1291" t="s">
        <v>3476</v>
      </c>
      <c r="E227" s="1291" t="s">
        <v>3507</v>
      </c>
      <c r="F227" s="990"/>
      <c r="G227" s="990"/>
      <c r="H227" s="1297">
        <v>1</v>
      </c>
      <c r="I227" s="995"/>
      <c r="J227" s="1294">
        <f t="shared" si="12"/>
        <v>0</v>
      </c>
      <c r="K227" s="1289"/>
    </row>
    <row r="228" spans="1:11" customFormat="1" ht="14.4" x14ac:dyDescent="0.3">
      <c r="A228" s="1290">
        <f t="shared" si="13"/>
        <v>207</v>
      </c>
      <c r="B228" s="2067"/>
      <c r="C228" s="1299" t="s">
        <v>3508</v>
      </c>
      <c r="D228" s="1291" t="s">
        <v>3509</v>
      </c>
      <c r="E228" s="1291" t="s">
        <v>3510</v>
      </c>
      <c r="F228" s="990"/>
      <c r="G228" s="990"/>
      <c r="H228" s="1297">
        <v>1</v>
      </c>
      <c r="I228" s="995"/>
      <c r="J228" s="1294">
        <f t="shared" si="12"/>
        <v>0</v>
      </c>
      <c r="K228" s="1289"/>
    </row>
    <row r="229" spans="1:11" customFormat="1" ht="14.4" x14ac:dyDescent="0.3">
      <c r="A229" s="1290">
        <f t="shared" si="13"/>
        <v>208</v>
      </c>
      <c r="B229" s="2067"/>
      <c r="C229" s="1299" t="s">
        <v>3511</v>
      </c>
      <c r="D229" s="1291" t="s">
        <v>1397</v>
      </c>
      <c r="E229" s="1291" t="s">
        <v>3512</v>
      </c>
      <c r="F229" s="990"/>
      <c r="G229" s="990"/>
      <c r="H229" s="1297">
        <v>16</v>
      </c>
      <c r="I229" s="995"/>
      <c r="J229" s="1294">
        <f t="shared" si="12"/>
        <v>0</v>
      </c>
      <c r="K229" s="1289"/>
    </row>
    <row r="230" spans="1:11" customFormat="1" ht="14.4" x14ac:dyDescent="0.3">
      <c r="A230" s="1290">
        <f t="shared" si="13"/>
        <v>209</v>
      </c>
      <c r="B230" s="2067"/>
      <c r="C230" s="1299" t="s">
        <v>3513</v>
      </c>
      <c r="D230" s="1291" t="s">
        <v>3476</v>
      </c>
      <c r="E230" s="1291" t="s">
        <v>3514</v>
      </c>
      <c r="F230" s="990"/>
      <c r="G230" s="990"/>
      <c r="H230" s="1297">
        <v>1</v>
      </c>
      <c r="I230" s="995"/>
      <c r="J230" s="1294">
        <f t="shared" si="12"/>
        <v>0</v>
      </c>
      <c r="K230" s="1289"/>
    </row>
    <row r="231" spans="1:11" customFormat="1" ht="14.4" x14ac:dyDescent="0.3">
      <c r="A231" s="1290">
        <f t="shared" si="13"/>
        <v>210</v>
      </c>
      <c r="B231" s="2067"/>
      <c r="C231" s="1299" t="s">
        <v>3515</v>
      </c>
      <c r="D231" s="1291" t="s">
        <v>3476</v>
      </c>
      <c r="E231" s="1291" t="s">
        <v>3516</v>
      </c>
      <c r="F231" s="990"/>
      <c r="G231" s="990"/>
      <c r="H231" s="1297">
        <v>1</v>
      </c>
      <c r="I231" s="995"/>
      <c r="J231" s="1294">
        <f t="shared" si="12"/>
        <v>0</v>
      </c>
      <c r="K231" s="1289"/>
    </row>
    <row r="232" spans="1:11" customFormat="1" ht="14.4" x14ac:dyDescent="0.3">
      <c r="A232" s="1290">
        <f t="shared" si="13"/>
        <v>211</v>
      </c>
      <c r="B232" s="2067"/>
      <c r="C232" s="1299" t="s">
        <v>3517</v>
      </c>
      <c r="D232" s="1291" t="s">
        <v>3476</v>
      </c>
      <c r="E232" s="1291" t="s">
        <v>3518</v>
      </c>
      <c r="F232" s="990"/>
      <c r="G232" s="990"/>
      <c r="H232" s="1297">
        <v>1</v>
      </c>
      <c r="I232" s="995"/>
      <c r="J232" s="1294">
        <f t="shared" si="12"/>
        <v>0</v>
      </c>
      <c r="K232" s="1289"/>
    </row>
    <row r="233" spans="1:11" customFormat="1" ht="14.4" x14ac:dyDescent="0.3">
      <c r="A233" s="1290">
        <f t="shared" si="13"/>
        <v>212</v>
      </c>
      <c r="B233" s="2067"/>
      <c r="C233" s="1299" t="s">
        <v>3519</v>
      </c>
      <c r="D233" s="1291" t="s">
        <v>3476</v>
      </c>
      <c r="E233" s="1291" t="s">
        <v>3520</v>
      </c>
      <c r="F233" s="990"/>
      <c r="G233" s="990"/>
      <c r="H233" s="1297">
        <v>1</v>
      </c>
      <c r="I233" s="995"/>
      <c r="J233" s="1294">
        <f t="shared" si="12"/>
        <v>0</v>
      </c>
      <c r="K233" s="1289"/>
    </row>
    <row r="234" spans="1:11" customFormat="1" ht="14.4" x14ac:dyDescent="0.3">
      <c r="A234" s="1290">
        <f t="shared" si="13"/>
        <v>213</v>
      </c>
      <c r="B234" s="2067"/>
      <c r="C234" s="1299" t="s">
        <v>3521</v>
      </c>
      <c r="D234" s="1291" t="s">
        <v>3094</v>
      </c>
      <c r="E234" s="1291" t="s">
        <v>3522</v>
      </c>
      <c r="F234" s="990"/>
      <c r="G234" s="990"/>
      <c r="H234" s="1297">
        <v>2</v>
      </c>
      <c r="I234" s="995"/>
      <c r="J234" s="1294">
        <f t="shared" si="12"/>
        <v>0</v>
      </c>
      <c r="K234" s="1289"/>
    </row>
    <row r="235" spans="1:11" customFormat="1" ht="27.6" x14ac:dyDescent="0.3">
      <c r="A235" s="1290">
        <f t="shared" si="13"/>
        <v>214</v>
      </c>
      <c r="B235" s="2067"/>
      <c r="C235" s="1299" t="s">
        <v>3523</v>
      </c>
      <c r="D235" s="1291" t="s">
        <v>3284</v>
      </c>
      <c r="E235" s="1291" t="s">
        <v>3524</v>
      </c>
      <c r="F235" s="990"/>
      <c r="G235" s="990"/>
      <c r="H235" s="1297">
        <v>1</v>
      </c>
      <c r="I235" s="995"/>
      <c r="J235" s="1294">
        <f t="shared" si="12"/>
        <v>0</v>
      </c>
      <c r="K235" s="1289"/>
    </row>
    <row r="236" spans="1:11" customFormat="1" ht="27.6" x14ac:dyDescent="0.3">
      <c r="A236" s="1290">
        <f t="shared" si="13"/>
        <v>215</v>
      </c>
      <c r="B236" s="2067"/>
      <c r="C236" s="1299" t="s">
        <v>3525</v>
      </c>
      <c r="D236" s="1291" t="s">
        <v>3284</v>
      </c>
      <c r="E236" s="1291" t="s">
        <v>3526</v>
      </c>
      <c r="F236" s="990"/>
      <c r="G236" s="990"/>
      <c r="H236" s="1297">
        <v>1</v>
      </c>
      <c r="I236" s="995"/>
      <c r="J236" s="1294">
        <f t="shared" si="12"/>
        <v>0</v>
      </c>
      <c r="K236" s="1289"/>
    </row>
    <row r="237" spans="1:11" customFormat="1" ht="27.6" x14ac:dyDescent="0.3">
      <c r="A237" s="1290">
        <f t="shared" si="13"/>
        <v>216</v>
      </c>
      <c r="B237" s="2067"/>
      <c r="C237" s="1299" t="s">
        <v>3527</v>
      </c>
      <c r="D237" s="1291" t="s">
        <v>3284</v>
      </c>
      <c r="E237" s="1291" t="s">
        <v>3528</v>
      </c>
      <c r="F237" s="990"/>
      <c r="G237" s="990"/>
      <c r="H237" s="1297">
        <v>1</v>
      </c>
      <c r="I237" s="995"/>
      <c r="J237" s="1294">
        <f t="shared" ref="J237:J242" si="14">ROUND(I237,2)*H237</f>
        <v>0</v>
      </c>
      <c r="K237" s="1289"/>
    </row>
    <row r="238" spans="1:11" customFormat="1" ht="27.6" x14ac:dyDescent="0.3">
      <c r="A238" s="1290">
        <f t="shared" si="13"/>
        <v>217</v>
      </c>
      <c r="B238" s="2067"/>
      <c r="C238" s="1299" t="s">
        <v>3529</v>
      </c>
      <c r="D238" s="1291" t="s">
        <v>3284</v>
      </c>
      <c r="E238" s="1291" t="s">
        <v>3530</v>
      </c>
      <c r="F238" s="990"/>
      <c r="G238" s="990"/>
      <c r="H238" s="1297">
        <v>1</v>
      </c>
      <c r="I238" s="995"/>
      <c r="J238" s="1294">
        <f t="shared" si="14"/>
        <v>0</v>
      </c>
      <c r="K238" s="1289"/>
    </row>
    <row r="239" spans="1:11" customFormat="1" ht="27.6" x14ac:dyDescent="0.3">
      <c r="A239" s="1290">
        <f t="shared" si="13"/>
        <v>218</v>
      </c>
      <c r="B239" s="2067"/>
      <c r="C239" s="1299" t="s">
        <v>3531</v>
      </c>
      <c r="D239" s="1291" t="s">
        <v>3284</v>
      </c>
      <c r="E239" s="1291" t="s">
        <v>3532</v>
      </c>
      <c r="F239" s="990"/>
      <c r="G239" s="990"/>
      <c r="H239" s="1297">
        <v>1</v>
      </c>
      <c r="I239" s="995"/>
      <c r="J239" s="1294">
        <f t="shared" si="14"/>
        <v>0</v>
      </c>
      <c r="K239" s="1289"/>
    </row>
    <row r="240" spans="1:11" customFormat="1" ht="27.6" x14ac:dyDescent="0.3">
      <c r="A240" s="1290">
        <f t="shared" si="13"/>
        <v>219</v>
      </c>
      <c r="B240" s="2067"/>
      <c r="C240" s="1299" t="s">
        <v>3533</v>
      </c>
      <c r="D240" s="1291" t="s">
        <v>3284</v>
      </c>
      <c r="E240" s="1291" t="s">
        <v>3534</v>
      </c>
      <c r="F240" s="990"/>
      <c r="G240" s="990"/>
      <c r="H240" s="1297">
        <v>1</v>
      </c>
      <c r="I240" s="995"/>
      <c r="J240" s="1294">
        <f t="shared" si="14"/>
        <v>0</v>
      </c>
      <c r="K240" s="1289"/>
    </row>
    <row r="241" spans="1:11" customFormat="1" ht="14.4" x14ac:dyDescent="0.3">
      <c r="A241" s="1290">
        <f t="shared" si="13"/>
        <v>220</v>
      </c>
      <c r="B241" s="2067"/>
      <c r="C241" s="1299" t="s">
        <v>3535</v>
      </c>
      <c r="D241" s="1291" t="s">
        <v>3284</v>
      </c>
      <c r="E241" s="1291" t="s">
        <v>3536</v>
      </c>
      <c r="F241" s="990"/>
      <c r="G241" s="990"/>
      <c r="H241" s="1297">
        <v>1</v>
      </c>
      <c r="I241" s="995"/>
      <c r="J241" s="1294">
        <f t="shared" si="14"/>
        <v>0</v>
      </c>
      <c r="K241" s="1289"/>
    </row>
    <row r="242" spans="1:11" customFormat="1" ht="14.4" x14ac:dyDescent="0.3">
      <c r="A242" s="1290">
        <f t="shared" si="13"/>
        <v>221</v>
      </c>
      <c r="B242" s="2067"/>
      <c r="C242" s="1299" t="s">
        <v>3537</v>
      </c>
      <c r="D242" s="1291" t="s">
        <v>3235</v>
      </c>
      <c r="E242" s="1296">
        <v>2938840</v>
      </c>
      <c r="F242" s="990"/>
      <c r="G242" s="990"/>
      <c r="H242" s="1297">
        <v>1</v>
      </c>
      <c r="I242" s="995"/>
      <c r="J242" s="1294">
        <f t="shared" si="14"/>
        <v>0</v>
      </c>
      <c r="K242" s="1289"/>
    </row>
    <row r="243" spans="1:11" customFormat="1" ht="15" thickBot="1" x14ac:dyDescent="0.35">
      <c r="A243" s="2049" t="s">
        <v>2660</v>
      </c>
      <c r="B243" s="2049"/>
      <c r="C243" s="2049"/>
      <c r="D243" s="2049"/>
      <c r="E243" s="2049"/>
      <c r="F243" s="2049"/>
      <c r="G243" s="2049"/>
      <c r="H243" s="2049"/>
      <c r="I243" s="2050">
        <f>SUM(J173:J242)</f>
        <v>0</v>
      </c>
      <c r="J243" s="2050"/>
      <c r="K243" s="1289"/>
    </row>
    <row r="244" spans="1:11" customFormat="1" ht="14.4" x14ac:dyDescent="0.3">
      <c r="A244" s="2064" t="s">
        <v>3075</v>
      </c>
      <c r="B244" s="2064"/>
      <c r="C244" s="2064"/>
      <c r="D244" s="2064"/>
      <c r="E244" s="2064"/>
      <c r="F244" s="2064"/>
      <c r="G244" s="2064"/>
      <c r="H244" s="2064"/>
      <c r="I244" s="2064"/>
      <c r="J244" s="2064"/>
      <c r="K244" s="1289"/>
    </row>
    <row r="245" spans="1:11" customFormat="1" ht="14.4" x14ac:dyDescent="0.3">
      <c r="A245" s="1290">
        <f>A242+1</f>
        <v>222</v>
      </c>
      <c r="B245" s="2067" t="s">
        <v>3538</v>
      </c>
      <c r="C245" s="1301" t="s">
        <v>3539</v>
      </c>
      <c r="D245" s="1301" t="s">
        <v>1397</v>
      </c>
      <c r="E245" s="1309" t="s">
        <v>3540</v>
      </c>
      <c r="F245" s="996"/>
      <c r="G245" s="996"/>
      <c r="H245" s="1302">
        <v>10</v>
      </c>
      <c r="I245" s="995"/>
      <c r="J245" s="1294">
        <f t="shared" ref="J245:J257" si="15">ROUND(I245,2)*H245</f>
        <v>0</v>
      </c>
      <c r="K245" s="1289"/>
    </row>
    <row r="246" spans="1:11" customFormat="1" ht="14.4" x14ac:dyDescent="0.3">
      <c r="A246" s="1290">
        <f t="shared" ref="A246:A257" si="16">A245+1</f>
        <v>223</v>
      </c>
      <c r="B246" s="2067"/>
      <c r="C246" s="1299" t="s">
        <v>3541</v>
      </c>
      <c r="D246" s="1299" t="s">
        <v>1397</v>
      </c>
      <c r="E246" s="1291" t="s">
        <v>3542</v>
      </c>
      <c r="F246" s="990"/>
      <c r="G246" s="990"/>
      <c r="H246" s="1297">
        <v>8</v>
      </c>
      <c r="I246" s="995"/>
      <c r="J246" s="1294">
        <f t="shared" si="15"/>
        <v>0</v>
      </c>
      <c r="K246" s="1289"/>
    </row>
    <row r="247" spans="1:11" customFormat="1" ht="14.4" x14ac:dyDescent="0.3">
      <c r="A247" s="1290">
        <f t="shared" si="16"/>
        <v>224</v>
      </c>
      <c r="B247" s="2067"/>
      <c r="C247" s="1299" t="s">
        <v>3543</v>
      </c>
      <c r="D247" s="1299" t="s">
        <v>1397</v>
      </c>
      <c r="E247" s="1299" t="s">
        <v>3544</v>
      </c>
      <c r="F247" s="990"/>
      <c r="G247" s="990"/>
      <c r="H247" s="1297">
        <v>2</v>
      </c>
      <c r="I247" s="995"/>
      <c r="J247" s="1294">
        <f t="shared" si="15"/>
        <v>0</v>
      </c>
      <c r="K247" s="1289"/>
    </row>
    <row r="248" spans="1:11" customFormat="1" ht="27.6" x14ac:dyDescent="0.3">
      <c r="A248" s="1290">
        <f t="shared" si="16"/>
        <v>225</v>
      </c>
      <c r="B248" s="2067"/>
      <c r="C248" s="1299" t="s">
        <v>3545</v>
      </c>
      <c r="D248" s="1291" t="s">
        <v>3546</v>
      </c>
      <c r="E248" s="1291" t="s">
        <v>3547</v>
      </c>
      <c r="F248" s="990"/>
      <c r="G248" s="990"/>
      <c r="H248" s="1297">
        <v>2</v>
      </c>
      <c r="I248" s="995"/>
      <c r="J248" s="1294">
        <f t="shared" si="15"/>
        <v>0</v>
      </c>
      <c r="K248" s="1289"/>
    </row>
    <row r="249" spans="1:11" customFormat="1" ht="14.4" x14ac:dyDescent="0.3">
      <c r="A249" s="1290">
        <f t="shared" si="16"/>
        <v>226</v>
      </c>
      <c r="B249" s="2067"/>
      <c r="C249" s="1299" t="s">
        <v>3548</v>
      </c>
      <c r="D249" s="1291" t="s">
        <v>3546</v>
      </c>
      <c r="E249" s="1291" t="s">
        <v>3549</v>
      </c>
      <c r="F249" s="990"/>
      <c r="G249" s="990"/>
      <c r="H249" s="1297">
        <v>5</v>
      </c>
      <c r="I249" s="995"/>
      <c r="J249" s="1294">
        <f t="shared" si="15"/>
        <v>0</v>
      </c>
      <c r="K249" s="1289"/>
    </row>
    <row r="250" spans="1:11" customFormat="1" ht="41.4" x14ac:dyDescent="0.3">
      <c r="A250" s="1290">
        <f t="shared" si="16"/>
        <v>227</v>
      </c>
      <c r="B250" s="2067"/>
      <c r="C250" s="1299" t="s">
        <v>3550</v>
      </c>
      <c r="D250" s="1291" t="s">
        <v>3546</v>
      </c>
      <c r="E250" s="1291" t="s">
        <v>3551</v>
      </c>
      <c r="F250" s="990"/>
      <c r="G250" s="990"/>
      <c r="H250" s="1297">
        <v>2</v>
      </c>
      <c r="I250" s="995"/>
      <c r="J250" s="1294">
        <f t="shared" si="15"/>
        <v>0</v>
      </c>
      <c r="K250" s="1289"/>
    </row>
    <row r="251" spans="1:11" customFormat="1" ht="27.6" x14ac:dyDescent="0.3">
      <c r="A251" s="1290">
        <f t="shared" si="16"/>
        <v>228</v>
      </c>
      <c r="B251" s="2067"/>
      <c r="C251" s="1299" t="s">
        <v>3552</v>
      </c>
      <c r="D251" s="1291" t="s">
        <v>3553</v>
      </c>
      <c r="E251" s="1291" t="s">
        <v>3554</v>
      </c>
      <c r="F251" s="990"/>
      <c r="G251" s="990"/>
      <c r="H251" s="1297">
        <v>4</v>
      </c>
      <c r="I251" s="995"/>
      <c r="J251" s="1294">
        <f t="shared" si="15"/>
        <v>0</v>
      </c>
      <c r="K251" s="1289"/>
    </row>
    <row r="252" spans="1:11" customFormat="1" ht="14.4" x14ac:dyDescent="0.3">
      <c r="A252" s="1290">
        <f t="shared" si="16"/>
        <v>229</v>
      </c>
      <c r="B252" s="2067"/>
      <c r="C252" s="1299" t="s">
        <v>3555</v>
      </c>
      <c r="D252" s="1291" t="s">
        <v>3556</v>
      </c>
      <c r="E252" s="1299" t="s">
        <v>3557</v>
      </c>
      <c r="F252" s="990"/>
      <c r="G252" s="990"/>
      <c r="H252" s="1297">
        <v>4</v>
      </c>
      <c r="I252" s="995"/>
      <c r="J252" s="1294">
        <f t="shared" si="15"/>
        <v>0</v>
      </c>
      <c r="K252" s="1289"/>
    </row>
    <row r="253" spans="1:11" customFormat="1" ht="14.4" x14ac:dyDescent="0.3">
      <c r="A253" s="1290">
        <f t="shared" si="16"/>
        <v>230</v>
      </c>
      <c r="B253" s="2067"/>
      <c r="C253" s="1299" t="s">
        <v>3558</v>
      </c>
      <c r="D253" s="1299" t="s">
        <v>3559</v>
      </c>
      <c r="E253" s="1299" t="s">
        <v>3560</v>
      </c>
      <c r="F253" s="990"/>
      <c r="G253" s="990"/>
      <c r="H253" s="1297">
        <v>6</v>
      </c>
      <c r="I253" s="995"/>
      <c r="J253" s="1294">
        <f t="shared" si="15"/>
        <v>0</v>
      </c>
      <c r="K253" s="1289"/>
    </row>
    <row r="254" spans="1:11" customFormat="1" ht="14.4" x14ac:dyDescent="0.3">
      <c r="A254" s="1290">
        <f t="shared" si="16"/>
        <v>231</v>
      </c>
      <c r="B254" s="2067"/>
      <c r="C254" s="1299" t="s">
        <v>3561</v>
      </c>
      <c r="D254" s="1291" t="s">
        <v>3546</v>
      </c>
      <c r="E254" s="1291" t="s">
        <v>3562</v>
      </c>
      <c r="F254" s="990"/>
      <c r="G254" s="990"/>
      <c r="H254" s="1297">
        <v>1</v>
      </c>
      <c r="I254" s="995"/>
      <c r="J254" s="1294">
        <f t="shared" si="15"/>
        <v>0</v>
      </c>
      <c r="K254" s="1289"/>
    </row>
    <row r="255" spans="1:11" customFormat="1" ht="27.6" x14ac:dyDescent="0.3">
      <c r="A255" s="1290">
        <f t="shared" si="16"/>
        <v>232</v>
      </c>
      <c r="B255" s="2067"/>
      <c r="C255" s="1299" t="s">
        <v>3563</v>
      </c>
      <c r="D255" s="1291" t="s">
        <v>3564</v>
      </c>
      <c r="E255" s="1291" t="s">
        <v>3565</v>
      </c>
      <c r="F255" s="990"/>
      <c r="G255" s="990"/>
      <c r="H255" s="1297">
        <v>1</v>
      </c>
      <c r="I255" s="995"/>
      <c r="J255" s="1294">
        <f t="shared" si="15"/>
        <v>0</v>
      </c>
      <c r="K255" s="1289"/>
    </row>
    <row r="256" spans="1:11" customFormat="1" ht="27.6" x14ac:dyDescent="0.3">
      <c r="A256" s="1290">
        <f t="shared" si="16"/>
        <v>233</v>
      </c>
      <c r="B256" s="2067"/>
      <c r="C256" s="1299" t="s">
        <v>3566</v>
      </c>
      <c r="D256" s="1291" t="s">
        <v>3553</v>
      </c>
      <c r="E256" s="1291" t="s">
        <v>3567</v>
      </c>
      <c r="F256" s="990"/>
      <c r="G256" s="990"/>
      <c r="H256" s="1297">
        <v>1</v>
      </c>
      <c r="I256" s="995"/>
      <c r="J256" s="1294">
        <f t="shared" si="15"/>
        <v>0</v>
      </c>
      <c r="K256" s="1289"/>
    </row>
    <row r="257" spans="1:11" customFormat="1" ht="14.4" x14ac:dyDescent="0.3">
      <c r="A257" s="1290">
        <f t="shared" si="16"/>
        <v>234</v>
      </c>
      <c r="B257" s="2067"/>
      <c r="C257" s="1299" t="s">
        <v>3568</v>
      </c>
      <c r="D257" s="1291" t="s">
        <v>3546</v>
      </c>
      <c r="E257" s="1291" t="s">
        <v>3569</v>
      </c>
      <c r="F257" s="990"/>
      <c r="G257" s="990"/>
      <c r="H257" s="1297">
        <v>1</v>
      </c>
      <c r="I257" s="995"/>
      <c r="J257" s="1294">
        <f t="shared" si="15"/>
        <v>0</v>
      </c>
      <c r="K257" s="1289"/>
    </row>
    <row r="258" spans="1:11" customFormat="1" ht="15" thickBot="1" x14ac:dyDescent="0.35">
      <c r="A258" s="2049" t="s">
        <v>2660</v>
      </c>
      <c r="B258" s="2049"/>
      <c r="C258" s="2049"/>
      <c r="D258" s="2049"/>
      <c r="E258" s="2049"/>
      <c r="F258" s="2049"/>
      <c r="G258" s="2049"/>
      <c r="H258" s="2049"/>
      <c r="I258" s="2050">
        <f>SUM(J245:J257)</f>
        <v>0</v>
      </c>
      <c r="J258" s="2050"/>
      <c r="K258" s="1289"/>
    </row>
    <row r="259" spans="1:11" customFormat="1" ht="14.4" x14ac:dyDescent="0.3">
      <c r="A259" s="2064" t="s">
        <v>3076</v>
      </c>
      <c r="B259" s="2064"/>
      <c r="C259" s="2064"/>
      <c r="D259" s="2064"/>
      <c r="E259" s="2064"/>
      <c r="F259" s="2064"/>
      <c r="G259" s="2064"/>
      <c r="H259" s="2064"/>
      <c r="I259" s="2064"/>
      <c r="J259" s="2064"/>
      <c r="K259" s="1289"/>
    </row>
    <row r="260" spans="1:11" customFormat="1" ht="14.4" x14ac:dyDescent="0.3">
      <c r="A260" s="1290">
        <f>A257+1</f>
        <v>235</v>
      </c>
      <c r="B260" s="2065" t="s">
        <v>3570</v>
      </c>
      <c r="C260" s="1309" t="s">
        <v>3571</v>
      </c>
      <c r="D260" s="1309" t="s">
        <v>3572</v>
      </c>
      <c r="E260" s="1309" t="s">
        <v>3573</v>
      </c>
      <c r="F260" s="996"/>
      <c r="G260" s="996"/>
      <c r="H260" s="1302">
        <v>2</v>
      </c>
      <c r="I260" s="995"/>
      <c r="J260" s="1294">
        <f t="shared" ref="J260:J278" si="17">ROUND(I260,2)*H260</f>
        <v>0</v>
      </c>
      <c r="K260" s="1289"/>
    </row>
    <row r="261" spans="1:11" customFormat="1" ht="27.6" x14ac:dyDescent="0.3">
      <c r="A261" s="1290">
        <f t="shared" ref="A261:A278" si="18">A260+1</f>
        <v>236</v>
      </c>
      <c r="B261" s="2065"/>
      <c r="C261" s="1291" t="s">
        <v>3574</v>
      </c>
      <c r="D261" s="1291"/>
      <c r="E261" s="1291"/>
      <c r="F261" s="990"/>
      <c r="G261" s="990"/>
      <c r="H261" s="1297">
        <v>1</v>
      </c>
      <c r="I261" s="995"/>
      <c r="J261" s="1294">
        <f t="shared" si="17"/>
        <v>0</v>
      </c>
      <c r="K261" s="1289"/>
    </row>
    <row r="262" spans="1:11" customFormat="1" ht="27.6" x14ac:dyDescent="0.3">
      <c r="A262" s="1290">
        <f t="shared" si="18"/>
        <v>237</v>
      </c>
      <c r="B262" s="2065"/>
      <c r="C262" s="1291" t="s">
        <v>3575</v>
      </c>
      <c r="D262" s="1291" t="s">
        <v>3576</v>
      </c>
      <c r="E262" s="1291" t="s">
        <v>3577</v>
      </c>
      <c r="F262" s="990"/>
      <c r="G262" s="990"/>
      <c r="H262" s="1297">
        <v>2</v>
      </c>
      <c r="I262" s="995"/>
      <c r="J262" s="1294">
        <f t="shared" si="17"/>
        <v>0</v>
      </c>
      <c r="K262" s="1289"/>
    </row>
    <row r="263" spans="1:11" customFormat="1" ht="14.4" x14ac:dyDescent="0.3">
      <c r="A263" s="1290">
        <f t="shared" si="18"/>
        <v>238</v>
      </c>
      <c r="B263" s="2065"/>
      <c r="C263" s="1291" t="s">
        <v>3578</v>
      </c>
      <c r="D263" s="1291"/>
      <c r="E263" s="1296"/>
      <c r="F263" s="990"/>
      <c r="G263" s="990"/>
      <c r="H263" s="1297">
        <v>1</v>
      </c>
      <c r="I263" s="995"/>
      <c r="J263" s="1294">
        <f t="shared" si="17"/>
        <v>0</v>
      </c>
      <c r="K263" s="1289"/>
    </row>
    <row r="264" spans="1:11" customFormat="1" ht="14.4" x14ac:dyDescent="0.3">
      <c r="A264" s="1290">
        <f t="shared" si="18"/>
        <v>239</v>
      </c>
      <c r="B264" s="2065"/>
      <c r="C264" s="1291" t="s">
        <v>3579</v>
      </c>
      <c r="D264" s="1291" t="s">
        <v>3383</v>
      </c>
      <c r="E264" s="1291" t="s">
        <v>3580</v>
      </c>
      <c r="F264" s="990"/>
      <c r="G264" s="991"/>
      <c r="H264" s="1297">
        <v>1</v>
      </c>
      <c r="I264" s="995"/>
      <c r="J264" s="1294">
        <f t="shared" si="17"/>
        <v>0</v>
      </c>
      <c r="K264" s="1289"/>
    </row>
    <row r="265" spans="1:11" customFormat="1" ht="41.4" x14ac:dyDescent="0.3">
      <c r="A265" s="1290">
        <f t="shared" si="18"/>
        <v>240</v>
      </c>
      <c r="B265" s="2065"/>
      <c r="C265" s="1291" t="s">
        <v>3581</v>
      </c>
      <c r="D265" s="1291" t="s">
        <v>3582</v>
      </c>
      <c r="E265" s="1291" t="s">
        <v>3583</v>
      </c>
      <c r="F265" s="990"/>
      <c r="G265" s="990"/>
      <c r="H265" s="1297">
        <v>3</v>
      </c>
      <c r="I265" s="995"/>
      <c r="J265" s="1294">
        <f t="shared" si="17"/>
        <v>0</v>
      </c>
      <c r="K265" s="1289"/>
    </row>
    <row r="266" spans="1:11" customFormat="1" ht="41.4" x14ac:dyDescent="0.3">
      <c r="A266" s="1290">
        <f t="shared" si="18"/>
        <v>241</v>
      </c>
      <c r="B266" s="2065"/>
      <c r="C266" s="1291" t="s">
        <v>3584</v>
      </c>
      <c r="D266" s="1291" t="s">
        <v>3582</v>
      </c>
      <c r="E266" s="1291" t="s">
        <v>3585</v>
      </c>
      <c r="F266" s="990"/>
      <c r="G266" s="990"/>
      <c r="H266" s="1297">
        <v>3</v>
      </c>
      <c r="I266" s="995"/>
      <c r="J266" s="1294">
        <f t="shared" si="17"/>
        <v>0</v>
      </c>
      <c r="K266" s="1289"/>
    </row>
    <row r="267" spans="1:11" customFormat="1" ht="27.6" x14ac:dyDescent="0.3">
      <c r="A267" s="1290">
        <f t="shared" si="18"/>
        <v>242</v>
      </c>
      <c r="B267" s="2065"/>
      <c r="C267" s="1291" t="s">
        <v>3586</v>
      </c>
      <c r="D267" s="1291" t="s">
        <v>3587</v>
      </c>
      <c r="E267" s="1296" t="s">
        <v>3588</v>
      </c>
      <c r="F267" s="990"/>
      <c r="G267" s="990"/>
      <c r="H267" s="1297">
        <v>1</v>
      </c>
      <c r="I267" s="995"/>
      <c r="J267" s="1294">
        <f t="shared" si="17"/>
        <v>0</v>
      </c>
      <c r="K267" s="1289"/>
    </row>
    <row r="268" spans="1:11" customFormat="1" ht="27.6" x14ac:dyDescent="0.3">
      <c r="A268" s="1290">
        <f t="shared" si="18"/>
        <v>243</v>
      </c>
      <c r="B268" s="2065"/>
      <c r="C268" s="1291" t="s">
        <v>3589</v>
      </c>
      <c r="D268" s="1291" t="s">
        <v>3587</v>
      </c>
      <c r="E268" s="1296" t="s">
        <v>3590</v>
      </c>
      <c r="F268" s="990"/>
      <c r="G268" s="990"/>
      <c r="H268" s="1297">
        <v>1</v>
      </c>
      <c r="I268" s="995"/>
      <c r="J268" s="1294">
        <f t="shared" si="17"/>
        <v>0</v>
      </c>
      <c r="K268" s="1289"/>
    </row>
    <row r="269" spans="1:11" customFormat="1" ht="27.6" x14ac:dyDescent="0.3">
      <c r="A269" s="1290">
        <f t="shared" si="18"/>
        <v>244</v>
      </c>
      <c r="B269" s="2065"/>
      <c r="C269" s="1291" t="s">
        <v>3591</v>
      </c>
      <c r="D269" s="1291" t="s">
        <v>3587</v>
      </c>
      <c r="E269" s="1296" t="s">
        <v>3592</v>
      </c>
      <c r="F269" s="990"/>
      <c r="G269" s="990"/>
      <c r="H269" s="1297">
        <v>1</v>
      </c>
      <c r="I269" s="995"/>
      <c r="J269" s="1294">
        <f t="shared" si="17"/>
        <v>0</v>
      </c>
      <c r="K269" s="1289"/>
    </row>
    <row r="270" spans="1:11" customFormat="1" ht="27.6" x14ac:dyDescent="0.3">
      <c r="A270" s="1290">
        <f t="shared" si="18"/>
        <v>245</v>
      </c>
      <c r="B270" s="2065"/>
      <c r="C270" s="1291" t="s">
        <v>3593</v>
      </c>
      <c r="D270" s="1291" t="s">
        <v>3587</v>
      </c>
      <c r="E270" s="1296" t="s">
        <v>3594</v>
      </c>
      <c r="F270" s="990"/>
      <c r="G270" s="990"/>
      <c r="H270" s="1297">
        <v>1</v>
      </c>
      <c r="I270" s="995"/>
      <c r="J270" s="1294">
        <f t="shared" si="17"/>
        <v>0</v>
      </c>
      <c r="K270" s="1289"/>
    </row>
    <row r="271" spans="1:11" customFormat="1" ht="14.4" x14ac:dyDescent="0.3">
      <c r="A271" s="1290">
        <f t="shared" si="18"/>
        <v>246</v>
      </c>
      <c r="B271" s="2065"/>
      <c r="C271" s="1291" t="s">
        <v>3595</v>
      </c>
      <c r="D271" s="1291" t="s">
        <v>3596</v>
      </c>
      <c r="E271" s="1296" t="s">
        <v>3597</v>
      </c>
      <c r="F271" s="990"/>
      <c r="G271" s="990"/>
      <c r="H271" s="1297">
        <v>2</v>
      </c>
      <c r="I271" s="995"/>
      <c r="J271" s="1294">
        <f t="shared" si="17"/>
        <v>0</v>
      </c>
      <c r="K271" s="1289"/>
    </row>
    <row r="272" spans="1:11" customFormat="1" ht="69" x14ac:dyDescent="0.3">
      <c r="A272" s="1290">
        <f t="shared" si="18"/>
        <v>247</v>
      </c>
      <c r="B272" s="2065"/>
      <c r="C272" s="1291" t="s">
        <v>3598</v>
      </c>
      <c r="D272" s="1291" t="s">
        <v>3279</v>
      </c>
      <c r="E272" s="1296" t="s">
        <v>3599</v>
      </c>
      <c r="F272" s="990"/>
      <c r="G272" s="990"/>
      <c r="H272" s="1297">
        <v>1</v>
      </c>
      <c r="I272" s="995"/>
      <c r="J272" s="1294">
        <f t="shared" si="17"/>
        <v>0</v>
      </c>
      <c r="K272" s="1289"/>
    </row>
    <row r="273" spans="1:11" customFormat="1" ht="41.4" x14ac:dyDescent="0.3">
      <c r="A273" s="1290">
        <f t="shared" si="18"/>
        <v>248</v>
      </c>
      <c r="B273" s="2065"/>
      <c r="C273" s="1291" t="s">
        <v>3600</v>
      </c>
      <c r="D273" s="1291" t="s">
        <v>3279</v>
      </c>
      <c r="E273" s="1291" t="s">
        <v>3601</v>
      </c>
      <c r="F273" s="990"/>
      <c r="G273" s="990"/>
      <c r="H273" s="1297">
        <v>1</v>
      </c>
      <c r="I273" s="995"/>
      <c r="J273" s="1294">
        <f t="shared" si="17"/>
        <v>0</v>
      </c>
      <c r="K273" s="1289"/>
    </row>
    <row r="274" spans="1:11" customFormat="1" ht="55.2" x14ac:dyDescent="0.3">
      <c r="A274" s="1290">
        <f t="shared" si="18"/>
        <v>249</v>
      </c>
      <c r="B274" s="2065"/>
      <c r="C274" s="1291" t="s">
        <v>3602</v>
      </c>
      <c r="D274" s="1291" t="s">
        <v>3279</v>
      </c>
      <c r="E274" s="1291" t="s">
        <v>3603</v>
      </c>
      <c r="F274" s="990"/>
      <c r="G274" s="991"/>
      <c r="H274" s="1297">
        <v>2</v>
      </c>
      <c r="I274" s="995"/>
      <c r="J274" s="1294">
        <f t="shared" si="17"/>
        <v>0</v>
      </c>
      <c r="K274" s="1289"/>
    </row>
    <row r="275" spans="1:11" customFormat="1" ht="27.6" x14ac:dyDescent="0.3">
      <c r="A275" s="1290">
        <f t="shared" si="18"/>
        <v>250</v>
      </c>
      <c r="B275" s="2065"/>
      <c r="C275" s="1311" t="s">
        <v>3604</v>
      </c>
      <c r="D275" s="1291" t="s">
        <v>3587</v>
      </c>
      <c r="E275" s="1312" t="s">
        <v>3605</v>
      </c>
      <c r="F275" s="990"/>
      <c r="G275" s="990"/>
      <c r="H275" s="1297">
        <v>10</v>
      </c>
      <c r="I275" s="995"/>
      <c r="J275" s="1294">
        <f t="shared" si="17"/>
        <v>0</v>
      </c>
      <c r="K275" s="1289"/>
    </row>
    <row r="276" spans="1:11" customFormat="1" ht="14.4" x14ac:dyDescent="0.3">
      <c r="A276" s="1290">
        <f t="shared" si="18"/>
        <v>251</v>
      </c>
      <c r="B276" s="2065"/>
      <c r="C276" s="1291" t="s">
        <v>3606</v>
      </c>
      <c r="D276" s="1291" t="s">
        <v>3587</v>
      </c>
      <c r="E276" s="1296" t="s">
        <v>3607</v>
      </c>
      <c r="F276" s="990"/>
      <c r="G276" s="990"/>
      <c r="H276" s="1297">
        <v>1</v>
      </c>
      <c r="I276" s="995"/>
      <c r="J276" s="1294">
        <f t="shared" si="17"/>
        <v>0</v>
      </c>
      <c r="K276" s="1289"/>
    </row>
    <row r="277" spans="1:11" customFormat="1" ht="14.4" x14ac:dyDescent="0.3">
      <c r="A277" s="1290">
        <f t="shared" si="18"/>
        <v>252</v>
      </c>
      <c r="B277" s="2065"/>
      <c r="C277" s="1291" t="s">
        <v>3608</v>
      </c>
      <c r="D277" s="1291" t="s">
        <v>3546</v>
      </c>
      <c r="E277" s="1296" t="s">
        <v>3609</v>
      </c>
      <c r="F277" s="990"/>
      <c r="G277" s="990"/>
      <c r="H277" s="1297">
        <v>1</v>
      </c>
      <c r="I277" s="995"/>
      <c r="J277" s="1294">
        <f t="shared" si="17"/>
        <v>0</v>
      </c>
      <c r="K277" s="1289"/>
    </row>
    <row r="278" spans="1:11" customFormat="1" ht="14.4" x14ac:dyDescent="0.3">
      <c r="A278" s="1290">
        <f t="shared" si="18"/>
        <v>253</v>
      </c>
      <c r="B278" s="2065"/>
      <c r="C278" s="1299" t="s">
        <v>3610</v>
      </c>
      <c r="D278" s="1299" t="s">
        <v>3611</v>
      </c>
      <c r="E278" s="1296" t="s">
        <v>3612</v>
      </c>
      <c r="F278" s="990"/>
      <c r="G278" s="990"/>
      <c r="H278" s="1297">
        <v>1</v>
      </c>
      <c r="I278" s="995"/>
      <c r="J278" s="1294">
        <f t="shared" si="17"/>
        <v>0</v>
      </c>
      <c r="K278" s="1289"/>
    </row>
    <row r="279" spans="1:11" customFormat="1" ht="15" thickBot="1" x14ac:dyDescent="0.35">
      <c r="A279" s="2049" t="s">
        <v>2660</v>
      </c>
      <c r="B279" s="2049"/>
      <c r="C279" s="2049"/>
      <c r="D279" s="2049"/>
      <c r="E279" s="2049"/>
      <c r="F279" s="2049"/>
      <c r="G279" s="2049"/>
      <c r="H279" s="2049"/>
      <c r="I279" s="2050">
        <f>SUM(J260:J278)</f>
        <v>0</v>
      </c>
      <c r="J279" s="2050"/>
      <c r="K279" s="1289"/>
    </row>
    <row r="280" spans="1:11" customFormat="1" ht="14.4" x14ac:dyDescent="0.3">
      <c r="A280" s="2064" t="s">
        <v>3077</v>
      </c>
      <c r="B280" s="2064"/>
      <c r="C280" s="2064"/>
      <c r="D280" s="2064"/>
      <c r="E280" s="2064"/>
      <c r="F280" s="2064"/>
      <c r="G280" s="2064"/>
      <c r="H280" s="2064"/>
      <c r="I280" s="2064"/>
      <c r="J280" s="2064"/>
      <c r="K280" s="1289"/>
    </row>
    <row r="281" spans="1:11" customFormat="1" ht="14.4" x14ac:dyDescent="0.3">
      <c r="A281" s="1290">
        <f>A278+1</f>
        <v>254</v>
      </c>
      <c r="B281" s="2065" t="s">
        <v>3613</v>
      </c>
      <c r="C281" s="1309" t="s">
        <v>3614</v>
      </c>
      <c r="D281" s="1309" t="s">
        <v>3615</v>
      </c>
      <c r="E281" s="1310" t="s">
        <v>3616</v>
      </c>
      <c r="F281" s="996"/>
      <c r="G281" s="996"/>
      <c r="H281" s="1302">
        <v>8</v>
      </c>
      <c r="I281" s="995"/>
      <c r="J281" s="1294">
        <f t="shared" ref="J281:J317" si="19">ROUND(I281,2)*H281</f>
        <v>0</v>
      </c>
      <c r="K281" s="1289"/>
    </row>
    <row r="282" spans="1:11" customFormat="1" ht="14.4" x14ac:dyDescent="0.3">
      <c r="A282" s="1290">
        <f t="shared" ref="A282:A317" si="20">A281+1</f>
        <v>255</v>
      </c>
      <c r="B282" s="2065"/>
      <c r="C282" s="1291" t="s">
        <v>3617</v>
      </c>
      <c r="D282" s="1291" t="s">
        <v>3615</v>
      </c>
      <c r="E282" s="1296" t="s">
        <v>3618</v>
      </c>
      <c r="F282" s="990"/>
      <c r="G282" s="990"/>
      <c r="H282" s="1297">
        <v>8</v>
      </c>
      <c r="I282" s="995"/>
      <c r="J282" s="1294">
        <f t="shared" si="19"/>
        <v>0</v>
      </c>
      <c r="K282" s="1289"/>
    </row>
    <row r="283" spans="1:11" customFormat="1" ht="14.4" x14ac:dyDescent="0.3">
      <c r="A283" s="1290">
        <f t="shared" si="20"/>
        <v>256</v>
      </c>
      <c r="B283" s="2065"/>
      <c r="C283" s="1291" t="s">
        <v>3619</v>
      </c>
      <c r="D283" s="1291" t="s">
        <v>1397</v>
      </c>
      <c r="E283" s="1296" t="s">
        <v>3620</v>
      </c>
      <c r="F283" s="990"/>
      <c r="G283" s="990"/>
      <c r="H283" s="1297">
        <v>32</v>
      </c>
      <c r="I283" s="995"/>
      <c r="J283" s="1294">
        <f t="shared" si="19"/>
        <v>0</v>
      </c>
      <c r="K283" s="1289"/>
    </row>
    <row r="284" spans="1:11" customFormat="1" ht="14.4" x14ac:dyDescent="0.3">
      <c r="A284" s="1290">
        <f t="shared" si="20"/>
        <v>257</v>
      </c>
      <c r="B284" s="2065"/>
      <c r="C284" s="1291" t="s">
        <v>3621</v>
      </c>
      <c r="D284" s="1291" t="s">
        <v>1397</v>
      </c>
      <c r="E284" s="1296"/>
      <c r="F284" s="990"/>
      <c r="G284" s="990"/>
      <c r="H284" s="1297">
        <v>2</v>
      </c>
      <c r="I284" s="995"/>
      <c r="J284" s="1294">
        <f t="shared" si="19"/>
        <v>0</v>
      </c>
      <c r="K284" s="1289"/>
    </row>
    <row r="285" spans="1:11" customFormat="1" ht="14.4" x14ac:dyDescent="0.3">
      <c r="A285" s="1290">
        <f t="shared" si="20"/>
        <v>258</v>
      </c>
      <c r="B285" s="2065"/>
      <c r="C285" s="1291" t="s">
        <v>3622</v>
      </c>
      <c r="D285" s="1291" t="s">
        <v>3615</v>
      </c>
      <c r="E285" s="1296" t="s">
        <v>3623</v>
      </c>
      <c r="F285" s="990"/>
      <c r="G285" s="990"/>
      <c r="H285" s="1297">
        <v>8</v>
      </c>
      <c r="I285" s="995"/>
      <c r="J285" s="1294">
        <f t="shared" si="19"/>
        <v>0</v>
      </c>
      <c r="K285" s="1289"/>
    </row>
    <row r="286" spans="1:11" customFormat="1" ht="14.4" x14ac:dyDescent="0.3">
      <c r="A286" s="1290">
        <f t="shared" si="20"/>
        <v>259</v>
      </c>
      <c r="B286" s="2065"/>
      <c r="C286" s="1291" t="s">
        <v>3624</v>
      </c>
      <c r="D286" s="1291" t="s">
        <v>3615</v>
      </c>
      <c r="E286" s="1296" t="s">
        <v>3625</v>
      </c>
      <c r="F286" s="990"/>
      <c r="G286" s="990"/>
      <c r="H286" s="1297">
        <v>8</v>
      </c>
      <c r="I286" s="995"/>
      <c r="J286" s="1294">
        <f t="shared" si="19"/>
        <v>0</v>
      </c>
      <c r="K286" s="1289"/>
    </row>
    <row r="287" spans="1:11" customFormat="1" ht="14.4" x14ac:dyDescent="0.3">
      <c r="A287" s="1290">
        <f t="shared" si="20"/>
        <v>260</v>
      </c>
      <c r="B287" s="2065"/>
      <c r="C287" s="1291" t="s">
        <v>3626</v>
      </c>
      <c r="D287" s="1291" t="s">
        <v>3627</v>
      </c>
      <c r="E287" s="1296" t="s">
        <v>3628</v>
      </c>
      <c r="F287" s="990"/>
      <c r="G287" s="990"/>
      <c r="H287" s="1297">
        <v>2</v>
      </c>
      <c r="I287" s="995"/>
      <c r="J287" s="1294">
        <f t="shared" si="19"/>
        <v>0</v>
      </c>
      <c r="K287" s="1289"/>
    </row>
    <row r="288" spans="1:11" customFormat="1" ht="14.4" x14ac:dyDescent="0.3">
      <c r="A288" s="1290">
        <f t="shared" si="20"/>
        <v>261</v>
      </c>
      <c r="B288" s="2065"/>
      <c r="C288" s="1291" t="s">
        <v>3629</v>
      </c>
      <c r="D288" s="1291" t="s">
        <v>1397</v>
      </c>
      <c r="E288" s="1296"/>
      <c r="F288" s="990"/>
      <c r="G288" s="990"/>
      <c r="H288" s="1297">
        <v>2</v>
      </c>
      <c r="I288" s="995"/>
      <c r="J288" s="1294">
        <f t="shared" si="19"/>
        <v>0</v>
      </c>
      <c r="K288" s="1289"/>
    </row>
    <row r="289" spans="1:11" customFormat="1" ht="27.6" x14ac:dyDescent="0.3">
      <c r="A289" s="1290">
        <f t="shared" si="20"/>
        <v>262</v>
      </c>
      <c r="B289" s="2065"/>
      <c r="C289" s="1291" t="s">
        <v>3630</v>
      </c>
      <c r="D289" s="1291" t="s">
        <v>3631</v>
      </c>
      <c r="E289" s="1296" t="s">
        <v>3632</v>
      </c>
      <c r="F289" s="990"/>
      <c r="G289" s="990"/>
      <c r="H289" s="1297">
        <v>2</v>
      </c>
      <c r="I289" s="995"/>
      <c r="J289" s="1294">
        <f t="shared" si="19"/>
        <v>0</v>
      </c>
      <c r="K289" s="1289"/>
    </row>
    <row r="290" spans="1:11" customFormat="1" ht="14.4" x14ac:dyDescent="0.3">
      <c r="A290" s="1290">
        <f t="shared" si="20"/>
        <v>263</v>
      </c>
      <c r="B290" s="2065"/>
      <c r="C290" s="1291" t="s">
        <v>3633</v>
      </c>
      <c r="D290" s="1291" t="s">
        <v>1397</v>
      </c>
      <c r="E290" s="1296"/>
      <c r="F290" s="990"/>
      <c r="G290" s="990"/>
      <c r="H290" s="1297">
        <v>2</v>
      </c>
      <c r="I290" s="995"/>
      <c r="J290" s="1294">
        <f t="shared" si="19"/>
        <v>0</v>
      </c>
      <c r="K290" s="1289"/>
    </row>
    <row r="291" spans="1:11" customFormat="1" ht="14.4" x14ac:dyDescent="0.3">
      <c r="A291" s="1290">
        <f t="shared" si="20"/>
        <v>264</v>
      </c>
      <c r="B291" s="2065"/>
      <c r="C291" s="1291" t="s">
        <v>3634</v>
      </c>
      <c r="D291" s="1291" t="s">
        <v>1397</v>
      </c>
      <c r="E291" s="1296"/>
      <c r="F291" s="990"/>
      <c r="G291" s="990"/>
      <c r="H291" s="1297">
        <v>2</v>
      </c>
      <c r="I291" s="995"/>
      <c r="J291" s="1294">
        <f t="shared" si="19"/>
        <v>0</v>
      </c>
      <c r="K291" s="1289"/>
    </row>
    <row r="292" spans="1:11" customFormat="1" ht="14.4" x14ac:dyDescent="0.3">
      <c r="A292" s="1290">
        <f t="shared" si="20"/>
        <v>265</v>
      </c>
      <c r="B292" s="2065"/>
      <c r="C292" s="1291" t="s">
        <v>3635</v>
      </c>
      <c r="D292" s="1291" t="s">
        <v>1397</v>
      </c>
      <c r="E292" s="1296"/>
      <c r="F292" s="990"/>
      <c r="G292" s="990"/>
      <c r="H292" s="1297">
        <v>2</v>
      </c>
      <c r="I292" s="995"/>
      <c r="J292" s="1294">
        <f t="shared" si="19"/>
        <v>0</v>
      </c>
      <c r="K292" s="1289"/>
    </row>
    <row r="293" spans="1:11" customFormat="1" ht="14.4" x14ac:dyDescent="0.3">
      <c r="A293" s="1290">
        <f t="shared" si="20"/>
        <v>266</v>
      </c>
      <c r="B293" s="2065"/>
      <c r="C293" s="1291" t="s">
        <v>3636</v>
      </c>
      <c r="D293" s="1291" t="s">
        <v>1397</v>
      </c>
      <c r="E293" s="1304"/>
      <c r="F293" s="990"/>
      <c r="G293" s="990"/>
      <c r="H293" s="1297">
        <v>2</v>
      </c>
      <c r="I293" s="995"/>
      <c r="J293" s="1294">
        <f t="shared" si="19"/>
        <v>0</v>
      </c>
      <c r="K293" s="1289"/>
    </row>
    <row r="294" spans="1:11" customFormat="1" ht="14.4" x14ac:dyDescent="0.3">
      <c r="A294" s="1290">
        <f t="shared" si="20"/>
        <v>267</v>
      </c>
      <c r="B294" s="2065"/>
      <c r="C294" s="1291" t="s">
        <v>3637</v>
      </c>
      <c r="D294" s="1291" t="s">
        <v>2485</v>
      </c>
      <c r="E294" s="1296" t="s">
        <v>3638</v>
      </c>
      <c r="F294" s="990"/>
      <c r="G294" s="990"/>
      <c r="H294" s="1297">
        <v>1</v>
      </c>
      <c r="I294" s="995"/>
      <c r="J294" s="1294">
        <f t="shared" si="19"/>
        <v>0</v>
      </c>
      <c r="K294" s="1289"/>
    </row>
    <row r="295" spans="1:11" customFormat="1" ht="14.4" x14ac:dyDescent="0.3">
      <c r="A295" s="1290">
        <f t="shared" si="20"/>
        <v>268</v>
      </c>
      <c r="B295" s="2065"/>
      <c r="C295" s="1291" t="s">
        <v>3639</v>
      </c>
      <c r="D295" s="1291" t="s">
        <v>2485</v>
      </c>
      <c r="E295" s="1296" t="s">
        <v>3640</v>
      </c>
      <c r="F295" s="990"/>
      <c r="G295" s="990"/>
      <c r="H295" s="1297">
        <v>1</v>
      </c>
      <c r="I295" s="995"/>
      <c r="J295" s="1294">
        <f t="shared" si="19"/>
        <v>0</v>
      </c>
      <c r="K295" s="1289"/>
    </row>
    <row r="296" spans="1:11" customFormat="1" ht="14.4" x14ac:dyDescent="0.3">
      <c r="A296" s="1290">
        <f t="shared" si="20"/>
        <v>269</v>
      </c>
      <c r="B296" s="2065"/>
      <c r="C296" s="1291" t="s">
        <v>3641</v>
      </c>
      <c r="D296" s="1291" t="s">
        <v>2485</v>
      </c>
      <c r="E296" s="1296"/>
      <c r="F296" s="990"/>
      <c r="G296" s="990"/>
      <c r="H296" s="1297">
        <v>1</v>
      </c>
      <c r="I296" s="995"/>
      <c r="J296" s="1294">
        <f t="shared" si="19"/>
        <v>0</v>
      </c>
      <c r="K296" s="1289"/>
    </row>
    <row r="297" spans="1:11" customFormat="1" ht="14.4" x14ac:dyDescent="0.3">
      <c r="A297" s="1290">
        <f t="shared" si="20"/>
        <v>270</v>
      </c>
      <c r="B297" s="2065"/>
      <c r="C297" s="1291" t="s">
        <v>3642</v>
      </c>
      <c r="D297" s="1291" t="s">
        <v>3643</v>
      </c>
      <c r="E297" s="1296" t="s">
        <v>3644</v>
      </c>
      <c r="F297" s="990"/>
      <c r="G297" s="990"/>
      <c r="H297" s="1297">
        <v>1</v>
      </c>
      <c r="I297" s="995"/>
      <c r="J297" s="1294">
        <f t="shared" si="19"/>
        <v>0</v>
      </c>
      <c r="K297" s="1289"/>
    </row>
    <row r="298" spans="1:11" customFormat="1" ht="27.6" x14ac:dyDescent="0.3">
      <c r="A298" s="1290">
        <f t="shared" si="20"/>
        <v>271</v>
      </c>
      <c r="B298" s="2065"/>
      <c r="C298" s="1291" t="s">
        <v>3645</v>
      </c>
      <c r="D298" s="1291" t="s">
        <v>3546</v>
      </c>
      <c r="E298" s="1296" t="s">
        <v>3646</v>
      </c>
      <c r="F298" s="990"/>
      <c r="G298" s="990"/>
      <c r="H298" s="1297">
        <v>1</v>
      </c>
      <c r="I298" s="995"/>
      <c r="J298" s="1294">
        <f t="shared" si="19"/>
        <v>0</v>
      </c>
      <c r="K298" s="1289"/>
    </row>
    <row r="299" spans="1:11" customFormat="1" ht="14.4" x14ac:dyDescent="0.3">
      <c r="A299" s="1290">
        <f t="shared" si="20"/>
        <v>272</v>
      </c>
      <c r="B299" s="2065"/>
      <c r="C299" s="1291" t="s">
        <v>3647</v>
      </c>
      <c r="D299" s="1291" t="s">
        <v>3546</v>
      </c>
      <c r="E299" s="1296">
        <v>1621</v>
      </c>
      <c r="F299" s="990"/>
      <c r="G299" s="990"/>
      <c r="H299" s="1297">
        <v>1</v>
      </c>
      <c r="I299" s="995"/>
      <c r="J299" s="1294">
        <f t="shared" si="19"/>
        <v>0</v>
      </c>
      <c r="K299" s="1289"/>
    </row>
    <row r="300" spans="1:11" customFormat="1" ht="14.4" x14ac:dyDescent="0.3">
      <c r="A300" s="1290">
        <f t="shared" si="20"/>
        <v>273</v>
      </c>
      <c r="B300" s="2065"/>
      <c r="C300" s="1291" t="s">
        <v>3648</v>
      </c>
      <c r="D300" s="1291" t="s">
        <v>3546</v>
      </c>
      <c r="E300" s="1296" t="s">
        <v>3649</v>
      </c>
      <c r="F300" s="990"/>
      <c r="G300" s="990"/>
      <c r="H300" s="1297">
        <v>1</v>
      </c>
      <c r="I300" s="995"/>
      <c r="J300" s="1294">
        <f t="shared" si="19"/>
        <v>0</v>
      </c>
      <c r="K300" s="1289"/>
    </row>
    <row r="301" spans="1:11" customFormat="1" ht="14.4" x14ac:dyDescent="0.3">
      <c r="A301" s="1290">
        <f t="shared" si="20"/>
        <v>274</v>
      </c>
      <c r="B301" s="2065"/>
      <c r="C301" s="1291" t="s">
        <v>3650</v>
      </c>
      <c r="D301" s="1291" t="s">
        <v>3651</v>
      </c>
      <c r="E301" s="1304" t="s">
        <v>3652</v>
      </c>
      <c r="F301" s="990"/>
      <c r="G301" s="990"/>
      <c r="H301" s="1297"/>
      <c r="I301" s="995"/>
      <c r="J301" s="1294">
        <f t="shared" si="19"/>
        <v>0</v>
      </c>
      <c r="K301" s="1289"/>
    </row>
    <row r="302" spans="1:11" customFormat="1" ht="14.4" x14ac:dyDescent="0.3">
      <c r="A302" s="1290">
        <f t="shared" si="20"/>
        <v>275</v>
      </c>
      <c r="B302" s="2065"/>
      <c r="C302" s="1291" t="s">
        <v>3653</v>
      </c>
      <c r="D302" s="1299" t="s">
        <v>2517</v>
      </c>
      <c r="E302" s="1296"/>
      <c r="F302" s="990"/>
      <c r="G302" s="990"/>
      <c r="H302" s="1297">
        <v>1</v>
      </c>
      <c r="I302" s="995"/>
      <c r="J302" s="1294">
        <f t="shared" si="19"/>
        <v>0</v>
      </c>
      <c r="K302" s="1289"/>
    </row>
    <row r="303" spans="1:11" customFormat="1" ht="14.4" x14ac:dyDescent="0.3">
      <c r="A303" s="1290">
        <f t="shared" si="20"/>
        <v>276</v>
      </c>
      <c r="B303" s="2065"/>
      <c r="C303" s="1291" t="s">
        <v>3654</v>
      </c>
      <c r="D303" s="1299" t="s">
        <v>1397</v>
      </c>
      <c r="E303" s="1296"/>
      <c r="F303" s="990"/>
      <c r="G303" s="990"/>
      <c r="H303" s="1297">
        <v>1</v>
      </c>
      <c r="I303" s="995"/>
      <c r="J303" s="1294">
        <f t="shared" si="19"/>
        <v>0</v>
      </c>
      <c r="K303" s="1289"/>
    </row>
    <row r="304" spans="1:11" customFormat="1" ht="14.4" x14ac:dyDescent="0.3">
      <c r="A304" s="1290">
        <f t="shared" si="20"/>
        <v>277</v>
      </c>
      <c r="B304" s="2065"/>
      <c r="C304" s="1291" t="s">
        <v>3655</v>
      </c>
      <c r="D304" s="1291" t="s">
        <v>3656</v>
      </c>
      <c r="E304" s="1296" t="s">
        <v>3657</v>
      </c>
      <c r="F304" s="990"/>
      <c r="G304" s="990"/>
      <c r="H304" s="1297">
        <v>1</v>
      </c>
      <c r="I304" s="995"/>
      <c r="J304" s="1294">
        <f t="shared" si="19"/>
        <v>0</v>
      </c>
      <c r="K304" s="1289"/>
    </row>
    <row r="305" spans="1:11" customFormat="1" ht="14.4" x14ac:dyDescent="0.3">
      <c r="A305" s="1290">
        <f t="shared" si="20"/>
        <v>278</v>
      </c>
      <c r="B305" s="2065"/>
      <c r="C305" s="1291" t="s">
        <v>3658</v>
      </c>
      <c r="D305" s="1291" t="s">
        <v>3611</v>
      </c>
      <c r="E305" s="1296" t="s">
        <v>3659</v>
      </c>
      <c r="F305" s="990"/>
      <c r="G305" s="990"/>
      <c r="H305" s="1297">
        <v>2</v>
      </c>
      <c r="I305" s="995"/>
      <c r="J305" s="1294">
        <f t="shared" si="19"/>
        <v>0</v>
      </c>
      <c r="K305" s="1289"/>
    </row>
    <row r="306" spans="1:11" customFormat="1" ht="27.6" x14ac:dyDescent="0.3">
      <c r="A306" s="1290">
        <f t="shared" si="20"/>
        <v>279</v>
      </c>
      <c r="B306" s="2065"/>
      <c r="C306" s="1291" t="s">
        <v>3660</v>
      </c>
      <c r="D306" s="1291" t="s">
        <v>3611</v>
      </c>
      <c r="E306" s="1296" t="s">
        <v>3661</v>
      </c>
      <c r="F306" s="990"/>
      <c r="G306" s="990"/>
      <c r="H306" s="1297">
        <v>2</v>
      </c>
      <c r="I306" s="995"/>
      <c r="J306" s="1294">
        <f t="shared" si="19"/>
        <v>0</v>
      </c>
      <c r="K306" s="1289"/>
    </row>
    <row r="307" spans="1:11" customFormat="1" ht="41.4" x14ac:dyDescent="0.3">
      <c r="A307" s="1290">
        <f t="shared" si="20"/>
        <v>280</v>
      </c>
      <c r="B307" s="2065"/>
      <c r="C307" s="1291" t="s">
        <v>3662</v>
      </c>
      <c r="D307" s="1299" t="s">
        <v>3663</v>
      </c>
      <c r="E307" s="1296"/>
      <c r="F307" s="990"/>
      <c r="G307" s="990"/>
      <c r="H307" s="1297">
        <v>1</v>
      </c>
      <c r="I307" s="995"/>
      <c r="J307" s="1294">
        <f t="shared" si="19"/>
        <v>0</v>
      </c>
      <c r="K307" s="1289"/>
    </row>
    <row r="308" spans="1:11" customFormat="1" ht="27.6" x14ac:dyDescent="0.3">
      <c r="A308" s="1290">
        <f t="shared" si="20"/>
        <v>281</v>
      </c>
      <c r="B308" s="2065"/>
      <c r="C308" s="1291" t="s">
        <v>3664</v>
      </c>
      <c r="D308" s="1291"/>
      <c r="E308" s="1296" t="s">
        <v>3665</v>
      </c>
      <c r="F308" s="990"/>
      <c r="G308" s="990"/>
      <c r="H308" s="1297">
        <v>1</v>
      </c>
      <c r="I308" s="995"/>
      <c r="J308" s="1294">
        <f t="shared" si="19"/>
        <v>0</v>
      </c>
      <c r="K308" s="1289"/>
    </row>
    <row r="309" spans="1:11" customFormat="1" ht="14.4" x14ac:dyDescent="0.3">
      <c r="A309" s="1290">
        <f t="shared" si="20"/>
        <v>282</v>
      </c>
      <c r="B309" s="2065"/>
      <c r="C309" s="1291" t="s">
        <v>3666</v>
      </c>
      <c r="D309" s="1291" t="s">
        <v>3667</v>
      </c>
      <c r="E309" s="1296" t="s">
        <v>3668</v>
      </c>
      <c r="F309" s="990"/>
      <c r="G309" s="990"/>
      <c r="H309" s="1297">
        <v>1</v>
      </c>
      <c r="I309" s="995"/>
      <c r="J309" s="1294">
        <f t="shared" si="19"/>
        <v>0</v>
      </c>
      <c r="K309" s="1289"/>
    </row>
    <row r="310" spans="1:11" customFormat="1" ht="14.4" x14ac:dyDescent="0.3">
      <c r="A310" s="1290">
        <f t="shared" si="20"/>
        <v>283</v>
      </c>
      <c r="B310" s="2065"/>
      <c r="C310" s="1291" t="s">
        <v>3669</v>
      </c>
      <c r="D310" s="1291"/>
      <c r="E310" s="1296" t="s">
        <v>3670</v>
      </c>
      <c r="F310" s="990"/>
      <c r="G310" s="990"/>
      <c r="H310" s="1297">
        <v>1</v>
      </c>
      <c r="I310" s="995"/>
      <c r="J310" s="1294">
        <f t="shared" si="19"/>
        <v>0</v>
      </c>
      <c r="K310" s="1289"/>
    </row>
    <row r="311" spans="1:11" customFormat="1" ht="14.4" x14ac:dyDescent="0.3">
      <c r="A311" s="1290">
        <f t="shared" si="20"/>
        <v>284</v>
      </c>
      <c r="B311" s="2065"/>
      <c r="C311" s="1291" t="s">
        <v>3671</v>
      </c>
      <c r="D311" s="1291" t="s">
        <v>3672</v>
      </c>
      <c r="E311" s="1296"/>
      <c r="F311" s="990"/>
      <c r="G311" s="990"/>
      <c r="H311" s="1297">
        <v>1</v>
      </c>
      <c r="I311" s="995"/>
      <c r="J311" s="1294">
        <f t="shared" si="19"/>
        <v>0</v>
      </c>
      <c r="K311" s="1289"/>
    </row>
    <row r="312" spans="1:11" customFormat="1" ht="14.4" x14ac:dyDescent="0.3">
      <c r="A312" s="1290">
        <f t="shared" si="20"/>
        <v>285</v>
      </c>
      <c r="B312" s="2065"/>
      <c r="C312" s="1291" t="s">
        <v>3673</v>
      </c>
      <c r="D312" s="1299"/>
      <c r="E312" s="1304"/>
      <c r="F312" s="990"/>
      <c r="G312" s="990"/>
      <c r="H312" s="1297">
        <v>1</v>
      </c>
      <c r="I312" s="995"/>
      <c r="J312" s="1294">
        <f t="shared" si="19"/>
        <v>0</v>
      </c>
      <c r="K312" s="1289"/>
    </row>
    <row r="313" spans="1:11" customFormat="1" ht="14.4" x14ac:dyDescent="0.3">
      <c r="A313" s="1290">
        <f t="shared" si="20"/>
        <v>286</v>
      </c>
      <c r="B313" s="2065"/>
      <c r="C313" s="1291" t="s">
        <v>3674</v>
      </c>
      <c r="D313" s="1291" t="s">
        <v>3258</v>
      </c>
      <c r="E313" s="1296" t="s">
        <v>3675</v>
      </c>
      <c r="F313" s="990"/>
      <c r="G313" s="990"/>
      <c r="H313" s="1297">
        <v>1</v>
      </c>
      <c r="I313" s="995"/>
      <c r="J313" s="1294">
        <f t="shared" si="19"/>
        <v>0</v>
      </c>
      <c r="K313" s="1289"/>
    </row>
    <row r="314" spans="1:11" customFormat="1" ht="14.4" x14ac:dyDescent="0.3">
      <c r="A314" s="1290">
        <f t="shared" si="20"/>
        <v>287</v>
      </c>
      <c r="B314" s="2065"/>
      <c r="C314" s="1291" t="s">
        <v>3676</v>
      </c>
      <c r="D314" s="1291"/>
      <c r="E314" s="1296"/>
      <c r="F314" s="990"/>
      <c r="G314" s="990"/>
      <c r="H314" s="1297">
        <v>1</v>
      </c>
      <c r="I314" s="995"/>
      <c r="J314" s="1294">
        <f t="shared" si="19"/>
        <v>0</v>
      </c>
      <c r="K314" s="1289"/>
    </row>
    <row r="315" spans="1:11" customFormat="1" ht="27.6" x14ac:dyDescent="0.3">
      <c r="A315" s="1290">
        <f t="shared" si="20"/>
        <v>288</v>
      </c>
      <c r="B315" s="2065"/>
      <c r="C315" s="1291" t="s">
        <v>3677</v>
      </c>
      <c r="D315" s="1291" t="s">
        <v>3136</v>
      </c>
      <c r="E315" s="1296" t="s">
        <v>3678</v>
      </c>
      <c r="F315" s="990"/>
      <c r="G315" s="990"/>
      <c r="H315" s="1297">
        <v>1</v>
      </c>
      <c r="I315" s="995"/>
      <c r="J315" s="1294">
        <f t="shared" si="19"/>
        <v>0</v>
      </c>
      <c r="K315" s="1289"/>
    </row>
    <row r="316" spans="1:11" customFormat="1" ht="27.6" x14ac:dyDescent="0.3">
      <c r="A316" s="1290">
        <f t="shared" si="20"/>
        <v>289</v>
      </c>
      <c r="B316" s="2065"/>
      <c r="C316" s="1291" t="s">
        <v>3679</v>
      </c>
      <c r="D316" s="1291" t="s">
        <v>3680</v>
      </c>
      <c r="E316" s="1296" t="s">
        <v>3681</v>
      </c>
      <c r="F316" s="990"/>
      <c r="G316" s="990"/>
      <c r="H316" s="1297">
        <v>1</v>
      </c>
      <c r="I316" s="995"/>
      <c r="J316" s="1294">
        <f t="shared" si="19"/>
        <v>0</v>
      </c>
      <c r="K316" s="1289"/>
    </row>
    <row r="317" spans="1:11" customFormat="1" ht="14.4" x14ac:dyDescent="0.3">
      <c r="A317" s="1290">
        <f t="shared" si="20"/>
        <v>290</v>
      </c>
      <c r="B317" s="2065"/>
      <c r="C317" s="1291" t="s">
        <v>3682</v>
      </c>
      <c r="D317" s="1291"/>
      <c r="E317" s="1296" t="s">
        <v>3683</v>
      </c>
      <c r="F317" s="990"/>
      <c r="G317" s="990"/>
      <c r="H317" s="1297">
        <v>1</v>
      </c>
      <c r="I317" s="995"/>
      <c r="J317" s="1294">
        <f t="shared" si="19"/>
        <v>0</v>
      </c>
      <c r="K317" s="1289"/>
    </row>
    <row r="318" spans="1:11" customFormat="1" ht="15" thickBot="1" x14ac:dyDescent="0.35">
      <c r="A318" s="2049" t="s">
        <v>2660</v>
      </c>
      <c r="B318" s="2049"/>
      <c r="C318" s="2049"/>
      <c r="D318" s="2049"/>
      <c r="E318" s="2049"/>
      <c r="F318" s="2049"/>
      <c r="G318" s="2049"/>
      <c r="H318" s="2049"/>
      <c r="I318" s="2050">
        <f>SUM(J281:J317)</f>
        <v>0</v>
      </c>
      <c r="J318" s="2050"/>
      <c r="K318" s="1289"/>
    </row>
    <row r="319" spans="1:11" customFormat="1" ht="14.4" x14ac:dyDescent="0.3">
      <c r="A319" s="2064" t="s">
        <v>3078</v>
      </c>
      <c r="B319" s="2064"/>
      <c r="C319" s="2064"/>
      <c r="D319" s="2064"/>
      <c r="E319" s="2064"/>
      <c r="F319" s="2064"/>
      <c r="G319" s="2064"/>
      <c r="H319" s="2064"/>
      <c r="I319" s="2064"/>
      <c r="J319" s="2064"/>
      <c r="K319" s="1289"/>
    </row>
    <row r="320" spans="1:11" customFormat="1" ht="14.4" x14ac:dyDescent="0.3">
      <c r="A320" s="1290">
        <f>A317+1</f>
        <v>291</v>
      </c>
      <c r="B320" s="1854"/>
      <c r="C320" s="1291" t="s">
        <v>3164</v>
      </c>
      <c r="D320" s="1291" t="s">
        <v>3136</v>
      </c>
      <c r="E320" s="1296" t="s">
        <v>3684</v>
      </c>
      <c r="F320" s="990"/>
      <c r="G320" s="990"/>
      <c r="H320" s="1297">
        <v>2</v>
      </c>
      <c r="I320" s="995"/>
      <c r="J320" s="1294">
        <f t="shared" ref="J320:J337" si="21">ROUND(I320,2)*H320</f>
        <v>0</v>
      </c>
      <c r="K320" s="1289"/>
    </row>
    <row r="321" spans="1:11" customFormat="1" ht="14.4" x14ac:dyDescent="0.3">
      <c r="A321" s="1290">
        <f t="shared" ref="A321:A337" si="22">A320+1</f>
        <v>292</v>
      </c>
      <c r="B321" s="1854"/>
      <c r="C321" s="1291" t="s">
        <v>3685</v>
      </c>
      <c r="D321" s="1291" t="s">
        <v>3136</v>
      </c>
      <c r="E321" s="1296" t="s">
        <v>3686</v>
      </c>
      <c r="F321" s="990"/>
      <c r="G321" s="990"/>
      <c r="H321" s="1297">
        <v>2</v>
      </c>
      <c r="I321" s="995"/>
      <c r="J321" s="1294">
        <f t="shared" si="21"/>
        <v>0</v>
      </c>
      <c r="K321" s="1289"/>
    </row>
    <row r="322" spans="1:11" customFormat="1" ht="69" x14ac:dyDescent="0.3">
      <c r="A322" s="1290">
        <f t="shared" si="22"/>
        <v>293</v>
      </c>
      <c r="B322" s="1854"/>
      <c r="C322" s="1291" t="s">
        <v>3687</v>
      </c>
      <c r="D322" s="1291" t="s">
        <v>3284</v>
      </c>
      <c r="E322" s="1291" t="s">
        <v>3688</v>
      </c>
      <c r="F322" s="990"/>
      <c r="G322" s="990"/>
      <c r="H322" s="1297">
        <v>1</v>
      </c>
      <c r="I322" s="995"/>
      <c r="J322" s="1294">
        <f t="shared" si="21"/>
        <v>0</v>
      </c>
      <c r="K322" s="1289"/>
    </row>
    <row r="323" spans="1:11" customFormat="1" ht="55.2" x14ac:dyDescent="0.3">
      <c r="A323" s="1290">
        <f t="shared" si="22"/>
        <v>294</v>
      </c>
      <c r="B323" s="1854"/>
      <c r="C323" s="1291" t="s">
        <v>3689</v>
      </c>
      <c r="D323" s="1291" t="s">
        <v>3284</v>
      </c>
      <c r="E323" s="1291" t="s">
        <v>3690</v>
      </c>
      <c r="F323" s="990"/>
      <c r="G323" s="990"/>
      <c r="H323" s="1297">
        <v>1</v>
      </c>
      <c r="I323" s="995"/>
      <c r="J323" s="1294">
        <f t="shared" si="21"/>
        <v>0</v>
      </c>
      <c r="K323" s="1289"/>
    </row>
    <row r="324" spans="1:11" customFormat="1" ht="41.4" x14ac:dyDescent="0.3">
      <c r="A324" s="1290">
        <f t="shared" si="22"/>
        <v>295</v>
      </c>
      <c r="B324" s="1854"/>
      <c r="C324" s="1291" t="s">
        <v>3691</v>
      </c>
      <c r="D324" s="1291" t="s">
        <v>3284</v>
      </c>
      <c r="E324" s="1291" t="s">
        <v>3692</v>
      </c>
      <c r="F324" s="990"/>
      <c r="G324" s="990"/>
      <c r="H324" s="1297">
        <v>1</v>
      </c>
      <c r="I324" s="995"/>
      <c r="J324" s="1294">
        <f t="shared" si="21"/>
        <v>0</v>
      </c>
      <c r="K324" s="1289"/>
    </row>
    <row r="325" spans="1:11" customFormat="1" ht="69" x14ac:dyDescent="0.3">
      <c r="A325" s="1290">
        <f t="shared" si="22"/>
        <v>296</v>
      </c>
      <c r="B325" s="1854"/>
      <c r="C325" s="1291" t="s">
        <v>3693</v>
      </c>
      <c r="D325" s="1291" t="s">
        <v>3284</v>
      </c>
      <c r="E325" s="1291" t="s">
        <v>3694</v>
      </c>
      <c r="F325" s="990"/>
      <c r="G325" s="990"/>
      <c r="H325" s="1297">
        <v>1</v>
      </c>
      <c r="I325" s="995"/>
      <c r="J325" s="1294">
        <f t="shared" si="21"/>
        <v>0</v>
      </c>
      <c r="K325" s="1289"/>
    </row>
    <row r="326" spans="1:11" customFormat="1" ht="55.2" x14ac:dyDescent="0.3">
      <c r="A326" s="1290">
        <f t="shared" si="22"/>
        <v>297</v>
      </c>
      <c r="B326" s="1854"/>
      <c r="C326" s="1291" t="s">
        <v>3695</v>
      </c>
      <c r="D326" s="1291" t="s">
        <v>3284</v>
      </c>
      <c r="E326" s="1291" t="s">
        <v>3696</v>
      </c>
      <c r="F326" s="990"/>
      <c r="G326" s="990"/>
      <c r="H326" s="1297">
        <v>1</v>
      </c>
      <c r="I326" s="995"/>
      <c r="J326" s="1294">
        <f t="shared" si="21"/>
        <v>0</v>
      </c>
      <c r="K326" s="1289"/>
    </row>
    <row r="327" spans="1:11" customFormat="1" ht="82.8" x14ac:dyDescent="0.3">
      <c r="A327" s="1290">
        <f t="shared" si="22"/>
        <v>298</v>
      </c>
      <c r="B327" s="1854"/>
      <c r="C327" s="1291" t="s">
        <v>3697</v>
      </c>
      <c r="D327" s="1291" t="s">
        <v>3284</v>
      </c>
      <c r="E327" s="1296" t="s">
        <v>3698</v>
      </c>
      <c r="F327" s="990"/>
      <c r="G327" s="990"/>
      <c r="H327" s="1297">
        <v>1</v>
      </c>
      <c r="I327" s="995"/>
      <c r="J327" s="1294">
        <f t="shared" si="21"/>
        <v>0</v>
      </c>
      <c r="K327" s="1289"/>
    </row>
    <row r="328" spans="1:11" customFormat="1" ht="69" x14ac:dyDescent="0.3">
      <c r="A328" s="1290">
        <f t="shared" si="22"/>
        <v>299</v>
      </c>
      <c r="B328" s="1854"/>
      <c r="C328" s="1291" t="s">
        <v>3699</v>
      </c>
      <c r="D328" s="1291" t="s">
        <v>3284</v>
      </c>
      <c r="E328" s="1291" t="s">
        <v>3700</v>
      </c>
      <c r="F328" s="990"/>
      <c r="G328" s="990"/>
      <c r="H328" s="1297">
        <v>1</v>
      </c>
      <c r="I328" s="995"/>
      <c r="J328" s="1294">
        <f t="shared" si="21"/>
        <v>0</v>
      </c>
      <c r="K328" s="1289"/>
    </row>
    <row r="329" spans="1:11" customFormat="1" ht="14.4" x14ac:dyDescent="0.3">
      <c r="A329" s="1290">
        <f t="shared" si="22"/>
        <v>300</v>
      </c>
      <c r="B329" s="1854"/>
      <c r="C329" s="1291" t="s">
        <v>3701</v>
      </c>
      <c r="D329" s="1291" t="s">
        <v>3284</v>
      </c>
      <c r="E329" s="1291" t="s">
        <v>3702</v>
      </c>
      <c r="F329" s="990"/>
      <c r="G329" s="990"/>
      <c r="H329" s="1297">
        <v>2</v>
      </c>
      <c r="I329" s="995"/>
      <c r="J329" s="1294">
        <f t="shared" si="21"/>
        <v>0</v>
      </c>
      <c r="K329" s="1289"/>
    </row>
    <row r="330" spans="1:11" customFormat="1" ht="14.4" x14ac:dyDescent="0.3">
      <c r="A330" s="1290">
        <f t="shared" si="22"/>
        <v>301</v>
      </c>
      <c r="B330" s="1854"/>
      <c r="C330" s="1291" t="s">
        <v>3361</v>
      </c>
      <c r="D330" s="1291" t="s">
        <v>3094</v>
      </c>
      <c r="E330" s="1291" t="s">
        <v>3703</v>
      </c>
      <c r="F330" s="990"/>
      <c r="G330" s="990"/>
      <c r="H330" s="1297">
        <v>3</v>
      </c>
      <c r="I330" s="995"/>
      <c r="J330" s="1294">
        <f t="shared" si="21"/>
        <v>0</v>
      </c>
      <c r="K330" s="1289"/>
    </row>
    <row r="331" spans="1:11" customFormat="1" ht="14.4" x14ac:dyDescent="0.3">
      <c r="A331" s="1290">
        <f t="shared" si="22"/>
        <v>302</v>
      </c>
      <c r="B331" s="1854"/>
      <c r="C331" s="1291" t="s">
        <v>3704</v>
      </c>
      <c r="D331" s="1291" t="s">
        <v>3094</v>
      </c>
      <c r="E331" s="1291" t="s">
        <v>3705</v>
      </c>
      <c r="F331" s="990"/>
      <c r="G331" s="990"/>
      <c r="H331" s="1297">
        <v>3</v>
      </c>
      <c r="I331" s="995"/>
      <c r="J331" s="1294">
        <f t="shared" si="21"/>
        <v>0</v>
      </c>
      <c r="K331" s="1289"/>
    </row>
    <row r="332" spans="1:11" customFormat="1" ht="14.4" x14ac:dyDescent="0.3">
      <c r="A332" s="1290">
        <f t="shared" si="22"/>
        <v>303</v>
      </c>
      <c r="B332" s="1854"/>
      <c r="C332" s="1291" t="s">
        <v>3706</v>
      </c>
      <c r="D332" s="1291" t="s">
        <v>3094</v>
      </c>
      <c r="E332" s="1291" t="s">
        <v>3707</v>
      </c>
      <c r="F332" s="990"/>
      <c r="G332" s="990"/>
      <c r="H332" s="1297">
        <v>4</v>
      </c>
      <c r="I332" s="995"/>
      <c r="J332" s="1294">
        <f t="shared" si="21"/>
        <v>0</v>
      </c>
      <c r="K332" s="1289"/>
    </row>
    <row r="333" spans="1:11" customFormat="1" ht="14.4" x14ac:dyDescent="0.3">
      <c r="A333" s="1290">
        <f t="shared" si="22"/>
        <v>304</v>
      </c>
      <c r="B333" s="1854"/>
      <c r="C333" s="1291" t="s">
        <v>3708</v>
      </c>
      <c r="D333" s="1291" t="s">
        <v>3094</v>
      </c>
      <c r="E333" s="1291" t="s">
        <v>3709</v>
      </c>
      <c r="F333" s="990"/>
      <c r="G333" s="990"/>
      <c r="H333" s="1297">
        <v>4</v>
      </c>
      <c r="I333" s="995"/>
      <c r="J333" s="1294">
        <f t="shared" si="21"/>
        <v>0</v>
      </c>
      <c r="K333" s="1289"/>
    </row>
    <row r="334" spans="1:11" customFormat="1" ht="14.4" x14ac:dyDescent="0.3">
      <c r="A334" s="1290">
        <f t="shared" si="22"/>
        <v>305</v>
      </c>
      <c r="B334" s="1854"/>
      <c r="C334" s="1291" t="s">
        <v>3710</v>
      </c>
      <c r="D334" s="1291" t="s">
        <v>3094</v>
      </c>
      <c r="E334" s="1291" t="s">
        <v>3711</v>
      </c>
      <c r="F334" s="990"/>
      <c r="G334" s="990"/>
      <c r="H334" s="1297">
        <v>2</v>
      </c>
      <c r="I334" s="995"/>
      <c r="J334" s="1294">
        <f t="shared" si="21"/>
        <v>0</v>
      </c>
      <c r="K334" s="1289"/>
    </row>
    <row r="335" spans="1:11" customFormat="1" ht="14.4" x14ac:dyDescent="0.3">
      <c r="A335" s="1290">
        <f t="shared" si="22"/>
        <v>306</v>
      </c>
      <c r="B335" s="1854"/>
      <c r="C335" s="1291" t="s">
        <v>3170</v>
      </c>
      <c r="D335" s="1291" t="s">
        <v>3171</v>
      </c>
      <c r="E335" s="1291" t="s">
        <v>3712</v>
      </c>
      <c r="F335" s="990"/>
      <c r="G335" s="990"/>
      <c r="H335" s="1297">
        <v>1</v>
      </c>
      <c r="I335" s="995"/>
      <c r="J335" s="1294">
        <f t="shared" si="21"/>
        <v>0</v>
      </c>
      <c r="K335" s="1289"/>
    </row>
    <row r="336" spans="1:11" customFormat="1" ht="14.4" x14ac:dyDescent="0.3">
      <c r="A336" s="1290">
        <f t="shared" si="22"/>
        <v>307</v>
      </c>
      <c r="B336" s="1854"/>
      <c r="C336" s="1291" t="s">
        <v>3713</v>
      </c>
      <c r="D336" s="1291" t="s">
        <v>3258</v>
      </c>
      <c r="E336" s="1291" t="s">
        <v>3714</v>
      </c>
      <c r="F336" s="990"/>
      <c r="G336" s="990"/>
      <c r="H336" s="1297">
        <v>1</v>
      </c>
      <c r="I336" s="995"/>
      <c r="J336" s="1294">
        <f t="shared" si="21"/>
        <v>0</v>
      </c>
      <c r="K336" s="1289"/>
    </row>
    <row r="337" spans="1:11" customFormat="1" ht="14.4" x14ac:dyDescent="0.3">
      <c r="A337" s="1290">
        <f t="shared" si="22"/>
        <v>308</v>
      </c>
      <c r="B337" s="1854"/>
      <c r="C337" s="1291" t="s">
        <v>3715</v>
      </c>
      <c r="D337" s="1291" t="s">
        <v>3258</v>
      </c>
      <c r="E337" s="1291"/>
      <c r="F337" s="990"/>
      <c r="G337" s="990"/>
      <c r="H337" s="1297">
        <v>8</v>
      </c>
      <c r="I337" s="995"/>
      <c r="J337" s="1294">
        <f t="shared" si="21"/>
        <v>0</v>
      </c>
      <c r="K337" s="1289"/>
    </row>
    <row r="338" spans="1:11" customFormat="1" ht="15" thickBot="1" x14ac:dyDescent="0.35">
      <c r="A338" s="2049" t="s">
        <v>2660</v>
      </c>
      <c r="B338" s="2049"/>
      <c r="C338" s="2049"/>
      <c r="D338" s="2049"/>
      <c r="E338" s="2049"/>
      <c r="F338" s="2049"/>
      <c r="G338" s="2049"/>
      <c r="H338" s="2049"/>
      <c r="I338" s="2050">
        <f>SUM(J320:J337)</f>
        <v>0</v>
      </c>
      <c r="J338" s="2050"/>
      <c r="K338" s="1289"/>
    </row>
    <row r="339" spans="1:11" customFormat="1" ht="14.4" x14ac:dyDescent="0.3">
      <c r="A339" s="2064" t="s">
        <v>3716</v>
      </c>
      <c r="B339" s="2064"/>
      <c r="C339" s="2064"/>
      <c r="D339" s="2064"/>
      <c r="E339" s="2064"/>
      <c r="F339" s="2064"/>
      <c r="G339" s="2064"/>
      <c r="H339" s="2064"/>
      <c r="I339" s="2064"/>
      <c r="J339" s="2064"/>
      <c r="K339" s="1289"/>
    </row>
    <row r="340" spans="1:11" customFormat="1" ht="25.5" customHeight="1" x14ac:dyDescent="0.3">
      <c r="A340" s="1290">
        <f>A337+1</f>
        <v>309</v>
      </c>
      <c r="B340" s="2067" t="s">
        <v>3717</v>
      </c>
      <c r="C340" s="1309" t="s">
        <v>3718</v>
      </c>
      <c r="D340" s="1309" t="s">
        <v>3284</v>
      </c>
      <c r="E340" s="1309" t="s">
        <v>3719</v>
      </c>
      <c r="F340" s="996"/>
      <c r="G340" s="996"/>
      <c r="H340" s="1302">
        <v>1</v>
      </c>
      <c r="I340" s="995"/>
      <c r="J340" s="1294">
        <f t="shared" ref="J340:J355" si="23">ROUND(I340,2)*H340</f>
        <v>0</v>
      </c>
      <c r="K340" s="1289"/>
    </row>
    <row r="341" spans="1:11" customFormat="1" ht="14.4" x14ac:dyDescent="0.3">
      <c r="A341" s="1313">
        <f t="shared" ref="A341:A355" si="24">A340+1</f>
        <v>310</v>
      </c>
      <c r="B341" s="2067"/>
      <c r="C341" s="1291" t="s">
        <v>3720</v>
      </c>
      <c r="D341" s="1291" t="s">
        <v>3284</v>
      </c>
      <c r="E341" s="1291" t="s">
        <v>3721</v>
      </c>
      <c r="F341" s="990"/>
      <c r="G341" s="990"/>
      <c r="H341" s="1297">
        <v>2</v>
      </c>
      <c r="I341" s="995"/>
      <c r="J341" s="1294">
        <f t="shared" si="23"/>
        <v>0</v>
      </c>
      <c r="K341" s="1289"/>
    </row>
    <row r="342" spans="1:11" customFormat="1" ht="27.6" x14ac:dyDescent="0.3">
      <c r="A342" s="1313">
        <f t="shared" si="24"/>
        <v>311</v>
      </c>
      <c r="B342" s="2067"/>
      <c r="C342" s="1291" t="s">
        <v>3722</v>
      </c>
      <c r="D342" s="1291" t="s">
        <v>3284</v>
      </c>
      <c r="E342" s="1291" t="s">
        <v>3723</v>
      </c>
      <c r="F342" s="990"/>
      <c r="G342" s="990"/>
      <c r="H342" s="1297">
        <v>1</v>
      </c>
      <c r="I342" s="995"/>
      <c r="J342" s="1294">
        <f t="shared" si="23"/>
        <v>0</v>
      </c>
      <c r="K342" s="1289"/>
    </row>
    <row r="343" spans="1:11" customFormat="1" ht="27.6" x14ac:dyDescent="0.3">
      <c r="A343" s="1313">
        <f t="shared" si="24"/>
        <v>312</v>
      </c>
      <c r="B343" s="2067"/>
      <c r="C343" s="1291" t="s">
        <v>3724</v>
      </c>
      <c r="D343" s="1291" t="s">
        <v>3284</v>
      </c>
      <c r="E343" s="1291" t="s">
        <v>3725</v>
      </c>
      <c r="F343" s="990"/>
      <c r="G343" s="990"/>
      <c r="H343" s="1297">
        <v>4</v>
      </c>
      <c r="I343" s="995"/>
      <c r="J343" s="1294">
        <f t="shared" si="23"/>
        <v>0</v>
      </c>
      <c r="K343" s="1289"/>
    </row>
    <row r="344" spans="1:11" customFormat="1" ht="14.4" x14ac:dyDescent="0.3">
      <c r="A344" s="1313">
        <f t="shared" si="24"/>
        <v>313</v>
      </c>
      <c r="B344" s="2067"/>
      <c r="C344" s="1291" t="s">
        <v>3726</v>
      </c>
      <c r="D344" s="1291" t="s">
        <v>3284</v>
      </c>
      <c r="E344" s="1291" t="s">
        <v>3727</v>
      </c>
      <c r="F344" s="990"/>
      <c r="G344" s="990"/>
      <c r="H344" s="1297">
        <v>41</v>
      </c>
      <c r="I344" s="995"/>
      <c r="J344" s="1294">
        <f t="shared" si="23"/>
        <v>0</v>
      </c>
      <c r="K344" s="1289"/>
    </row>
    <row r="345" spans="1:11" customFormat="1" ht="14.4" x14ac:dyDescent="0.3">
      <c r="A345" s="1313">
        <f t="shared" si="24"/>
        <v>314</v>
      </c>
      <c r="B345" s="2067"/>
      <c r="C345" s="1291" t="s">
        <v>3728</v>
      </c>
      <c r="D345" s="1291" t="s">
        <v>3284</v>
      </c>
      <c r="E345" s="1291" t="s">
        <v>3729</v>
      </c>
      <c r="F345" s="990"/>
      <c r="G345" s="990"/>
      <c r="H345" s="1297">
        <v>8</v>
      </c>
      <c r="I345" s="995"/>
      <c r="J345" s="1294">
        <f t="shared" si="23"/>
        <v>0</v>
      </c>
      <c r="K345" s="1289"/>
    </row>
    <row r="346" spans="1:11" customFormat="1" ht="14.4" x14ac:dyDescent="0.3">
      <c r="A346" s="1313">
        <f t="shared" si="24"/>
        <v>315</v>
      </c>
      <c r="B346" s="2067"/>
      <c r="C346" s="1291" t="s">
        <v>3730</v>
      </c>
      <c r="D346" s="1291" t="s">
        <v>3284</v>
      </c>
      <c r="E346" s="1291" t="s">
        <v>3731</v>
      </c>
      <c r="F346" s="990"/>
      <c r="G346" s="990"/>
      <c r="H346" s="1297">
        <v>4</v>
      </c>
      <c r="I346" s="995"/>
      <c r="J346" s="1294">
        <f t="shared" si="23"/>
        <v>0</v>
      </c>
      <c r="K346" s="1289"/>
    </row>
    <row r="347" spans="1:11" customFormat="1" ht="14.4" x14ac:dyDescent="0.3">
      <c r="A347" s="1313">
        <f t="shared" si="24"/>
        <v>316</v>
      </c>
      <c r="B347" s="2067"/>
      <c r="C347" s="1291" t="s">
        <v>3732</v>
      </c>
      <c r="D347" s="1291" t="s">
        <v>3284</v>
      </c>
      <c r="E347" s="1291" t="s">
        <v>3733</v>
      </c>
      <c r="F347" s="990"/>
      <c r="G347" s="990"/>
      <c r="H347" s="1297">
        <v>1</v>
      </c>
      <c r="I347" s="995"/>
      <c r="J347" s="1294">
        <f t="shared" si="23"/>
        <v>0</v>
      </c>
      <c r="K347" s="1289"/>
    </row>
    <row r="348" spans="1:11" customFormat="1" ht="27.6" x14ac:dyDescent="0.3">
      <c r="A348" s="1313">
        <f t="shared" si="24"/>
        <v>317</v>
      </c>
      <c r="B348" s="2067"/>
      <c r="C348" s="1291" t="s">
        <v>3734</v>
      </c>
      <c r="D348" s="1291" t="s">
        <v>3284</v>
      </c>
      <c r="E348" s="1291" t="s">
        <v>3735</v>
      </c>
      <c r="F348" s="990"/>
      <c r="G348" s="990"/>
      <c r="H348" s="1297">
        <v>4</v>
      </c>
      <c r="I348" s="995"/>
      <c r="J348" s="1294">
        <f t="shared" si="23"/>
        <v>0</v>
      </c>
      <c r="K348" s="1289"/>
    </row>
    <row r="349" spans="1:11" customFormat="1" ht="27.6" x14ac:dyDescent="0.3">
      <c r="A349" s="1313">
        <f t="shared" si="24"/>
        <v>318</v>
      </c>
      <c r="B349" s="2067"/>
      <c r="C349" s="1291" t="s">
        <v>3736</v>
      </c>
      <c r="D349" s="1291" t="s">
        <v>3284</v>
      </c>
      <c r="E349" s="1291" t="s">
        <v>3737</v>
      </c>
      <c r="F349" s="990"/>
      <c r="G349" s="990"/>
      <c r="H349" s="1297">
        <v>4</v>
      </c>
      <c r="I349" s="995"/>
      <c r="J349" s="1294">
        <f t="shared" si="23"/>
        <v>0</v>
      </c>
      <c r="K349" s="1289"/>
    </row>
    <row r="350" spans="1:11" customFormat="1" ht="27.6" x14ac:dyDescent="0.3">
      <c r="A350" s="1313">
        <f t="shared" si="24"/>
        <v>319</v>
      </c>
      <c r="B350" s="2067"/>
      <c r="C350" s="1291" t="s">
        <v>3738</v>
      </c>
      <c r="D350" s="1291" t="s">
        <v>3284</v>
      </c>
      <c r="E350" s="1291" t="s">
        <v>3739</v>
      </c>
      <c r="F350" s="990"/>
      <c r="G350" s="990"/>
      <c r="H350" s="1297">
        <v>8</v>
      </c>
      <c r="I350" s="995"/>
      <c r="J350" s="1294">
        <f t="shared" si="23"/>
        <v>0</v>
      </c>
      <c r="K350" s="1289"/>
    </row>
    <row r="351" spans="1:11" customFormat="1" ht="14.4" x14ac:dyDescent="0.3">
      <c r="A351" s="1313">
        <f t="shared" si="24"/>
        <v>320</v>
      </c>
      <c r="B351" s="2067"/>
      <c r="C351" s="1291" t="s">
        <v>3740</v>
      </c>
      <c r="D351" s="1291" t="s">
        <v>3284</v>
      </c>
      <c r="E351" s="1291" t="s">
        <v>3741</v>
      </c>
      <c r="F351" s="990"/>
      <c r="G351" s="990"/>
      <c r="H351" s="1297">
        <v>4</v>
      </c>
      <c r="I351" s="995"/>
      <c r="J351" s="1294">
        <f t="shared" si="23"/>
        <v>0</v>
      </c>
      <c r="K351" s="1289"/>
    </row>
    <row r="352" spans="1:11" customFormat="1" ht="14.4" x14ac:dyDescent="0.3">
      <c r="A352" s="1313">
        <f t="shared" si="24"/>
        <v>321</v>
      </c>
      <c r="B352" s="2067"/>
      <c r="C352" s="1291" t="s">
        <v>3742</v>
      </c>
      <c r="D352" s="1291" t="s">
        <v>3284</v>
      </c>
      <c r="E352" s="1291" t="s">
        <v>3743</v>
      </c>
      <c r="F352" s="990"/>
      <c r="G352" s="990"/>
      <c r="H352" s="1297">
        <v>4</v>
      </c>
      <c r="I352" s="995"/>
      <c r="J352" s="1294">
        <f t="shared" si="23"/>
        <v>0</v>
      </c>
      <c r="K352" s="1289"/>
    </row>
    <row r="353" spans="1:11" customFormat="1" ht="14.4" x14ac:dyDescent="0.3">
      <c r="A353" s="1313">
        <f t="shared" si="24"/>
        <v>322</v>
      </c>
      <c r="B353" s="2067"/>
      <c r="C353" s="1291" t="s">
        <v>3744</v>
      </c>
      <c r="D353" s="1291" t="s">
        <v>3284</v>
      </c>
      <c r="E353" s="1291"/>
      <c r="F353" s="990"/>
      <c r="G353" s="990"/>
      <c r="H353" s="1297">
        <v>4</v>
      </c>
      <c r="I353" s="995"/>
      <c r="J353" s="1294">
        <f t="shared" si="23"/>
        <v>0</v>
      </c>
      <c r="K353" s="1289"/>
    </row>
    <row r="354" spans="1:11" customFormat="1" ht="14.4" x14ac:dyDescent="0.3">
      <c r="A354" s="1313">
        <f t="shared" si="24"/>
        <v>323</v>
      </c>
      <c r="B354" s="2067"/>
      <c r="C354" s="1291" t="s">
        <v>3745</v>
      </c>
      <c r="D354" s="1291" t="s">
        <v>3284</v>
      </c>
      <c r="E354" s="1291" t="s">
        <v>3746</v>
      </c>
      <c r="F354" s="990"/>
      <c r="G354" s="990"/>
      <c r="H354" s="1297">
        <v>2</v>
      </c>
      <c r="I354" s="995"/>
      <c r="J354" s="1294">
        <f t="shared" si="23"/>
        <v>0</v>
      </c>
      <c r="K354" s="1289"/>
    </row>
    <row r="355" spans="1:11" customFormat="1" ht="14.4" x14ac:dyDescent="0.3">
      <c r="A355" s="1313">
        <f t="shared" si="24"/>
        <v>324</v>
      </c>
      <c r="B355" s="2067"/>
      <c r="C355" s="1291" t="s">
        <v>3747</v>
      </c>
      <c r="D355" s="1291" t="s">
        <v>3284</v>
      </c>
      <c r="E355" s="1291"/>
      <c r="F355" s="990"/>
      <c r="G355" s="990"/>
      <c r="H355" s="1297">
        <v>1</v>
      </c>
      <c r="I355" s="995"/>
      <c r="J355" s="1294">
        <f t="shared" si="23"/>
        <v>0</v>
      </c>
      <c r="K355" s="1289"/>
    </row>
    <row r="356" spans="1:11" customFormat="1" ht="15" thickBot="1" x14ac:dyDescent="0.35">
      <c r="A356" s="2049" t="s">
        <v>2660</v>
      </c>
      <c r="B356" s="2049"/>
      <c r="C356" s="2049"/>
      <c r="D356" s="2049"/>
      <c r="E356" s="2049"/>
      <c r="F356" s="2049"/>
      <c r="G356" s="2049"/>
      <c r="H356" s="2049"/>
      <c r="I356" s="2050">
        <f>SUM(J340:J355)</f>
        <v>0</v>
      </c>
      <c r="J356" s="2050"/>
      <c r="K356" s="1289"/>
    </row>
    <row r="357" spans="1:11" customFormat="1" ht="14.4" x14ac:dyDescent="0.3">
      <c r="A357" s="2064" t="s">
        <v>2727</v>
      </c>
      <c r="B357" s="2064"/>
      <c r="C357" s="2064"/>
      <c r="D357" s="2064"/>
      <c r="E357" s="2064"/>
      <c r="F357" s="2064"/>
      <c r="G357" s="2064"/>
      <c r="H357" s="2064"/>
      <c r="I357" s="2064"/>
      <c r="J357" s="2064"/>
      <c r="K357" s="1289"/>
    </row>
    <row r="358" spans="1:11" customFormat="1" ht="14.4" x14ac:dyDescent="0.3">
      <c r="A358" s="1290">
        <f>A355+1</f>
        <v>325</v>
      </c>
      <c r="B358" s="2067" t="s">
        <v>3748</v>
      </c>
      <c r="C358" s="1309" t="s">
        <v>3749</v>
      </c>
      <c r="D358" s="1309" t="s">
        <v>3750</v>
      </c>
      <c r="E358" s="1309" t="s">
        <v>3751</v>
      </c>
      <c r="F358" s="996"/>
      <c r="G358" s="996"/>
      <c r="H358" s="1302">
        <v>1</v>
      </c>
      <c r="I358" s="995"/>
      <c r="J358" s="1294">
        <f t="shared" ref="J358:J365" si="25">ROUND(I358,2)*H358</f>
        <v>0</v>
      </c>
      <c r="K358" s="1289"/>
    </row>
    <row r="359" spans="1:11" customFormat="1" ht="14.4" x14ac:dyDescent="0.3">
      <c r="A359" s="1290">
        <f t="shared" ref="A359:A365" si="26">A358+1</f>
        <v>326</v>
      </c>
      <c r="B359" s="2067"/>
      <c r="C359" s="1291" t="s">
        <v>3752</v>
      </c>
      <c r="D359" s="1291" t="s">
        <v>3753</v>
      </c>
      <c r="E359" s="1291" t="s">
        <v>3754</v>
      </c>
      <c r="F359" s="990"/>
      <c r="G359" s="990"/>
      <c r="H359" s="1297">
        <v>1</v>
      </c>
      <c r="I359" s="995"/>
      <c r="J359" s="1294">
        <f t="shared" si="25"/>
        <v>0</v>
      </c>
      <c r="K359" s="1289"/>
    </row>
    <row r="360" spans="1:11" customFormat="1" ht="14.4" x14ac:dyDescent="0.3">
      <c r="A360" s="1290">
        <f t="shared" si="26"/>
        <v>327</v>
      </c>
      <c r="B360" s="2067"/>
      <c r="C360" s="1291" t="s">
        <v>3755</v>
      </c>
      <c r="D360" s="1291" t="s">
        <v>3753</v>
      </c>
      <c r="E360" s="1291" t="s">
        <v>3756</v>
      </c>
      <c r="F360" s="990"/>
      <c r="G360" s="990"/>
      <c r="H360" s="1297">
        <v>1</v>
      </c>
      <c r="I360" s="995"/>
      <c r="J360" s="1294">
        <f t="shared" si="25"/>
        <v>0</v>
      </c>
      <c r="K360" s="1289"/>
    </row>
    <row r="361" spans="1:11" customFormat="1" ht="14.4" x14ac:dyDescent="0.3">
      <c r="A361" s="1290">
        <f t="shared" si="26"/>
        <v>328</v>
      </c>
      <c r="B361" s="2067"/>
      <c r="C361" s="1291" t="s">
        <v>3757</v>
      </c>
      <c r="D361" s="1291" t="s">
        <v>3758</v>
      </c>
      <c r="E361" s="1291" t="s">
        <v>3759</v>
      </c>
      <c r="F361" s="990"/>
      <c r="G361" s="990"/>
      <c r="H361" s="1297">
        <v>1</v>
      </c>
      <c r="I361" s="995"/>
      <c r="J361" s="1294">
        <f t="shared" si="25"/>
        <v>0</v>
      </c>
      <c r="K361" s="1289"/>
    </row>
    <row r="362" spans="1:11" customFormat="1" ht="14.4" x14ac:dyDescent="0.3">
      <c r="A362" s="1290">
        <f t="shared" si="26"/>
        <v>329</v>
      </c>
      <c r="B362" s="2067"/>
      <c r="C362" s="1291" t="s">
        <v>3760</v>
      </c>
      <c r="D362" s="1291" t="s">
        <v>3090</v>
      </c>
      <c r="E362" s="1291" t="s">
        <v>3761</v>
      </c>
      <c r="F362" s="990"/>
      <c r="G362" s="990"/>
      <c r="H362" s="1297">
        <v>1</v>
      </c>
      <c r="I362" s="995"/>
      <c r="J362" s="1294">
        <f t="shared" si="25"/>
        <v>0</v>
      </c>
      <c r="K362" s="1289"/>
    </row>
    <row r="363" spans="1:11" customFormat="1" ht="14.4" x14ac:dyDescent="0.3">
      <c r="A363" s="1290">
        <f t="shared" si="26"/>
        <v>330</v>
      </c>
      <c r="B363" s="2067"/>
      <c r="C363" s="1291" t="s">
        <v>3762</v>
      </c>
      <c r="D363" s="1291" t="s">
        <v>3090</v>
      </c>
      <c r="E363" s="1291" t="s">
        <v>3763</v>
      </c>
      <c r="F363" s="990"/>
      <c r="G363" s="990"/>
      <c r="H363" s="1297">
        <v>1</v>
      </c>
      <c r="I363" s="995"/>
      <c r="J363" s="1294">
        <f t="shared" si="25"/>
        <v>0</v>
      </c>
      <c r="K363" s="1289"/>
    </row>
    <row r="364" spans="1:11" customFormat="1" ht="14.4" x14ac:dyDescent="0.3">
      <c r="A364" s="1290">
        <f t="shared" si="26"/>
        <v>331</v>
      </c>
      <c r="B364" s="2067"/>
      <c r="C364" s="1291" t="s">
        <v>3762</v>
      </c>
      <c r="D364" s="1291" t="s">
        <v>3090</v>
      </c>
      <c r="E364" s="1291" t="s">
        <v>3764</v>
      </c>
      <c r="F364" s="990"/>
      <c r="G364" s="990"/>
      <c r="H364" s="1297">
        <v>1</v>
      </c>
      <c r="I364" s="995"/>
      <c r="J364" s="1294">
        <f t="shared" si="25"/>
        <v>0</v>
      </c>
      <c r="K364" s="1289"/>
    </row>
    <row r="365" spans="1:11" customFormat="1" ht="14.4" x14ac:dyDescent="0.3">
      <c r="A365" s="1290">
        <f t="shared" si="26"/>
        <v>332</v>
      </c>
      <c r="B365" s="2067"/>
      <c r="C365" s="1291" t="s">
        <v>3765</v>
      </c>
      <c r="D365" s="1291" t="s">
        <v>3090</v>
      </c>
      <c r="E365" s="1291" t="s">
        <v>3766</v>
      </c>
      <c r="F365" s="990"/>
      <c r="G365" s="990"/>
      <c r="H365" s="1297">
        <v>1</v>
      </c>
      <c r="I365" s="995"/>
      <c r="J365" s="1294">
        <f t="shared" si="25"/>
        <v>0</v>
      </c>
      <c r="K365" s="1289"/>
    </row>
    <row r="366" spans="1:11" customFormat="1" ht="15" thickBot="1" x14ac:dyDescent="0.35">
      <c r="A366" s="2049" t="s">
        <v>2660</v>
      </c>
      <c r="B366" s="2049"/>
      <c r="C366" s="2049"/>
      <c r="D366" s="2049"/>
      <c r="E366" s="2049"/>
      <c r="F366" s="2049"/>
      <c r="G366" s="2049"/>
      <c r="H366" s="2049"/>
      <c r="I366" s="2050">
        <f>SUM(J358:J365)</f>
        <v>0</v>
      </c>
      <c r="J366" s="2050"/>
      <c r="K366" s="1289"/>
    </row>
    <row r="367" spans="1:11" customFormat="1" ht="14.4" x14ac:dyDescent="0.3">
      <c r="A367" s="2064" t="s">
        <v>2938</v>
      </c>
      <c r="B367" s="2064"/>
      <c r="C367" s="2064"/>
      <c r="D367" s="2064"/>
      <c r="E367" s="2064"/>
      <c r="F367" s="2064"/>
      <c r="G367" s="2064"/>
      <c r="H367" s="2064"/>
      <c r="I367" s="2064"/>
      <c r="J367" s="2064"/>
      <c r="K367" s="1289"/>
    </row>
    <row r="368" spans="1:11" customFormat="1" ht="14.4" x14ac:dyDescent="0.3">
      <c r="A368" s="1290">
        <f>A365+1</f>
        <v>333</v>
      </c>
      <c r="B368" s="1854"/>
      <c r="C368" s="1309" t="s">
        <v>3767</v>
      </c>
      <c r="D368" s="1309" t="s">
        <v>3750</v>
      </c>
      <c r="E368" s="1309" t="s">
        <v>3768</v>
      </c>
      <c r="F368" s="996"/>
      <c r="G368" s="996"/>
      <c r="H368" s="1302">
        <v>1</v>
      </c>
      <c r="I368" s="995"/>
      <c r="J368" s="1294">
        <f t="shared" ref="J368:J374" si="27">ROUND(I368,2)*H368</f>
        <v>0</v>
      </c>
      <c r="K368" s="1289"/>
    </row>
    <row r="369" spans="1:11" customFormat="1" ht="14.4" x14ac:dyDescent="0.3">
      <c r="A369" s="1290">
        <f t="shared" ref="A369:A374" si="28">A368+1</f>
        <v>334</v>
      </c>
      <c r="B369" s="1854"/>
      <c r="C369" s="1291" t="s">
        <v>3757</v>
      </c>
      <c r="D369" s="1291" t="s">
        <v>3758</v>
      </c>
      <c r="E369" s="1291" t="s">
        <v>3769</v>
      </c>
      <c r="F369" s="990"/>
      <c r="G369" s="990"/>
      <c r="H369" s="1297">
        <v>1</v>
      </c>
      <c r="I369" s="995"/>
      <c r="J369" s="1294">
        <f t="shared" si="27"/>
        <v>0</v>
      </c>
      <c r="K369" s="1289"/>
    </row>
    <row r="370" spans="1:11" customFormat="1" ht="14.4" x14ac:dyDescent="0.3">
      <c r="A370" s="1290">
        <f t="shared" si="28"/>
        <v>335</v>
      </c>
      <c r="B370" s="1854"/>
      <c r="C370" s="1291" t="s">
        <v>3770</v>
      </c>
      <c r="D370" s="1291" t="s">
        <v>3771</v>
      </c>
      <c r="E370" s="1291" t="s">
        <v>3772</v>
      </c>
      <c r="F370" s="990"/>
      <c r="G370" s="990"/>
      <c r="H370" s="1297">
        <v>1</v>
      </c>
      <c r="I370" s="995"/>
      <c r="J370" s="1294">
        <f t="shared" si="27"/>
        <v>0</v>
      </c>
      <c r="K370" s="1289"/>
    </row>
    <row r="371" spans="1:11" customFormat="1" ht="14.4" x14ac:dyDescent="0.3">
      <c r="A371" s="1290">
        <f t="shared" si="28"/>
        <v>336</v>
      </c>
      <c r="B371" s="1854"/>
      <c r="C371" s="1291" t="s">
        <v>3773</v>
      </c>
      <c r="D371" s="1291" t="s">
        <v>3774</v>
      </c>
      <c r="E371" s="1291" t="s">
        <v>3775</v>
      </c>
      <c r="F371" s="990"/>
      <c r="G371" s="990"/>
      <c r="H371" s="1297">
        <v>1</v>
      </c>
      <c r="I371" s="995"/>
      <c r="J371" s="1294">
        <f t="shared" si="27"/>
        <v>0</v>
      </c>
      <c r="K371" s="1289"/>
    </row>
    <row r="372" spans="1:11" customFormat="1" ht="14.4" x14ac:dyDescent="0.3">
      <c r="A372" s="1290">
        <f t="shared" si="28"/>
        <v>337</v>
      </c>
      <c r="B372" s="1854"/>
      <c r="C372" s="1291" t="s">
        <v>3760</v>
      </c>
      <c r="D372" s="1291" t="s">
        <v>3090</v>
      </c>
      <c r="E372" s="1291" t="s">
        <v>3776</v>
      </c>
      <c r="F372" s="990"/>
      <c r="G372" s="990"/>
      <c r="H372" s="1297">
        <v>1</v>
      </c>
      <c r="I372" s="995"/>
      <c r="J372" s="1294">
        <f t="shared" si="27"/>
        <v>0</v>
      </c>
      <c r="K372" s="1289"/>
    </row>
    <row r="373" spans="1:11" customFormat="1" ht="14.4" x14ac:dyDescent="0.3">
      <c r="A373" s="1290">
        <f t="shared" si="28"/>
        <v>338</v>
      </c>
      <c r="B373" s="1854"/>
      <c r="C373" s="1291" t="s">
        <v>3762</v>
      </c>
      <c r="D373" s="1291" t="s">
        <v>3090</v>
      </c>
      <c r="E373" s="1291" t="s">
        <v>3777</v>
      </c>
      <c r="F373" s="990"/>
      <c r="G373" s="990"/>
      <c r="H373" s="1297">
        <v>1</v>
      </c>
      <c r="I373" s="995"/>
      <c r="J373" s="1294">
        <f t="shared" si="27"/>
        <v>0</v>
      </c>
      <c r="K373" s="1289"/>
    </row>
    <row r="374" spans="1:11" customFormat="1" ht="14.4" x14ac:dyDescent="0.3">
      <c r="A374" s="1290">
        <f t="shared" si="28"/>
        <v>339</v>
      </c>
      <c r="B374" s="1854"/>
      <c r="C374" s="1291" t="s">
        <v>3778</v>
      </c>
      <c r="D374" s="1291" t="s">
        <v>3090</v>
      </c>
      <c r="E374" s="1291" t="s">
        <v>3779</v>
      </c>
      <c r="F374" s="990"/>
      <c r="G374" s="990"/>
      <c r="H374" s="1297">
        <v>1</v>
      </c>
      <c r="I374" s="995"/>
      <c r="J374" s="1294">
        <f t="shared" si="27"/>
        <v>0</v>
      </c>
      <c r="K374" s="1289"/>
    </row>
    <row r="375" spans="1:11" customFormat="1" ht="15" thickBot="1" x14ac:dyDescent="0.35">
      <c r="A375" s="2049" t="s">
        <v>2660</v>
      </c>
      <c r="B375" s="2049"/>
      <c r="C375" s="2049"/>
      <c r="D375" s="2049"/>
      <c r="E375" s="2049"/>
      <c r="F375" s="2049"/>
      <c r="G375" s="2049"/>
      <c r="H375" s="2049"/>
      <c r="I375" s="2050">
        <f>SUM(J368:J374)</f>
        <v>0</v>
      </c>
      <c r="J375" s="2050"/>
      <c r="K375" s="1289"/>
    </row>
    <row r="376" spans="1:11" customFormat="1" ht="15" thickBot="1" x14ac:dyDescent="0.35">
      <c r="A376" s="2068" t="s">
        <v>3780</v>
      </c>
      <c r="B376" s="2068"/>
      <c r="C376" s="2068"/>
      <c r="D376" s="2068"/>
      <c r="E376" s="2068"/>
      <c r="F376" s="2068"/>
      <c r="G376" s="2068"/>
      <c r="H376" s="2068"/>
      <c r="I376" s="2068"/>
      <c r="J376" s="2068"/>
      <c r="K376" s="1289"/>
    </row>
    <row r="377" spans="1:11" customFormat="1" ht="14.4" x14ac:dyDescent="0.3">
      <c r="A377" s="2064" t="s">
        <v>3079</v>
      </c>
      <c r="B377" s="2064"/>
      <c r="C377" s="2064"/>
      <c r="D377" s="2064"/>
      <c r="E377" s="2064"/>
      <c r="F377" s="2064"/>
      <c r="G377" s="2064"/>
      <c r="H377" s="2064"/>
      <c r="I377" s="2064"/>
      <c r="J377" s="2064"/>
      <c r="K377" s="1289"/>
    </row>
    <row r="378" spans="1:11" customFormat="1" ht="14.4" x14ac:dyDescent="0.3">
      <c r="A378" s="1290">
        <f>A374+1</f>
        <v>340</v>
      </c>
      <c r="B378" s="2065" t="s">
        <v>3781</v>
      </c>
      <c r="C378" s="1309" t="s">
        <v>3782</v>
      </c>
      <c r="D378" s="1309" t="s">
        <v>3476</v>
      </c>
      <c r="E378" s="1310"/>
      <c r="F378" s="996"/>
      <c r="G378" s="996"/>
      <c r="H378" s="1302">
        <v>1</v>
      </c>
      <c r="I378" s="995"/>
      <c r="J378" s="1294">
        <f t="shared" ref="J378:J414" si="29">ROUND(I378,2)*H378</f>
        <v>0</v>
      </c>
      <c r="K378" s="1289"/>
    </row>
    <row r="379" spans="1:11" customFormat="1" ht="14.4" x14ac:dyDescent="0.3">
      <c r="A379" s="1290">
        <f t="shared" ref="A379:A414" si="30">A378+1</f>
        <v>341</v>
      </c>
      <c r="B379" s="2065"/>
      <c r="C379" s="1291" t="s">
        <v>3783</v>
      </c>
      <c r="D379" s="1291" t="s">
        <v>1397</v>
      </c>
      <c r="E379" s="1291"/>
      <c r="F379" s="990"/>
      <c r="G379" s="990"/>
      <c r="H379" s="1297">
        <v>1</v>
      </c>
      <c r="I379" s="995"/>
      <c r="J379" s="1294">
        <f t="shared" si="29"/>
        <v>0</v>
      </c>
      <c r="K379" s="1289"/>
    </row>
    <row r="380" spans="1:11" customFormat="1" ht="27.6" x14ac:dyDescent="0.3">
      <c r="A380" s="1290">
        <f t="shared" si="30"/>
        <v>342</v>
      </c>
      <c r="B380" s="2065"/>
      <c r="C380" s="1291" t="s">
        <v>3784</v>
      </c>
      <c r="D380" s="1291" t="s">
        <v>3094</v>
      </c>
      <c r="E380" s="1296" t="s">
        <v>3785</v>
      </c>
      <c r="F380" s="990"/>
      <c r="G380" s="990"/>
      <c r="H380" s="1297">
        <v>1</v>
      </c>
      <c r="I380" s="995"/>
      <c r="J380" s="1294">
        <f t="shared" si="29"/>
        <v>0</v>
      </c>
      <c r="K380" s="1289"/>
    </row>
    <row r="381" spans="1:11" customFormat="1" ht="14.4" x14ac:dyDescent="0.3">
      <c r="A381" s="1290">
        <f t="shared" si="30"/>
        <v>343</v>
      </c>
      <c r="B381" s="2065"/>
      <c r="C381" s="1291" t="s">
        <v>3786</v>
      </c>
      <c r="D381" s="1291" t="s">
        <v>1397</v>
      </c>
      <c r="E381" s="1296"/>
      <c r="F381" s="990"/>
      <c r="G381" s="990"/>
      <c r="H381" s="1297">
        <v>1</v>
      </c>
      <c r="I381" s="995"/>
      <c r="J381" s="1294">
        <f t="shared" si="29"/>
        <v>0</v>
      </c>
      <c r="K381" s="1289"/>
    </row>
    <row r="382" spans="1:11" customFormat="1" ht="14.4" x14ac:dyDescent="0.3">
      <c r="A382" s="1290">
        <f t="shared" si="30"/>
        <v>344</v>
      </c>
      <c r="B382" s="2065"/>
      <c r="C382" s="1291" t="s">
        <v>3787</v>
      </c>
      <c r="D382" s="1291" t="s">
        <v>1895</v>
      </c>
      <c r="E382" s="1291" t="s">
        <v>3788</v>
      </c>
      <c r="F382" s="990"/>
      <c r="G382" s="990"/>
      <c r="H382" s="1297">
        <v>1</v>
      </c>
      <c r="I382" s="995"/>
      <c r="J382" s="1294">
        <f t="shared" si="29"/>
        <v>0</v>
      </c>
      <c r="K382" s="1289"/>
    </row>
    <row r="383" spans="1:11" customFormat="1" ht="14.4" x14ac:dyDescent="0.3">
      <c r="A383" s="1290">
        <f t="shared" si="30"/>
        <v>345</v>
      </c>
      <c r="B383" s="2065"/>
      <c r="C383" s="1291" t="s">
        <v>3789</v>
      </c>
      <c r="D383" s="1291" t="s">
        <v>3790</v>
      </c>
      <c r="E383" s="1296">
        <v>411775</v>
      </c>
      <c r="F383" s="990"/>
      <c r="G383" s="990"/>
      <c r="H383" s="1297">
        <v>1</v>
      </c>
      <c r="I383" s="995"/>
      <c r="J383" s="1294">
        <f t="shared" si="29"/>
        <v>0</v>
      </c>
      <c r="K383" s="1289"/>
    </row>
    <row r="384" spans="1:11" customFormat="1" ht="14.4" x14ac:dyDescent="0.3">
      <c r="A384" s="1290">
        <f t="shared" si="30"/>
        <v>346</v>
      </c>
      <c r="B384" s="2065"/>
      <c r="C384" s="1291" t="s">
        <v>3791</v>
      </c>
      <c r="D384" s="1291" t="s">
        <v>3790</v>
      </c>
      <c r="E384" s="1296">
        <v>411785</v>
      </c>
      <c r="F384" s="990"/>
      <c r="G384" s="990"/>
      <c r="H384" s="1297">
        <v>1</v>
      </c>
      <c r="I384" s="995"/>
      <c r="J384" s="1294">
        <f t="shared" si="29"/>
        <v>0</v>
      </c>
      <c r="K384" s="1289"/>
    </row>
    <row r="385" spans="1:11" customFormat="1" ht="14.4" x14ac:dyDescent="0.3">
      <c r="A385" s="1290">
        <f t="shared" si="30"/>
        <v>347</v>
      </c>
      <c r="B385" s="2065"/>
      <c r="C385" s="1291" t="s">
        <v>3792</v>
      </c>
      <c r="D385" s="1291" t="s">
        <v>3790</v>
      </c>
      <c r="E385" s="1296">
        <v>419170</v>
      </c>
      <c r="F385" s="990"/>
      <c r="G385" s="990"/>
      <c r="H385" s="1297">
        <v>1</v>
      </c>
      <c r="I385" s="995"/>
      <c r="J385" s="1294">
        <f t="shared" si="29"/>
        <v>0</v>
      </c>
      <c r="K385" s="1289"/>
    </row>
    <row r="386" spans="1:11" customFormat="1" ht="14.4" x14ac:dyDescent="0.3">
      <c r="A386" s="1290">
        <f t="shared" si="30"/>
        <v>348</v>
      </c>
      <c r="B386" s="2065"/>
      <c r="C386" s="1291" t="s">
        <v>3793</v>
      </c>
      <c r="D386" s="1291" t="s">
        <v>3790</v>
      </c>
      <c r="E386" s="1296">
        <v>419169</v>
      </c>
      <c r="F386" s="990"/>
      <c r="G386" s="990"/>
      <c r="H386" s="1297">
        <v>1</v>
      </c>
      <c r="I386" s="995"/>
      <c r="J386" s="1294">
        <f t="shared" si="29"/>
        <v>0</v>
      </c>
      <c r="K386" s="1289"/>
    </row>
    <row r="387" spans="1:11" customFormat="1" ht="14.4" x14ac:dyDescent="0.3">
      <c r="A387" s="1290">
        <f t="shared" si="30"/>
        <v>349</v>
      </c>
      <c r="B387" s="2065"/>
      <c r="C387" s="1291" t="s">
        <v>3794</v>
      </c>
      <c r="D387" s="1291" t="s">
        <v>3790</v>
      </c>
      <c r="E387" s="1296">
        <v>419136</v>
      </c>
      <c r="F387" s="990"/>
      <c r="G387" s="990"/>
      <c r="H387" s="1297">
        <v>1</v>
      </c>
      <c r="I387" s="995"/>
      <c r="J387" s="1294">
        <f t="shared" si="29"/>
        <v>0</v>
      </c>
      <c r="K387" s="1289"/>
    </row>
    <row r="388" spans="1:11" customFormat="1" ht="14.4" x14ac:dyDescent="0.3">
      <c r="A388" s="1290">
        <f t="shared" si="30"/>
        <v>350</v>
      </c>
      <c r="B388" s="2065"/>
      <c r="C388" s="1291" t="s">
        <v>3795</v>
      </c>
      <c r="D388" s="1291" t="s">
        <v>3790</v>
      </c>
      <c r="E388" s="1296">
        <v>419173</v>
      </c>
      <c r="F388" s="990"/>
      <c r="G388" s="990"/>
      <c r="H388" s="1297">
        <v>1</v>
      </c>
      <c r="I388" s="995"/>
      <c r="J388" s="1294">
        <f t="shared" si="29"/>
        <v>0</v>
      </c>
      <c r="K388" s="1289"/>
    </row>
    <row r="389" spans="1:11" customFormat="1" ht="14.4" x14ac:dyDescent="0.3">
      <c r="A389" s="1290">
        <f t="shared" si="30"/>
        <v>351</v>
      </c>
      <c r="B389" s="2065"/>
      <c r="C389" s="1291" t="s">
        <v>3796</v>
      </c>
      <c r="D389" s="1291" t="s">
        <v>3790</v>
      </c>
      <c r="E389" s="1296">
        <v>419172</v>
      </c>
      <c r="F389" s="990"/>
      <c r="G389" s="990"/>
      <c r="H389" s="1297">
        <v>1</v>
      </c>
      <c r="I389" s="995"/>
      <c r="J389" s="1294">
        <f t="shared" si="29"/>
        <v>0</v>
      </c>
      <c r="K389" s="1289"/>
    </row>
    <row r="390" spans="1:11" customFormat="1" ht="14.4" x14ac:dyDescent="0.3">
      <c r="A390" s="1290">
        <f t="shared" si="30"/>
        <v>352</v>
      </c>
      <c r="B390" s="2065"/>
      <c r="C390" s="1291" t="s">
        <v>3797</v>
      </c>
      <c r="D390" s="1291"/>
      <c r="E390" s="1291" t="s">
        <v>3798</v>
      </c>
      <c r="F390" s="990"/>
      <c r="G390" s="990"/>
      <c r="H390" s="1297">
        <v>1</v>
      </c>
      <c r="I390" s="995"/>
      <c r="J390" s="1294">
        <f t="shared" si="29"/>
        <v>0</v>
      </c>
      <c r="K390" s="1289"/>
    </row>
    <row r="391" spans="1:11" customFormat="1" ht="14.4" x14ac:dyDescent="0.3">
      <c r="A391" s="1290">
        <f t="shared" si="30"/>
        <v>353</v>
      </c>
      <c r="B391" s="2065"/>
      <c r="C391" s="1291" t="s">
        <v>3797</v>
      </c>
      <c r="D391" s="1291"/>
      <c r="E391" s="1291" t="s">
        <v>3799</v>
      </c>
      <c r="F391" s="990"/>
      <c r="G391" s="990"/>
      <c r="H391" s="1297">
        <v>1</v>
      </c>
      <c r="I391" s="995"/>
      <c r="J391" s="1294">
        <f t="shared" si="29"/>
        <v>0</v>
      </c>
      <c r="K391" s="1289"/>
    </row>
    <row r="392" spans="1:11" customFormat="1" ht="14.4" x14ac:dyDescent="0.3">
      <c r="A392" s="1290">
        <f t="shared" si="30"/>
        <v>354</v>
      </c>
      <c r="B392" s="2065"/>
      <c r="C392" s="1291" t="s">
        <v>3797</v>
      </c>
      <c r="D392" s="1291"/>
      <c r="E392" s="1291" t="s">
        <v>3800</v>
      </c>
      <c r="F392" s="990"/>
      <c r="G392" s="990"/>
      <c r="H392" s="1297">
        <v>1</v>
      </c>
      <c r="I392" s="995"/>
      <c r="J392" s="1294">
        <f t="shared" si="29"/>
        <v>0</v>
      </c>
      <c r="K392" s="1289"/>
    </row>
    <row r="393" spans="1:11" customFormat="1" ht="14.4" x14ac:dyDescent="0.3">
      <c r="A393" s="1290">
        <f t="shared" si="30"/>
        <v>355</v>
      </c>
      <c r="B393" s="2065"/>
      <c r="C393" s="1291" t="s">
        <v>3797</v>
      </c>
      <c r="D393" s="1291"/>
      <c r="E393" s="1291" t="s">
        <v>3801</v>
      </c>
      <c r="F393" s="990"/>
      <c r="G393" s="990"/>
      <c r="H393" s="1297">
        <v>1</v>
      </c>
      <c r="I393" s="995"/>
      <c r="J393" s="1294">
        <f t="shared" si="29"/>
        <v>0</v>
      </c>
      <c r="K393" s="1289"/>
    </row>
    <row r="394" spans="1:11" customFormat="1" ht="14.4" x14ac:dyDescent="0.3">
      <c r="A394" s="1290">
        <f t="shared" si="30"/>
        <v>356</v>
      </c>
      <c r="B394" s="2065"/>
      <c r="C394" s="1291" t="s">
        <v>3797</v>
      </c>
      <c r="D394" s="1291"/>
      <c r="E394" s="1296" t="s">
        <v>3802</v>
      </c>
      <c r="F394" s="990"/>
      <c r="G394" s="990"/>
      <c r="H394" s="1297">
        <v>1</v>
      </c>
      <c r="I394" s="995"/>
      <c r="J394" s="1294">
        <f t="shared" si="29"/>
        <v>0</v>
      </c>
      <c r="K394" s="1289"/>
    </row>
    <row r="395" spans="1:11" customFormat="1" ht="14.4" x14ac:dyDescent="0.3">
      <c r="A395" s="1290">
        <f t="shared" si="30"/>
        <v>357</v>
      </c>
      <c r="B395" s="2065"/>
      <c r="C395" s="1291" t="s">
        <v>3797</v>
      </c>
      <c r="D395" s="1291"/>
      <c r="E395" s="1296" t="s">
        <v>3803</v>
      </c>
      <c r="F395" s="990"/>
      <c r="G395" s="990"/>
      <c r="H395" s="1297">
        <v>1</v>
      </c>
      <c r="I395" s="995"/>
      <c r="J395" s="1294">
        <f t="shared" si="29"/>
        <v>0</v>
      </c>
      <c r="K395" s="1289"/>
    </row>
    <row r="396" spans="1:11" customFormat="1" ht="14.4" x14ac:dyDescent="0.3">
      <c r="A396" s="1290">
        <f t="shared" si="30"/>
        <v>358</v>
      </c>
      <c r="B396" s="2065"/>
      <c r="C396" s="1291" t="s">
        <v>3797</v>
      </c>
      <c r="D396" s="1291"/>
      <c r="E396" s="1296" t="s">
        <v>3804</v>
      </c>
      <c r="F396" s="990"/>
      <c r="G396" s="990"/>
      <c r="H396" s="1297">
        <v>1</v>
      </c>
      <c r="I396" s="995"/>
      <c r="J396" s="1294">
        <f t="shared" si="29"/>
        <v>0</v>
      </c>
      <c r="K396" s="1289"/>
    </row>
    <row r="397" spans="1:11" customFormat="1" ht="14.4" x14ac:dyDescent="0.3">
      <c r="A397" s="1290">
        <f t="shared" si="30"/>
        <v>359</v>
      </c>
      <c r="B397" s="2065"/>
      <c r="C397" s="1291" t="s">
        <v>3797</v>
      </c>
      <c r="D397" s="1291"/>
      <c r="E397" s="1296" t="s">
        <v>3805</v>
      </c>
      <c r="F397" s="990"/>
      <c r="G397" s="990"/>
      <c r="H397" s="1297">
        <v>1</v>
      </c>
      <c r="I397" s="995"/>
      <c r="J397" s="1294">
        <f t="shared" si="29"/>
        <v>0</v>
      </c>
      <c r="K397" s="1289"/>
    </row>
    <row r="398" spans="1:11" customFormat="1" ht="14.4" x14ac:dyDescent="0.3">
      <c r="A398" s="1290">
        <f t="shared" si="30"/>
        <v>360</v>
      </c>
      <c r="B398" s="2065"/>
      <c r="C398" s="1291" t="s">
        <v>3797</v>
      </c>
      <c r="D398" s="1291"/>
      <c r="E398" s="1296" t="s">
        <v>3806</v>
      </c>
      <c r="F398" s="990"/>
      <c r="G398" s="990"/>
      <c r="H398" s="1297">
        <v>1</v>
      </c>
      <c r="I398" s="995"/>
      <c r="J398" s="1294">
        <f t="shared" si="29"/>
        <v>0</v>
      </c>
      <c r="K398" s="1289"/>
    </row>
    <row r="399" spans="1:11" customFormat="1" ht="14.4" x14ac:dyDescent="0.3">
      <c r="A399" s="1290">
        <f t="shared" si="30"/>
        <v>361</v>
      </c>
      <c r="B399" s="2065"/>
      <c r="C399" s="1291" t="s">
        <v>3797</v>
      </c>
      <c r="D399" s="1291"/>
      <c r="E399" s="1296" t="s">
        <v>3807</v>
      </c>
      <c r="F399" s="990"/>
      <c r="G399" s="990"/>
      <c r="H399" s="1297">
        <v>1</v>
      </c>
      <c r="I399" s="995"/>
      <c r="J399" s="1294">
        <f t="shared" si="29"/>
        <v>0</v>
      </c>
      <c r="K399" s="1289"/>
    </row>
    <row r="400" spans="1:11" customFormat="1" ht="14.4" x14ac:dyDescent="0.3">
      <c r="A400" s="1290">
        <f t="shared" si="30"/>
        <v>362</v>
      </c>
      <c r="B400" s="2065"/>
      <c r="C400" s="1291" t="s">
        <v>3797</v>
      </c>
      <c r="D400" s="1291"/>
      <c r="E400" s="1291" t="s">
        <v>3808</v>
      </c>
      <c r="F400" s="990"/>
      <c r="G400" s="990"/>
      <c r="H400" s="1297">
        <v>1</v>
      </c>
      <c r="I400" s="995"/>
      <c r="J400" s="1294">
        <f t="shared" si="29"/>
        <v>0</v>
      </c>
      <c r="K400" s="1289"/>
    </row>
    <row r="401" spans="1:11" customFormat="1" ht="14.4" x14ac:dyDescent="0.3">
      <c r="A401" s="1290">
        <f t="shared" si="30"/>
        <v>363</v>
      </c>
      <c r="B401" s="2065"/>
      <c r="C401" s="1291" t="s">
        <v>3797</v>
      </c>
      <c r="D401" s="1291"/>
      <c r="E401" s="1295" t="s">
        <v>3809</v>
      </c>
      <c r="F401" s="990"/>
      <c r="G401" s="990"/>
      <c r="H401" s="1297">
        <v>1</v>
      </c>
      <c r="I401" s="995"/>
      <c r="J401" s="1294">
        <f t="shared" si="29"/>
        <v>0</v>
      </c>
      <c r="K401" s="1289"/>
    </row>
    <row r="402" spans="1:11" customFormat="1" ht="14.4" x14ac:dyDescent="0.3">
      <c r="A402" s="1290">
        <f t="shared" si="30"/>
        <v>364</v>
      </c>
      <c r="B402" s="2065"/>
      <c r="C402" s="1291" t="s">
        <v>3797</v>
      </c>
      <c r="D402" s="1291"/>
      <c r="E402" s="1291" t="s">
        <v>3810</v>
      </c>
      <c r="F402" s="990"/>
      <c r="G402" s="990"/>
      <c r="H402" s="1297">
        <v>1</v>
      </c>
      <c r="I402" s="995"/>
      <c r="J402" s="1294">
        <f t="shared" si="29"/>
        <v>0</v>
      </c>
      <c r="K402" s="1289"/>
    </row>
    <row r="403" spans="1:11" customFormat="1" ht="14.4" x14ac:dyDescent="0.3">
      <c r="A403" s="1290">
        <f t="shared" si="30"/>
        <v>365</v>
      </c>
      <c r="B403" s="2065"/>
      <c r="C403" s="1291" t="s">
        <v>3797</v>
      </c>
      <c r="D403" s="1291"/>
      <c r="E403" s="1291" t="s">
        <v>3811</v>
      </c>
      <c r="F403" s="990"/>
      <c r="G403" s="990"/>
      <c r="H403" s="1297">
        <v>1</v>
      </c>
      <c r="I403" s="995"/>
      <c r="J403" s="1294">
        <f t="shared" si="29"/>
        <v>0</v>
      </c>
      <c r="K403" s="1289"/>
    </row>
    <row r="404" spans="1:11" customFormat="1" ht="14.4" x14ac:dyDescent="0.3">
      <c r="A404" s="1290">
        <f t="shared" si="30"/>
        <v>366</v>
      </c>
      <c r="B404" s="2065"/>
      <c r="C404" s="1291" t="s">
        <v>3797</v>
      </c>
      <c r="D404" s="1291"/>
      <c r="E404" s="1291" t="s">
        <v>3812</v>
      </c>
      <c r="F404" s="990"/>
      <c r="G404" s="990"/>
      <c r="H404" s="1297">
        <v>1</v>
      </c>
      <c r="I404" s="995"/>
      <c r="J404" s="1294">
        <f t="shared" si="29"/>
        <v>0</v>
      </c>
      <c r="K404" s="1289"/>
    </row>
    <row r="405" spans="1:11" customFormat="1" ht="14.4" x14ac:dyDescent="0.3">
      <c r="A405" s="1290">
        <f t="shared" si="30"/>
        <v>367</v>
      </c>
      <c r="B405" s="2065"/>
      <c r="C405" s="1291" t="s">
        <v>3813</v>
      </c>
      <c r="D405" s="1291"/>
      <c r="E405" s="1291" t="s">
        <v>3814</v>
      </c>
      <c r="F405" s="990"/>
      <c r="G405" s="990"/>
      <c r="H405" s="1297">
        <v>1</v>
      </c>
      <c r="I405" s="995"/>
      <c r="J405" s="1294">
        <f t="shared" si="29"/>
        <v>0</v>
      </c>
      <c r="K405" s="1289"/>
    </row>
    <row r="406" spans="1:11" customFormat="1" ht="14.4" x14ac:dyDescent="0.3">
      <c r="A406" s="1290">
        <f t="shared" si="30"/>
        <v>368</v>
      </c>
      <c r="B406" s="2065"/>
      <c r="C406" s="1291" t="s">
        <v>3815</v>
      </c>
      <c r="D406" s="1291"/>
      <c r="E406" s="1291" t="s">
        <v>3816</v>
      </c>
      <c r="F406" s="990"/>
      <c r="G406" s="990"/>
      <c r="H406" s="1297">
        <v>2</v>
      </c>
      <c r="I406" s="995"/>
      <c r="J406" s="1294">
        <f t="shared" si="29"/>
        <v>0</v>
      </c>
      <c r="K406" s="1289"/>
    </row>
    <row r="407" spans="1:11" customFormat="1" ht="14.4" x14ac:dyDescent="0.3">
      <c r="A407" s="1290">
        <f t="shared" si="30"/>
        <v>369</v>
      </c>
      <c r="B407" s="2065"/>
      <c r="C407" s="1291" t="s">
        <v>3817</v>
      </c>
      <c r="D407" s="1291"/>
      <c r="E407" s="1291" t="s">
        <v>3818</v>
      </c>
      <c r="F407" s="990"/>
      <c r="G407" s="990"/>
      <c r="H407" s="1297">
        <v>2</v>
      </c>
      <c r="I407" s="995"/>
      <c r="J407" s="1294">
        <f t="shared" si="29"/>
        <v>0</v>
      </c>
      <c r="K407" s="1289"/>
    </row>
    <row r="408" spans="1:11" customFormat="1" ht="14.4" x14ac:dyDescent="0.3">
      <c r="A408" s="1290">
        <f t="shared" si="30"/>
        <v>370</v>
      </c>
      <c r="B408" s="2065"/>
      <c r="C408" s="1291" t="s">
        <v>3819</v>
      </c>
      <c r="D408" s="1291"/>
      <c r="E408" s="1291" t="s">
        <v>3820</v>
      </c>
      <c r="F408" s="990"/>
      <c r="G408" s="990"/>
      <c r="H408" s="1297">
        <v>1</v>
      </c>
      <c r="I408" s="995"/>
      <c r="J408" s="1294">
        <f t="shared" si="29"/>
        <v>0</v>
      </c>
      <c r="K408" s="1289"/>
    </row>
    <row r="409" spans="1:11" customFormat="1" ht="14.4" x14ac:dyDescent="0.3">
      <c r="A409" s="1290">
        <f t="shared" si="30"/>
        <v>371</v>
      </c>
      <c r="B409" s="2065"/>
      <c r="C409" s="1291" t="s">
        <v>3821</v>
      </c>
      <c r="D409" s="1291"/>
      <c r="E409" s="1296" t="s">
        <v>3822</v>
      </c>
      <c r="F409" s="990"/>
      <c r="G409" s="990"/>
      <c r="H409" s="1297">
        <v>1</v>
      </c>
      <c r="I409" s="995"/>
      <c r="J409" s="1294">
        <f t="shared" si="29"/>
        <v>0</v>
      </c>
      <c r="K409" s="1289"/>
    </row>
    <row r="410" spans="1:11" customFormat="1" ht="14.4" x14ac:dyDescent="0.3">
      <c r="A410" s="1290">
        <f t="shared" si="30"/>
        <v>372</v>
      </c>
      <c r="B410" s="2065"/>
      <c r="C410" s="1291" t="s">
        <v>3823</v>
      </c>
      <c r="D410" s="1291" t="s">
        <v>3094</v>
      </c>
      <c r="E410" s="1296" t="s">
        <v>3824</v>
      </c>
      <c r="F410" s="990"/>
      <c r="G410" s="990"/>
      <c r="H410" s="1297">
        <v>2</v>
      </c>
      <c r="I410" s="995"/>
      <c r="J410" s="1294">
        <f t="shared" si="29"/>
        <v>0</v>
      </c>
      <c r="K410" s="1289"/>
    </row>
    <row r="411" spans="1:11" customFormat="1" ht="14.4" x14ac:dyDescent="0.3">
      <c r="A411" s="1290">
        <f t="shared" si="30"/>
        <v>373</v>
      </c>
      <c r="B411" s="2065"/>
      <c r="C411" s="1291" t="s">
        <v>3825</v>
      </c>
      <c r="D411" s="1291" t="s">
        <v>3094</v>
      </c>
      <c r="E411" s="1296" t="s">
        <v>3826</v>
      </c>
      <c r="F411" s="990"/>
      <c r="G411" s="990"/>
      <c r="H411" s="1297">
        <v>1</v>
      </c>
      <c r="I411" s="995"/>
      <c r="J411" s="1294">
        <f t="shared" si="29"/>
        <v>0</v>
      </c>
      <c r="K411" s="1289"/>
    </row>
    <row r="412" spans="1:11" customFormat="1" ht="14.4" x14ac:dyDescent="0.3">
      <c r="A412" s="1290">
        <f t="shared" si="30"/>
        <v>374</v>
      </c>
      <c r="B412" s="2065"/>
      <c r="C412" s="1291" t="s">
        <v>3827</v>
      </c>
      <c r="D412" s="1291" t="s">
        <v>3094</v>
      </c>
      <c r="E412" s="1296"/>
      <c r="F412" s="990"/>
      <c r="G412" s="990"/>
      <c r="H412" s="1297">
        <v>1</v>
      </c>
      <c r="I412" s="995"/>
      <c r="J412" s="1294">
        <f t="shared" si="29"/>
        <v>0</v>
      </c>
      <c r="K412" s="1289"/>
    </row>
    <row r="413" spans="1:11" customFormat="1" ht="14.4" x14ac:dyDescent="0.3">
      <c r="A413" s="1290">
        <f t="shared" si="30"/>
        <v>375</v>
      </c>
      <c r="B413" s="2065"/>
      <c r="C413" s="1291" t="s">
        <v>3783</v>
      </c>
      <c r="D413" s="1291" t="s">
        <v>3094</v>
      </c>
      <c r="E413" s="1296"/>
      <c r="F413" s="990"/>
      <c r="G413" s="990"/>
      <c r="H413" s="1297">
        <v>1</v>
      </c>
      <c r="I413" s="995"/>
      <c r="J413" s="1294">
        <f t="shared" si="29"/>
        <v>0</v>
      </c>
      <c r="K413" s="1289"/>
    </row>
    <row r="414" spans="1:11" customFormat="1" ht="14.4" x14ac:dyDescent="0.3">
      <c r="A414" s="1290">
        <f t="shared" si="30"/>
        <v>376</v>
      </c>
      <c r="B414" s="2065"/>
      <c r="C414" s="1291" t="s">
        <v>3828</v>
      </c>
      <c r="D414" s="1291" t="s">
        <v>3094</v>
      </c>
      <c r="E414" s="1296"/>
      <c r="F414" s="990"/>
      <c r="G414" s="990"/>
      <c r="H414" s="1297">
        <v>1</v>
      </c>
      <c r="I414" s="995"/>
      <c r="J414" s="1294">
        <f t="shared" si="29"/>
        <v>0</v>
      </c>
      <c r="K414" s="1289"/>
    </row>
    <row r="415" spans="1:11" customFormat="1" ht="15" thickBot="1" x14ac:dyDescent="0.35">
      <c r="A415" s="2049" t="s">
        <v>2660</v>
      </c>
      <c r="B415" s="2049"/>
      <c r="C415" s="2049"/>
      <c r="D415" s="2049"/>
      <c r="E415" s="2049"/>
      <c r="F415" s="2049"/>
      <c r="G415" s="2049"/>
      <c r="H415" s="2049"/>
      <c r="I415" s="2050">
        <f>SUM(J378:J414)</f>
        <v>0</v>
      </c>
      <c r="J415" s="2050"/>
      <c r="K415" s="1289"/>
    </row>
    <row r="416" spans="1:11" customFormat="1" ht="14.4" x14ac:dyDescent="0.3">
      <c r="A416" s="2064" t="s">
        <v>3073</v>
      </c>
      <c r="B416" s="2064"/>
      <c r="C416" s="2064"/>
      <c r="D416" s="2064"/>
      <c r="E416" s="2064"/>
      <c r="F416" s="2064"/>
      <c r="G416" s="2064"/>
      <c r="H416" s="2064"/>
      <c r="I416" s="2064"/>
      <c r="J416" s="2064"/>
      <c r="K416" s="1289"/>
    </row>
    <row r="417" spans="1:11" customFormat="1" ht="27.6" x14ac:dyDescent="0.3">
      <c r="A417" s="1290">
        <f>A414+1</f>
        <v>377</v>
      </c>
      <c r="B417" s="2065" t="s">
        <v>3781</v>
      </c>
      <c r="C417" s="1301" t="s">
        <v>3829</v>
      </c>
      <c r="D417" s="1301" t="s">
        <v>3178</v>
      </c>
      <c r="E417" s="1314" t="s">
        <v>3830</v>
      </c>
      <c r="F417" s="996"/>
      <c r="G417" s="996"/>
      <c r="H417" s="1302">
        <v>1</v>
      </c>
      <c r="I417" s="998"/>
      <c r="J417" s="1315">
        <f t="shared" ref="J417:J437" si="31">ROUND(I417,2)*H417</f>
        <v>0</v>
      </c>
      <c r="K417" s="1289"/>
    </row>
    <row r="418" spans="1:11" customFormat="1" ht="14.4" x14ac:dyDescent="0.3">
      <c r="A418" s="1290">
        <f t="shared" ref="A418:A439" si="32">A417+1</f>
        <v>378</v>
      </c>
      <c r="B418" s="2065"/>
      <c r="C418" s="1301" t="s">
        <v>3831</v>
      </c>
      <c r="D418" s="1301" t="s">
        <v>3090</v>
      </c>
      <c r="E418" s="1314">
        <v>42328</v>
      </c>
      <c r="F418" s="990"/>
      <c r="G418" s="990"/>
      <c r="H418" s="1297">
        <v>1</v>
      </c>
      <c r="I418" s="999"/>
      <c r="J418" s="1316">
        <f t="shared" si="31"/>
        <v>0</v>
      </c>
      <c r="K418" s="1289"/>
    </row>
    <row r="419" spans="1:11" customFormat="1" ht="14.4" x14ac:dyDescent="0.3">
      <c r="A419" s="1290">
        <f t="shared" si="32"/>
        <v>379</v>
      </c>
      <c r="B419" s="2065"/>
      <c r="C419" s="1303" t="s">
        <v>3832</v>
      </c>
      <c r="D419" s="1303" t="s">
        <v>1895</v>
      </c>
      <c r="E419" s="1305" t="s">
        <v>3833</v>
      </c>
      <c r="F419" s="990"/>
      <c r="G419" s="990"/>
      <c r="H419" s="1297">
        <v>1</v>
      </c>
      <c r="I419" s="999"/>
      <c r="J419" s="1316">
        <f t="shared" si="31"/>
        <v>0</v>
      </c>
      <c r="K419" s="1289"/>
    </row>
    <row r="420" spans="1:11" customFormat="1" ht="27.6" x14ac:dyDescent="0.3">
      <c r="A420" s="1290">
        <f t="shared" si="32"/>
        <v>380</v>
      </c>
      <c r="B420" s="2065"/>
      <c r="C420" s="1303" t="s">
        <v>3834</v>
      </c>
      <c r="D420" s="1303" t="s">
        <v>1895</v>
      </c>
      <c r="E420" s="1305" t="s">
        <v>3835</v>
      </c>
      <c r="F420" s="990"/>
      <c r="G420" s="990"/>
      <c r="H420" s="1297">
        <v>1</v>
      </c>
      <c r="I420" s="999"/>
      <c r="J420" s="1316">
        <f t="shared" si="31"/>
        <v>0</v>
      </c>
      <c r="K420" s="1289"/>
    </row>
    <row r="421" spans="1:11" customFormat="1" ht="27.6" x14ac:dyDescent="0.3">
      <c r="A421" s="1290">
        <f t="shared" si="32"/>
        <v>381</v>
      </c>
      <c r="B421" s="2065"/>
      <c r="C421" s="1303" t="s">
        <v>3836</v>
      </c>
      <c r="D421" s="1303" t="s">
        <v>1895</v>
      </c>
      <c r="E421" s="1305" t="s">
        <v>3837</v>
      </c>
      <c r="F421" s="990"/>
      <c r="G421" s="990"/>
      <c r="H421" s="1297">
        <v>1</v>
      </c>
      <c r="I421" s="999"/>
      <c r="J421" s="1316">
        <f t="shared" si="31"/>
        <v>0</v>
      </c>
      <c r="K421" s="1289"/>
    </row>
    <row r="422" spans="1:11" customFormat="1" ht="27.6" x14ac:dyDescent="0.3">
      <c r="A422" s="1290">
        <f t="shared" si="32"/>
        <v>382</v>
      </c>
      <c r="B422" s="2065"/>
      <c r="C422" s="1303" t="s">
        <v>3838</v>
      </c>
      <c r="D422" s="1303" t="s">
        <v>1895</v>
      </c>
      <c r="E422" s="1305" t="s">
        <v>3839</v>
      </c>
      <c r="F422" s="990"/>
      <c r="G422" s="990"/>
      <c r="H422" s="1297">
        <v>2</v>
      </c>
      <c r="I422" s="999"/>
      <c r="J422" s="1316">
        <f t="shared" si="31"/>
        <v>0</v>
      </c>
      <c r="K422" s="1289"/>
    </row>
    <row r="423" spans="1:11" customFormat="1" ht="14.4" x14ac:dyDescent="0.3">
      <c r="A423" s="1290">
        <f t="shared" si="32"/>
        <v>383</v>
      </c>
      <c r="B423" s="2065"/>
      <c r="C423" s="1303" t="s">
        <v>3840</v>
      </c>
      <c r="D423" s="1299" t="s">
        <v>1895</v>
      </c>
      <c r="E423" s="1305" t="s">
        <v>3841</v>
      </c>
      <c r="F423" s="990"/>
      <c r="G423" s="990"/>
      <c r="H423" s="1297">
        <v>2</v>
      </c>
      <c r="I423" s="999"/>
      <c r="J423" s="1316">
        <f t="shared" si="31"/>
        <v>0</v>
      </c>
      <c r="K423" s="1289"/>
    </row>
    <row r="424" spans="1:11" customFormat="1" ht="14.4" x14ac:dyDescent="0.3">
      <c r="A424" s="1290">
        <f t="shared" si="32"/>
        <v>384</v>
      </c>
      <c r="B424" s="2065"/>
      <c r="C424" s="1303" t="s">
        <v>3842</v>
      </c>
      <c r="D424" s="1301" t="s">
        <v>3090</v>
      </c>
      <c r="E424" s="1305">
        <v>41651</v>
      </c>
      <c r="F424" s="990"/>
      <c r="G424" s="990"/>
      <c r="H424" s="1297">
        <v>1</v>
      </c>
      <c r="I424" s="999"/>
      <c r="J424" s="1316">
        <f t="shared" si="31"/>
        <v>0</v>
      </c>
      <c r="K424" s="1289"/>
    </row>
    <row r="425" spans="1:11" customFormat="1" ht="14.4" x14ac:dyDescent="0.3">
      <c r="A425" s="1290">
        <f t="shared" si="32"/>
        <v>385</v>
      </c>
      <c r="B425" s="2065"/>
      <c r="C425" s="1303" t="s">
        <v>3843</v>
      </c>
      <c r="D425" s="1301" t="s">
        <v>3090</v>
      </c>
      <c r="E425" s="1305">
        <v>41652</v>
      </c>
      <c r="F425" s="990"/>
      <c r="G425" s="990"/>
      <c r="H425" s="1297">
        <v>1</v>
      </c>
      <c r="I425" s="999"/>
      <c r="J425" s="1316">
        <f t="shared" si="31"/>
        <v>0</v>
      </c>
      <c r="K425" s="1289"/>
    </row>
    <row r="426" spans="1:11" customFormat="1" ht="14.4" x14ac:dyDescent="0.3">
      <c r="A426" s="1290">
        <f t="shared" si="32"/>
        <v>386</v>
      </c>
      <c r="B426" s="2065"/>
      <c r="C426" s="1303" t="s">
        <v>3844</v>
      </c>
      <c r="D426" s="1303" t="s">
        <v>3090</v>
      </c>
      <c r="E426" s="1305">
        <v>41862</v>
      </c>
      <c r="F426" s="990"/>
      <c r="G426" s="990"/>
      <c r="H426" s="1297">
        <v>1</v>
      </c>
      <c r="I426" s="999"/>
      <c r="J426" s="1316">
        <f t="shared" si="31"/>
        <v>0</v>
      </c>
      <c r="K426" s="1289"/>
    </row>
    <row r="427" spans="1:11" customFormat="1" ht="14.4" x14ac:dyDescent="0.3">
      <c r="A427" s="1290">
        <f t="shared" si="32"/>
        <v>387</v>
      </c>
      <c r="B427" s="2065"/>
      <c r="C427" s="1303" t="s">
        <v>3845</v>
      </c>
      <c r="D427" s="1303" t="s">
        <v>1899</v>
      </c>
      <c r="E427" s="1305" t="s">
        <v>3846</v>
      </c>
      <c r="F427" s="990"/>
      <c r="G427" s="990"/>
      <c r="H427" s="1297">
        <v>1</v>
      </c>
      <c r="I427" s="999"/>
      <c r="J427" s="1316">
        <f t="shared" si="31"/>
        <v>0</v>
      </c>
      <c r="K427" s="1289"/>
    </row>
    <row r="428" spans="1:11" customFormat="1" ht="14.4" x14ac:dyDescent="0.3">
      <c r="A428" s="1290">
        <f t="shared" si="32"/>
        <v>388</v>
      </c>
      <c r="B428" s="2065"/>
      <c r="C428" s="1303" t="s">
        <v>3847</v>
      </c>
      <c r="D428" s="1303" t="s">
        <v>1397</v>
      </c>
      <c r="E428" s="1305" t="s">
        <v>3848</v>
      </c>
      <c r="F428" s="990"/>
      <c r="G428" s="990"/>
      <c r="H428" s="1297">
        <v>20</v>
      </c>
      <c r="I428" s="999"/>
      <c r="J428" s="1316">
        <f t="shared" si="31"/>
        <v>0</v>
      </c>
      <c r="K428" s="1289"/>
    </row>
    <row r="429" spans="1:11" customFormat="1" ht="14.4" x14ac:dyDescent="0.3">
      <c r="A429" s="1290">
        <f t="shared" si="32"/>
        <v>389</v>
      </c>
      <c r="B429" s="2065"/>
      <c r="C429" s="1303" t="s">
        <v>3849</v>
      </c>
      <c r="D429" s="1303" t="s">
        <v>1397</v>
      </c>
      <c r="E429" s="1305" t="s">
        <v>3850</v>
      </c>
      <c r="F429" s="990"/>
      <c r="G429" s="990"/>
      <c r="H429" s="1297">
        <v>20</v>
      </c>
      <c r="I429" s="999"/>
      <c r="J429" s="1316">
        <f t="shared" si="31"/>
        <v>0</v>
      </c>
      <c r="K429" s="1289"/>
    </row>
    <row r="430" spans="1:11" customFormat="1" ht="14.4" x14ac:dyDescent="0.3">
      <c r="A430" s="1290">
        <f t="shared" si="32"/>
        <v>390</v>
      </c>
      <c r="B430" s="2065"/>
      <c r="C430" s="1303" t="s">
        <v>3851</v>
      </c>
      <c r="D430" s="1303" t="s">
        <v>3090</v>
      </c>
      <c r="E430" s="1305">
        <v>38299</v>
      </c>
      <c r="F430" s="990"/>
      <c r="G430" s="990"/>
      <c r="H430" s="1297">
        <v>1</v>
      </c>
      <c r="I430" s="999"/>
      <c r="J430" s="1316">
        <f t="shared" si="31"/>
        <v>0</v>
      </c>
      <c r="K430" s="1289"/>
    </row>
    <row r="431" spans="1:11" customFormat="1" ht="14.4" x14ac:dyDescent="0.3">
      <c r="A431" s="1290">
        <f t="shared" si="32"/>
        <v>391</v>
      </c>
      <c r="B431" s="2065"/>
      <c r="C431" s="1303" t="s">
        <v>3852</v>
      </c>
      <c r="D431" s="1303" t="s">
        <v>2263</v>
      </c>
      <c r="E431" s="1305" t="s">
        <v>3853</v>
      </c>
      <c r="F431" s="990"/>
      <c r="G431" s="990"/>
      <c r="H431" s="1297">
        <v>2</v>
      </c>
      <c r="I431" s="999"/>
      <c r="J431" s="1316">
        <f t="shared" si="31"/>
        <v>0</v>
      </c>
      <c r="K431" s="1289"/>
    </row>
    <row r="432" spans="1:11" customFormat="1" ht="14.4" x14ac:dyDescent="0.3">
      <c r="A432" s="1290">
        <f t="shared" si="32"/>
        <v>392</v>
      </c>
      <c r="B432" s="2065"/>
      <c r="C432" s="1303" t="s">
        <v>3854</v>
      </c>
      <c r="D432" s="1303" t="s">
        <v>1905</v>
      </c>
      <c r="E432" s="1305" t="s">
        <v>3855</v>
      </c>
      <c r="F432" s="990"/>
      <c r="G432" s="990"/>
      <c r="H432" s="1297">
        <v>1</v>
      </c>
      <c r="I432" s="999"/>
      <c r="J432" s="1316">
        <f t="shared" si="31"/>
        <v>0</v>
      </c>
      <c r="K432" s="1289"/>
    </row>
    <row r="433" spans="1:11" customFormat="1" ht="27.6" x14ac:dyDescent="0.3">
      <c r="A433" s="1290">
        <f t="shared" si="32"/>
        <v>393</v>
      </c>
      <c r="B433" s="2065"/>
      <c r="C433" s="1303" t="s">
        <v>3856</v>
      </c>
      <c r="D433" s="1303" t="s">
        <v>3857</v>
      </c>
      <c r="E433" s="1305" t="s">
        <v>3858</v>
      </c>
      <c r="F433" s="990"/>
      <c r="G433" s="990"/>
      <c r="H433" s="1297">
        <v>1</v>
      </c>
      <c r="I433" s="999"/>
      <c r="J433" s="1316">
        <f t="shared" si="31"/>
        <v>0</v>
      </c>
      <c r="K433" s="1289"/>
    </row>
    <row r="434" spans="1:11" customFormat="1" ht="27.6" x14ac:dyDescent="0.3">
      <c r="A434" s="1290">
        <f t="shared" si="32"/>
        <v>394</v>
      </c>
      <c r="B434" s="2065"/>
      <c r="C434" s="1303" t="s">
        <v>3859</v>
      </c>
      <c r="D434" s="1307" t="s">
        <v>3367</v>
      </c>
      <c r="E434" s="1308" t="s">
        <v>3860</v>
      </c>
      <c r="F434" s="990"/>
      <c r="G434" s="990"/>
      <c r="H434" s="1297">
        <v>1</v>
      </c>
      <c r="I434" s="999"/>
      <c r="J434" s="1316">
        <f t="shared" si="31"/>
        <v>0</v>
      </c>
      <c r="K434" s="1289"/>
    </row>
    <row r="435" spans="1:11" customFormat="1" ht="27.6" x14ac:dyDescent="0.3">
      <c r="A435" s="1290">
        <f t="shared" si="32"/>
        <v>395</v>
      </c>
      <c r="B435" s="2065"/>
      <c r="C435" s="1303" t="s">
        <v>3861</v>
      </c>
      <c r="D435" s="1307" t="s">
        <v>3862</v>
      </c>
      <c r="E435" s="1308" t="s">
        <v>3863</v>
      </c>
      <c r="F435" s="990"/>
      <c r="G435" s="990"/>
      <c r="H435" s="1297">
        <v>2</v>
      </c>
      <c r="I435" s="999"/>
      <c r="J435" s="1316">
        <f t="shared" si="31"/>
        <v>0</v>
      </c>
      <c r="K435" s="1289"/>
    </row>
    <row r="436" spans="1:11" customFormat="1" ht="14.4" x14ac:dyDescent="0.3">
      <c r="A436" s="1290">
        <f t="shared" si="32"/>
        <v>396</v>
      </c>
      <c r="B436" s="2065"/>
      <c r="C436" s="1317" t="s">
        <v>3864</v>
      </c>
      <c r="D436" s="1307" t="s">
        <v>3094</v>
      </c>
      <c r="E436" s="1308" t="s">
        <v>3865</v>
      </c>
      <c r="F436" s="990"/>
      <c r="G436" s="990"/>
      <c r="H436" s="1297">
        <v>1</v>
      </c>
      <c r="I436" s="999"/>
      <c r="J436" s="1316">
        <f t="shared" si="31"/>
        <v>0</v>
      </c>
      <c r="K436" s="1289"/>
    </row>
    <row r="437" spans="1:11" customFormat="1" ht="27.6" x14ac:dyDescent="0.3">
      <c r="A437" s="1290">
        <f t="shared" si="32"/>
        <v>397</v>
      </c>
      <c r="B437" s="2065"/>
      <c r="C437" s="1303" t="s">
        <v>3866</v>
      </c>
      <c r="D437" s="1307" t="s">
        <v>3867</v>
      </c>
      <c r="E437" s="1308" t="s">
        <v>3868</v>
      </c>
      <c r="F437" s="990"/>
      <c r="G437" s="990"/>
      <c r="H437" s="1297">
        <v>1</v>
      </c>
      <c r="I437" s="999"/>
      <c r="J437" s="1316">
        <f t="shared" si="31"/>
        <v>0</v>
      </c>
      <c r="K437" s="1289"/>
    </row>
    <row r="438" spans="1:11" customFormat="1" ht="14.4" x14ac:dyDescent="0.3">
      <c r="A438" s="1290">
        <f t="shared" si="32"/>
        <v>398</v>
      </c>
      <c r="B438" s="2065"/>
      <c r="C438" s="1303" t="s">
        <v>3869</v>
      </c>
      <c r="D438" s="1307" t="s">
        <v>3867</v>
      </c>
      <c r="E438" s="1308" t="s">
        <v>3870</v>
      </c>
      <c r="F438" s="990"/>
      <c r="G438" s="990"/>
      <c r="H438" s="1297">
        <v>1</v>
      </c>
      <c r="I438" s="999"/>
      <c r="J438" s="1316"/>
      <c r="K438" s="1289"/>
    </row>
    <row r="439" spans="1:11" s="1318" customFormat="1" ht="27.6" x14ac:dyDescent="0.3">
      <c r="A439" s="1290">
        <f t="shared" si="32"/>
        <v>399</v>
      </c>
      <c r="B439" s="2065"/>
      <c r="C439" s="1299" t="s">
        <v>3871</v>
      </c>
      <c r="D439" s="1299" t="s">
        <v>2235</v>
      </c>
      <c r="E439" s="1304" t="s">
        <v>3872</v>
      </c>
      <c r="F439" s="990"/>
      <c r="G439" s="990"/>
      <c r="H439" s="1297">
        <v>1</v>
      </c>
      <c r="I439" s="999"/>
      <c r="J439" s="1316">
        <f>ROUND(I439,2)*H439</f>
        <v>0</v>
      </c>
      <c r="K439" s="1289"/>
    </row>
    <row r="440" spans="1:11" customFormat="1" ht="15" thickBot="1" x14ac:dyDescent="0.35">
      <c r="A440" s="2049" t="s">
        <v>2660</v>
      </c>
      <c r="B440" s="2049"/>
      <c r="C440" s="2049"/>
      <c r="D440" s="2049"/>
      <c r="E440" s="2049"/>
      <c r="F440" s="2049"/>
      <c r="G440" s="2049"/>
      <c r="H440" s="2049"/>
      <c r="I440" s="2050">
        <f>SUM(J417:J439)</f>
        <v>0</v>
      </c>
      <c r="J440" s="2050"/>
      <c r="K440" s="1289"/>
    </row>
    <row r="441" spans="1:11" customFormat="1" ht="14.4" x14ac:dyDescent="0.3">
      <c r="A441" s="2064" t="s">
        <v>2849</v>
      </c>
      <c r="B441" s="2064"/>
      <c r="C441" s="2064"/>
      <c r="D441" s="2064"/>
      <c r="E441" s="2064"/>
      <c r="F441" s="2064"/>
      <c r="G441" s="2064"/>
      <c r="H441" s="2064"/>
      <c r="I441" s="2064"/>
      <c r="J441" s="2064"/>
      <c r="K441" s="1289"/>
    </row>
    <row r="442" spans="1:11" customFormat="1" ht="27.6" x14ac:dyDescent="0.3">
      <c r="A442" s="1290">
        <f>A439+1</f>
        <v>400</v>
      </c>
      <c r="B442" s="2067" t="s">
        <v>3873</v>
      </c>
      <c r="C442" s="1309" t="s">
        <v>3874</v>
      </c>
      <c r="D442" s="1309" t="s">
        <v>3875</v>
      </c>
      <c r="E442" s="1309" t="s">
        <v>3876</v>
      </c>
      <c r="F442" s="996"/>
      <c r="G442" s="996"/>
      <c r="H442" s="1302">
        <v>1</v>
      </c>
      <c r="I442" s="995"/>
      <c r="J442" s="1294">
        <f t="shared" ref="J442:J449" si="33">ROUND(I442,2)*H442</f>
        <v>0</v>
      </c>
      <c r="K442" s="1289"/>
    </row>
    <row r="443" spans="1:11" customFormat="1" ht="14.4" x14ac:dyDescent="0.3">
      <c r="A443" s="1290">
        <f t="shared" ref="A443:A449" si="34">A442+1</f>
        <v>401</v>
      </c>
      <c r="B443" s="2067"/>
      <c r="C443" s="1291" t="s">
        <v>3877</v>
      </c>
      <c r="D443" s="1291" t="s">
        <v>3878</v>
      </c>
      <c r="E443" s="1291" t="s">
        <v>3879</v>
      </c>
      <c r="F443" s="990"/>
      <c r="G443" s="990"/>
      <c r="H443" s="1297">
        <v>1</v>
      </c>
      <c r="I443" s="995"/>
      <c r="J443" s="1294">
        <f t="shared" si="33"/>
        <v>0</v>
      </c>
      <c r="K443" s="1289"/>
    </row>
    <row r="444" spans="1:11" customFormat="1" ht="14.4" x14ac:dyDescent="0.3">
      <c r="A444" s="1290">
        <f t="shared" si="34"/>
        <v>402</v>
      </c>
      <c r="B444" s="2067"/>
      <c r="C444" s="1291" t="s">
        <v>3880</v>
      </c>
      <c r="D444" s="1291" t="s">
        <v>1895</v>
      </c>
      <c r="E444" s="1291" t="s">
        <v>3881</v>
      </c>
      <c r="F444" s="990"/>
      <c r="G444" s="990"/>
      <c r="H444" s="1297">
        <v>1</v>
      </c>
      <c r="I444" s="995"/>
      <c r="J444" s="1294">
        <f t="shared" si="33"/>
        <v>0</v>
      </c>
      <c r="K444" s="1289"/>
    </row>
    <row r="445" spans="1:11" customFormat="1" ht="14.4" x14ac:dyDescent="0.3">
      <c r="A445" s="1290">
        <f t="shared" si="34"/>
        <v>403</v>
      </c>
      <c r="B445" s="2067"/>
      <c r="C445" s="1291" t="s">
        <v>3882</v>
      </c>
      <c r="D445" s="1291" t="s">
        <v>1895</v>
      </c>
      <c r="E445" s="1291" t="s">
        <v>3883</v>
      </c>
      <c r="F445" s="990"/>
      <c r="G445" s="990"/>
      <c r="H445" s="1297">
        <v>1</v>
      </c>
      <c r="I445" s="995"/>
      <c r="J445" s="1294">
        <f t="shared" si="33"/>
        <v>0</v>
      </c>
      <c r="K445" s="1289"/>
    </row>
    <row r="446" spans="1:11" customFormat="1" ht="14.4" x14ac:dyDescent="0.3">
      <c r="A446" s="1290">
        <f t="shared" si="34"/>
        <v>404</v>
      </c>
      <c r="B446" s="2067"/>
      <c r="C446" s="1291" t="s">
        <v>3884</v>
      </c>
      <c r="D446" s="1291" t="s">
        <v>2242</v>
      </c>
      <c r="E446" s="1291" t="s">
        <v>3885</v>
      </c>
      <c r="F446" s="990"/>
      <c r="G446" s="990"/>
      <c r="H446" s="1297">
        <v>1</v>
      </c>
      <c r="I446" s="995"/>
      <c r="J446" s="1294">
        <f t="shared" si="33"/>
        <v>0</v>
      </c>
      <c r="K446" s="1289"/>
    </row>
    <row r="447" spans="1:11" customFormat="1" ht="14.4" x14ac:dyDescent="0.3">
      <c r="A447" s="1290">
        <f t="shared" si="34"/>
        <v>405</v>
      </c>
      <c r="B447" s="2067"/>
      <c r="C447" s="1291" t="s">
        <v>3886</v>
      </c>
      <c r="D447" s="1291" t="s">
        <v>3887</v>
      </c>
      <c r="E447" s="1296">
        <v>1011000000</v>
      </c>
      <c r="F447" s="990"/>
      <c r="G447" s="990"/>
      <c r="H447" s="1297">
        <v>1</v>
      </c>
      <c r="I447" s="995"/>
      <c r="J447" s="1294">
        <f t="shared" si="33"/>
        <v>0</v>
      </c>
      <c r="K447" s="1289"/>
    </row>
    <row r="448" spans="1:11" customFormat="1" ht="14.4" x14ac:dyDescent="0.3">
      <c r="A448" s="1290">
        <f t="shared" si="34"/>
        <v>406</v>
      </c>
      <c r="B448" s="2067"/>
      <c r="C448" s="1291" t="s">
        <v>3888</v>
      </c>
      <c r="D448" s="1291" t="s">
        <v>3889</v>
      </c>
      <c r="E448" s="1296" t="s">
        <v>3890</v>
      </c>
      <c r="F448" s="990"/>
      <c r="G448" s="990"/>
      <c r="H448" s="1297">
        <v>1</v>
      </c>
      <c r="I448" s="995"/>
      <c r="J448" s="1294">
        <f t="shared" si="33"/>
        <v>0</v>
      </c>
      <c r="K448" s="1289"/>
    </row>
    <row r="449" spans="1:11" customFormat="1" ht="14.4" x14ac:dyDescent="0.3">
      <c r="A449" s="1290">
        <f t="shared" si="34"/>
        <v>407</v>
      </c>
      <c r="B449" s="2067"/>
      <c r="C449" s="1291" t="s">
        <v>3891</v>
      </c>
      <c r="D449" s="1291" t="s">
        <v>2242</v>
      </c>
      <c r="E449" s="1291" t="s">
        <v>3892</v>
      </c>
      <c r="F449" s="990"/>
      <c r="G449" s="990"/>
      <c r="H449" s="1297">
        <v>1</v>
      </c>
      <c r="I449" s="995"/>
      <c r="J449" s="1294">
        <f t="shared" si="33"/>
        <v>0</v>
      </c>
      <c r="K449" s="1289"/>
    </row>
    <row r="450" spans="1:11" customFormat="1" ht="15" thickBot="1" x14ac:dyDescent="0.35">
      <c r="A450" s="2049" t="s">
        <v>2660</v>
      </c>
      <c r="B450" s="2049"/>
      <c r="C450" s="2049"/>
      <c r="D450" s="2049"/>
      <c r="E450" s="2049"/>
      <c r="F450" s="2049"/>
      <c r="G450" s="2049"/>
      <c r="H450" s="2049"/>
      <c r="I450" s="2050">
        <f>SUM(J442:J449)</f>
        <v>0</v>
      </c>
      <c r="J450" s="2050"/>
      <c r="K450" s="1289"/>
    </row>
    <row r="451" spans="1:11" customFormat="1" ht="14.4" x14ac:dyDescent="0.3">
      <c r="A451" s="2064" t="s">
        <v>2664</v>
      </c>
      <c r="B451" s="2064"/>
      <c r="C451" s="2064"/>
      <c r="D451" s="2064"/>
      <c r="E451" s="2064"/>
      <c r="F451" s="2064"/>
      <c r="G451" s="2064"/>
      <c r="H451" s="2064"/>
      <c r="I451" s="2064"/>
      <c r="J451" s="2064"/>
      <c r="K451" s="1289"/>
    </row>
    <row r="452" spans="1:11" customFormat="1" ht="78" customHeight="1" x14ac:dyDescent="0.3">
      <c r="A452" s="1290">
        <f>A449+1</f>
        <v>408</v>
      </c>
      <c r="B452" s="2067" t="s">
        <v>3893</v>
      </c>
      <c r="C452" s="1301" t="s">
        <v>3894</v>
      </c>
      <c r="D452" s="1301" t="s">
        <v>3895</v>
      </c>
      <c r="E452" s="1301" t="s">
        <v>3896</v>
      </c>
      <c r="F452" s="996"/>
      <c r="G452" s="996"/>
      <c r="H452" s="1302">
        <v>1</v>
      </c>
      <c r="I452" s="995"/>
      <c r="J452" s="1294">
        <f t="shared" ref="J452:J458" si="35">ROUND(I452,2)*H452</f>
        <v>0</v>
      </c>
      <c r="K452" s="1289"/>
    </row>
    <row r="453" spans="1:11" customFormat="1" ht="27.6" x14ac:dyDescent="0.3">
      <c r="A453" s="1290">
        <f t="shared" ref="A453:A458" si="36">A452+1</f>
        <v>409</v>
      </c>
      <c r="B453" s="2067"/>
      <c r="C453" s="1301" t="s">
        <v>3897</v>
      </c>
      <c r="D453" s="1301" t="s">
        <v>3895</v>
      </c>
      <c r="E453" s="1301" t="s">
        <v>3898</v>
      </c>
      <c r="F453" s="990"/>
      <c r="G453" s="990"/>
      <c r="H453" s="1297">
        <v>1</v>
      </c>
      <c r="I453" s="995"/>
      <c r="J453" s="1294">
        <f t="shared" si="35"/>
        <v>0</v>
      </c>
      <c r="K453" s="1289"/>
    </row>
    <row r="454" spans="1:11" customFormat="1" ht="55.2" x14ac:dyDescent="0.3">
      <c r="A454" s="1290">
        <f t="shared" si="36"/>
        <v>410</v>
      </c>
      <c r="B454" s="2067"/>
      <c r="C454" s="1301" t="s">
        <v>3899</v>
      </c>
      <c r="D454" s="1301" t="s">
        <v>3895</v>
      </c>
      <c r="E454" s="1301" t="s">
        <v>3900</v>
      </c>
      <c r="F454" s="990"/>
      <c r="G454" s="990"/>
      <c r="H454" s="1297">
        <v>1</v>
      </c>
      <c r="I454" s="995"/>
      <c r="J454" s="1294">
        <f t="shared" si="35"/>
        <v>0</v>
      </c>
      <c r="K454" s="1289"/>
    </row>
    <row r="455" spans="1:11" customFormat="1" ht="27.6" x14ac:dyDescent="0.3">
      <c r="A455" s="1290">
        <f t="shared" si="36"/>
        <v>411</v>
      </c>
      <c r="B455" s="2067"/>
      <c r="C455" s="1301" t="s">
        <v>3901</v>
      </c>
      <c r="D455" s="1301" t="s">
        <v>3895</v>
      </c>
      <c r="E455" s="1301" t="s">
        <v>1855</v>
      </c>
      <c r="F455" s="990"/>
      <c r="G455" s="990"/>
      <c r="H455" s="1297">
        <v>1</v>
      </c>
      <c r="I455" s="995"/>
      <c r="J455" s="1294">
        <f t="shared" si="35"/>
        <v>0</v>
      </c>
      <c r="K455" s="1289"/>
    </row>
    <row r="456" spans="1:11" customFormat="1" ht="27.6" x14ac:dyDescent="0.3">
      <c r="A456" s="1290">
        <f t="shared" si="36"/>
        <v>412</v>
      </c>
      <c r="B456" s="2067"/>
      <c r="C456" s="1301" t="s">
        <v>3902</v>
      </c>
      <c r="D456" s="1301" t="s">
        <v>3895</v>
      </c>
      <c r="E456" s="1301" t="s">
        <v>1857</v>
      </c>
      <c r="F456" s="990"/>
      <c r="G456" s="990"/>
      <c r="H456" s="1297">
        <v>1</v>
      </c>
      <c r="I456" s="995"/>
      <c r="J456" s="1294">
        <f t="shared" si="35"/>
        <v>0</v>
      </c>
      <c r="K456" s="1289"/>
    </row>
    <row r="457" spans="1:11" customFormat="1" ht="14.4" x14ac:dyDescent="0.3">
      <c r="A457" s="1290">
        <f t="shared" si="36"/>
        <v>413</v>
      </c>
      <c r="B457" s="2067"/>
      <c r="C457" s="1301" t="s">
        <v>3903</v>
      </c>
      <c r="D457" s="1301" t="s">
        <v>3895</v>
      </c>
      <c r="E457" s="1301" t="s">
        <v>1859</v>
      </c>
      <c r="F457" s="990"/>
      <c r="G457" s="990"/>
      <c r="H457" s="1297">
        <v>1</v>
      </c>
      <c r="I457" s="995"/>
      <c r="J457" s="1294">
        <f t="shared" si="35"/>
        <v>0</v>
      </c>
      <c r="K457" s="1289"/>
    </row>
    <row r="458" spans="1:11" customFormat="1" ht="55.2" x14ac:dyDescent="0.3">
      <c r="A458" s="1290">
        <f t="shared" si="36"/>
        <v>414</v>
      </c>
      <c r="B458" s="2067"/>
      <c r="C458" s="1301" t="s">
        <v>3904</v>
      </c>
      <c r="D458" s="1301" t="s">
        <v>3895</v>
      </c>
      <c r="E458" s="1301" t="s">
        <v>1861</v>
      </c>
      <c r="F458" s="990"/>
      <c r="G458" s="990"/>
      <c r="H458" s="1297">
        <v>1</v>
      </c>
      <c r="I458" s="995"/>
      <c r="J458" s="1294">
        <f t="shared" si="35"/>
        <v>0</v>
      </c>
      <c r="K458" s="1289"/>
    </row>
    <row r="459" spans="1:11" customFormat="1" ht="15" thickBot="1" x14ac:dyDescent="0.35">
      <c r="A459" s="2049" t="s">
        <v>2660</v>
      </c>
      <c r="B459" s="2049"/>
      <c r="C459" s="2049"/>
      <c r="D459" s="2049"/>
      <c r="E459" s="2049"/>
      <c r="F459" s="2049"/>
      <c r="G459" s="2049"/>
      <c r="H459" s="2049"/>
      <c r="I459" s="2050">
        <f>SUM(J452:J458)</f>
        <v>0</v>
      </c>
      <c r="J459" s="2050"/>
      <c r="K459" s="1289"/>
    </row>
    <row r="460" spans="1:11" customFormat="1" ht="14.4" x14ac:dyDescent="0.3">
      <c r="A460" s="2064" t="s">
        <v>3075</v>
      </c>
      <c r="B460" s="2064"/>
      <c r="C460" s="2064"/>
      <c r="D460" s="2064"/>
      <c r="E460" s="2064"/>
      <c r="F460" s="2064"/>
      <c r="G460" s="2064"/>
      <c r="H460" s="2064"/>
      <c r="I460" s="2064"/>
      <c r="J460" s="2064"/>
      <c r="K460" s="1289"/>
    </row>
    <row r="461" spans="1:11" customFormat="1" ht="27.6" x14ac:dyDescent="0.3">
      <c r="A461" s="1290">
        <f>A458+1</f>
        <v>415</v>
      </c>
      <c r="B461" s="2067" t="s">
        <v>3905</v>
      </c>
      <c r="C461" s="1301" t="s">
        <v>3906</v>
      </c>
      <c r="D461" s="1301" t="s">
        <v>3453</v>
      </c>
      <c r="E461" s="1301" t="s">
        <v>3907</v>
      </c>
      <c r="F461" s="996"/>
      <c r="G461" s="996"/>
      <c r="H461" s="1302">
        <v>1</v>
      </c>
      <c r="I461" s="998"/>
      <c r="J461" s="1315">
        <f t="shared" ref="J461:J480" si="37">ROUND(I461,2)*H461</f>
        <v>0</v>
      </c>
      <c r="K461" s="1289"/>
    </row>
    <row r="462" spans="1:11" customFormat="1" ht="27.6" x14ac:dyDescent="0.3">
      <c r="A462" s="1290">
        <f t="shared" ref="A462:A480" si="38">A461+1</f>
        <v>416</v>
      </c>
      <c r="B462" s="2067"/>
      <c r="C462" s="1301" t="s">
        <v>3908</v>
      </c>
      <c r="D462" s="1301" t="s">
        <v>3453</v>
      </c>
      <c r="E462" s="1301" t="s">
        <v>3909</v>
      </c>
      <c r="F462" s="990"/>
      <c r="G462" s="990"/>
      <c r="H462" s="1297">
        <v>1</v>
      </c>
      <c r="I462" s="999"/>
      <c r="J462" s="1316">
        <f t="shared" si="37"/>
        <v>0</v>
      </c>
      <c r="K462" s="1289"/>
    </row>
    <row r="463" spans="1:11" customFormat="1" ht="14.4" x14ac:dyDescent="0.3">
      <c r="A463" s="1290">
        <f t="shared" si="38"/>
        <v>417</v>
      </c>
      <c r="B463" s="2067"/>
      <c r="C463" s="1301" t="s">
        <v>3910</v>
      </c>
      <c r="D463" s="1301" t="s">
        <v>2183</v>
      </c>
      <c r="E463" s="1301" t="s">
        <v>3911</v>
      </c>
      <c r="F463" s="990"/>
      <c r="G463" s="990"/>
      <c r="H463" s="1297">
        <v>1</v>
      </c>
      <c r="I463" s="999"/>
      <c r="J463" s="1316">
        <f t="shared" si="37"/>
        <v>0</v>
      </c>
      <c r="K463" s="1289"/>
    </row>
    <row r="464" spans="1:11" customFormat="1" ht="14.4" x14ac:dyDescent="0.3">
      <c r="A464" s="1290">
        <f t="shared" si="38"/>
        <v>418</v>
      </c>
      <c r="B464" s="2067"/>
      <c r="C464" s="1301" t="s">
        <v>2462</v>
      </c>
      <c r="D464" s="1301" t="s">
        <v>2183</v>
      </c>
      <c r="E464" s="1301" t="s">
        <v>3912</v>
      </c>
      <c r="F464" s="990"/>
      <c r="G464" s="990"/>
      <c r="H464" s="1297">
        <v>1</v>
      </c>
      <c r="I464" s="999"/>
      <c r="J464" s="1316">
        <f t="shared" si="37"/>
        <v>0</v>
      </c>
      <c r="K464" s="1289"/>
    </row>
    <row r="465" spans="1:11" customFormat="1" ht="27.6" x14ac:dyDescent="0.3">
      <c r="A465" s="1290">
        <f t="shared" si="38"/>
        <v>419</v>
      </c>
      <c r="B465" s="2067"/>
      <c r="C465" s="1301" t="s">
        <v>3913</v>
      </c>
      <c r="D465" s="1301" t="s">
        <v>2183</v>
      </c>
      <c r="E465" s="1301" t="s">
        <v>3914</v>
      </c>
      <c r="F465" s="990"/>
      <c r="G465" s="990"/>
      <c r="H465" s="1297">
        <v>1</v>
      </c>
      <c r="I465" s="999"/>
      <c r="J465" s="1316">
        <f t="shared" si="37"/>
        <v>0</v>
      </c>
      <c r="K465" s="1289"/>
    </row>
    <row r="466" spans="1:11" customFormat="1" ht="14.4" x14ac:dyDescent="0.3">
      <c r="A466" s="1290">
        <f t="shared" si="38"/>
        <v>420</v>
      </c>
      <c r="B466" s="2067"/>
      <c r="C466" s="1301" t="s">
        <v>3915</v>
      </c>
      <c r="D466" s="1301" t="s">
        <v>1397</v>
      </c>
      <c r="E466" s="1301" t="s">
        <v>1397</v>
      </c>
      <c r="F466" s="990"/>
      <c r="G466" s="990"/>
      <c r="H466" s="1297">
        <v>1</v>
      </c>
      <c r="I466" s="999"/>
      <c r="J466" s="1316">
        <f t="shared" si="37"/>
        <v>0</v>
      </c>
      <c r="K466" s="1289"/>
    </row>
    <row r="467" spans="1:11" customFormat="1" ht="14.4" x14ac:dyDescent="0.3">
      <c r="A467" s="1290">
        <f t="shared" si="38"/>
        <v>421</v>
      </c>
      <c r="B467" s="2067"/>
      <c r="C467" s="1301" t="s">
        <v>3916</v>
      </c>
      <c r="D467" s="1301" t="s">
        <v>3917</v>
      </c>
      <c r="E467" s="1314">
        <v>12240804</v>
      </c>
      <c r="F467" s="990"/>
      <c r="G467" s="990"/>
      <c r="H467" s="1297">
        <v>1</v>
      </c>
      <c r="I467" s="999"/>
      <c r="J467" s="1316">
        <f t="shared" si="37"/>
        <v>0</v>
      </c>
      <c r="K467" s="1289"/>
    </row>
    <row r="468" spans="1:11" customFormat="1" ht="27.6" x14ac:dyDescent="0.3">
      <c r="A468" s="1290">
        <f t="shared" si="38"/>
        <v>422</v>
      </c>
      <c r="B468" s="2067"/>
      <c r="C468" s="1301" t="s">
        <v>3918</v>
      </c>
      <c r="D468" s="1301" t="s">
        <v>1899</v>
      </c>
      <c r="E468" s="1314">
        <v>1469480000</v>
      </c>
      <c r="F468" s="990"/>
      <c r="G468" s="990"/>
      <c r="H468" s="1297">
        <v>1</v>
      </c>
      <c r="I468" s="999"/>
      <c r="J468" s="1316">
        <f t="shared" si="37"/>
        <v>0</v>
      </c>
      <c r="K468" s="1289"/>
    </row>
    <row r="469" spans="1:11" customFormat="1" ht="14.4" x14ac:dyDescent="0.3">
      <c r="A469" s="1290">
        <f t="shared" si="38"/>
        <v>423</v>
      </c>
      <c r="B469" s="2067"/>
      <c r="C469" s="1301" t="s">
        <v>3919</v>
      </c>
      <c r="D469" s="1301"/>
      <c r="E469" s="1301" t="s">
        <v>3920</v>
      </c>
      <c r="F469" s="990"/>
      <c r="G469" s="990"/>
      <c r="H469" s="1297">
        <v>1</v>
      </c>
      <c r="I469" s="999"/>
      <c r="J469" s="1316">
        <f t="shared" si="37"/>
        <v>0</v>
      </c>
      <c r="K469" s="1289"/>
    </row>
    <row r="470" spans="1:11" customFormat="1" ht="14.4" x14ac:dyDescent="0.3">
      <c r="A470" s="1290">
        <f t="shared" si="38"/>
        <v>424</v>
      </c>
      <c r="B470" s="2067"/>
      <c r="C470" s="1301" t="s">
        <v>3921</v>
      </c>
      <c r="D470" s="1301" t="s">
        <v>2183</v>
      </c>
      <c r="E470" s="1301" t="s">
        <v>3922</v>
      </c>
      <c r="F470" s="990"/>
      <c r="G470" s="990"/>
      <c r="H470" s="1297">
        <v>1</v>
      </c>
      <c r="I470" s="999"/>
      <c r="J470" s="1316">
        <f t="shared" si="37"/>
        <v>0</v>
      </c>
      <c r="K470" s="1289"/>
    </row>
    <row r="471" spans="1:11" customFormat="1" ht="14.4" x14ac:dyDescent="0.3">
      <c r="A471" s="1290">
        <f t="shared" si="38"/>
        <v>425</v>
      </c>
      <c r="B471" s="2067"/>
      <c r="C471" s="1301" t="s">
        <v>3923</v>
      </c>
      <c r="D471" s="1301" t="s">
        <v>2183</v>
      </c>
      <c r="E471" s="1301" t="s">
        <v>3924</v>
      </c>
      <c r="F471" s="990"/>
      <c r="G471" s="990"/>
      <c r="H471" s="1297">
        <v>1</v>
      </c>
      <c r="I471" s="999"/>
      <c r="J471" s="1316">
        <f t="shared" si="37"/>
        <v>0</v>
      </c>
      <c r="K471" s="1289"/>
    </row>
    <row r="472" spans="1:11" customFormat="1" ht="14.4" x14ac:dyDescent="0.3">
      <c r="A472" s="1290">
        <f t="shared" si="38"/>
        <v>426</v>
      </c>
      <c r="B472" s="2067"/>
      <c r="C472" s="1301" t="s">
        <v>3925</v>
      </c>
      <c r="D472" s="1301" t="s">
        <v>2183</v>
      </c>
      <c r="E472" s="1301" t="s">
        <v>3926</v>
      </c>
      <c r="F472" s="990"/>
      <c r="G472" s="990"/>
      <c r="H472" s="1297">
        <v>1</v>
      </c>
      <c r="I472" s="999"/>
      <c r="J472" s="1316">
        <f t="shared" si="37"/>
        <v>0</v>
      </c>
      <c r="K472" s="1289"/>
    </row>
    <row r="473" spans="1:11" customFormat="1" ht="14.4" x14ac:dyDescent="0.3">
      <c r="A473" s="1290">
        <f t="shared" si="38"/>
        <v>427</v>
      </c>
      <c r="B473" s="2067"/>
      <c r="C473" s="1301" t="s">
        <v>3927</v>
      </c>
      <c r="D473" s="1301" t="s">
        <v>2183</v>
      </c>
      <c r="E473" s="1301" t="s">
        <v>1881</v>
      </c>
      <c r="F473" s="990"/>
      <c r="G473" s="990"/>
      <c r="H473" s="1297">
        <v>1</v>
      </c>
      <c r="I473" s="999"/>
      <c r="J473" s="1316">
        <f t="shared" si="37"/>
        <v>0</v>
      </c>
      <c r="K473" s="1289"/>
    </row>
    <row r="474" spans="1:11" customFormat="1" ht="27.6" x14ac:dyDescent="0.3">
      <c r="A474" s="1290">
        <f t="shared" si="38"/>
        <v>428</v>
      </c>
      <c r="B474" s="2067"/>
      <c r="C474" s="1301" t="s">
        <v>3928</v>
      </c>
      <c r="D474" s="1301" t="s">
        <v>3453</v>
      </c>
      <c r="E474" s="1301" t="s">
        <v>3929</v>
      </c>
      <c r="F474" s="990"/>
      <c r="G474" s="990"/>
      <c r="H474" s="1297">
        <v>1</v>
      </c>
      <c r="I474" s="999"/>
      <c r="J474" s="1316">
        <f t="shared" si="37"/>
        <v>0</v>
      </c>
      <c r="K474" s="1289"/>
    </row>
    <row r="475" spans="1:11" customFormat="1" ht="27.6" x14ac:dyDescent="0.3">
      <c r="A475" s="1290">
        <f t="shared" si="38"/>
        <v>429</v>
      </c>
      <c r="B475" s="2067"/>
      <c r="C475" s="1301" t="s">
        <v>3930</v>
      </c>
      <c r="D475" s="1301" t="s">
        <v>3453</v>
      </c>
      <c r="E475" s="1301" t="s">
        <v>3931</v>
      </c>
      <c r="F475" s="990"/>
      <c r="G475" s="990"/>
      <c r="H475" s="1297">
        <v>1</v>
      </c>
      <c r="I475" s="999"/>
      <c r="J475" s="1316">
        <f t="shared" si="37"/>
        <v>0</v>
      </c>
      <c r="K475" s="1289"/>
    </row>
    <row r="476" spans="1:11" customFormat="1" ht="14.4" x14ac:dyDescent="0.3">
      <c r="A476" s="1290">
        <f t="shared" si="38"/>
        <v>430</v>
      </c>
      <c r="B476" s="2067"/>
      <c r="C476" s="1301" t="s">
        <v>3932</v>
      </c>
      <c r="D476" s="1301"/>
      <c r="E476" s="1301" t="s">
        <v>3933</v>
      </c>
      <c r="F476" s="990"/>
      <c r="G476" s="990"/>
      <c r="H476" s="1297">
        <v>350</v>
      </c>
      <c r="I476" s="999"/>
      <c r="J476" s="1316">
        <f t="shared" si="37"/>
        <v>0</v>
      </c>
      <c r="K476" s="1289"/>
    </row>
    <row r="477" spans="1:11" customFormat="1" ht="14.4" x14ac:dyDescent="0.3">
      <c r="A477" s="1290">
        <f t="shared" si="38"/>
        <v>431</v>
      </c>
      <c r="B477" s="2067"/>
      <c r="C477" s="1301" t="s">
        <v>3934</v>
      </c>
      <c r="D477" s="1301"/>
      <c r="E477" s="1301" t="s">
        <v>3935</v>
      </c>
      <c r="F477" s="990"/>
      <c r="G477" s="990"/>
      <c r="H477" s="1297">
        <v>350</v>
      </c>
      <c r="I477" s="999"/>
      <c r="J477" s="1316">
        <f t="shared" si="37"/>
        <v>0</v>
      </c>
      <c r="K477" s="1289"/>
    </row>
    <row r="478" spans="1:11" customFormat="1" ht="12" customHeight="1" x14ac:dyDescent="0.3">
      <c r="A478" s="1290">
        <f t="shared" si="38"/>
        <v>432</v>
      </c>
      <c r="B478" s="2067"/>
      <c r="C478" s="1301" t="s">
        <v>3936</v>
      </c>
      <c r="D478" s="1301"/>
      <c r="E478" s="1301" t="s">
        <v>3937</v>
      </c>
      <c r="F478" s="990"/>
      <c r="G478" s="990"/>
      <c r="H478" s="1297">
        <v>350</v>
      </c>
      <c r="I478" s="999"/>
      <c r="J478" s="1316">
        <f t="shared" si="37"/>
        <v>0</v>
      </c>
      <c r="K478" s="1289"/>
    </row>
    <row r="479" spans="1:11" customFormat="1" ht="14.4" x14ac:dyDescent="0.3">
      <c r="A479" s="1290">
        <f t="shared" si="38"/>
        <v>433</v>
      </c>
      <c r="B479" s="2067"/>
      <c r="C479" s="1301" t="s">
        <v>3936</v>
      </c>
      <c r="D479" s="1301"/>
      <c r="E479" s="1301" t="s">
        <v>3938</v>
      </c>
      <c r="F479" s="990"/>
      <c r="G479" s="990"/>
      <c r="H479" s="1297">
        <v>350</v>
      </c>
      <c r="I479" s="999"/>
      <c r="J479" s="1316">
        <f t="shared" si="37"/>
        <v>0</v>
      </c>
      <c r="K479" s="1289"/>
    </row>
    <row r="480" spans="1:11" customFormat="1" ht="14.4" x14ac:dyDescent="0.3">
      <c r="A480" s="1290">
        <f t="shared" si="38"/>
        <v>434</v>
      </c>
      <c r="B480" s="2067"/>
      <c r="C480" s="1301" t="s">
        <v>3939</v>
      </c>
      <c r="D480" s="1301"/>
      <c r="E480" s="1301" t="s">
        <v>3940</v>
      </c>
      <c r="F480" s="990"/>
      <c r="G480" s="990"/>
      <c r="H480" s="1297">
        <v>50</v>
      </c>
      <c r="I480" s="999"/>
      <c r="J480" s="1316">
        <f t="shared" si="37"/>
        <v>0</v>
      </c>
      <c r="K480" s="1289"/>
    </row>
    <row r="481" spans="1:11" customFormat="1" ht="15" thickBot="1" x14ac:dyDescent="0.35">
      <c r="A481" s="2049" t="s">
        <v>2660</v>
      </c>
      <c r="B481" s="2049"/>
      <c r="C481" s="2049"/>
      <c r="D481" s="2049"/>
      <c r="E481" s="2049"/>
      <c r="F481" s="2049"/>
      <c r="G481" s="2049"/>
      <c r="H481" s="2049"/>
      <c r="I481" s="2050">
        <f>SUM(J461:J480)</f>
        <v>0</v>
      </c>
      <c r="J481" s="2050"/>
      <c r="K481" s="1289"/>
    </row>
    <row r="482" spans="1:11" customFormat="1" ht="14.4" x14ac:dyDescent="0.3">
      <c r="A482" s="2064" t="s">
        <v>3941</v>
      </c>
      <c r="B482" s="2064"/>
      <c r="C482" s="2064"/>
      <c r="D482" s="2064"/>
      <c r="E482" s="2064"/>
      <c r="F482" s="2064"/>
      <c r="G482" s="2064"/>
      <c r="H482" s="2064"/>
      <c r="I482" s="2064"/>
      <c r="J482" s="2064"/>
      <c r="K482" s="1289"/>
    </row>
    <row r="483" spans="1:11" customFormat="1" ht="14.4" x14ac:dyDescent="0.3">
      <c r="A483" s="1290">
        <f>A480+1</f>
        <v>435</v>
      </c>
      <c r="B483" s="2067" t="s">
        <v>3942</v>
      </c>
      <c r="C483" s="1301" t="s">
        <v>3943</v>
      </c>
      <c r="D483" s="1301" t="s">
        <v>3944</v>
      </c>
      <c r="E483" s="1314" t="s">
        <v>3945</v>
      </c>
      <c r="F483" s="996"/>
      <c r="G483" s="996"/>
      <c r="H483" s="1302">
        <v>1</v>
      </c>
      <c r="I483" s="998"/>
      <c r="J483" s="1315">
        <f t="shared" ref="J483:J514" si="39">ROUND(I483,2)*H483</f>
        <v>0</v>
      </c>
      <c r="K483" s="1289"/>
    </row>
    <row r="484" spans="1:11" customFormat="1" ht="27.6" x14ac:dyDescent="0.3">
      <c r="A484" s="1290">
        <f t="shared" ref="A484:A515" si="40">A483+1</f>
        <v>436</v>
      </c>
      <c r="B484" s="2067"/>
      <c r="C484" s="1301" t="s">
        <v>3946</v>
      </c>
      <c r="D484" s="1301" t="s">
        <v>3947</v>
      </c>
      <c r="E484" s="1301" t="s">
        <v>3948</v>
      </c>
      <c r="F484" s="990"/>
      <c r="G484" s="990"/>
      <c r="H484" s="1297">
        <v>3</v>
      </c>
      <c r="I484" s="999"/>
      <c r="J484" s="1316">
        <f t="shared" si="39"/>
        <v>0</v>
      </c>
      <c r="K484" s="1289"/>
    </row>
    <row r="485" spans="1:11" customFormat="1" ht="14.4" x14ac:dyDescent="0.3">
      <c r="A485" s="1290">
        <f t="shared" si="40"/>
        <v>437</v>
      </c>
      <c r="B485" s="2067"/>
      <c r="C485" s="1301" t="s">
        <v>3949</v>
      </c>
      <c r="D485" s="1301" t="s">
        <v>3950</v>
      </c>
      <c r="E485" s="1301" t="s">
        <v>3951</v>
      </c>
      <c r="F485" s="990"/>
      <c r="G485" s="990"/>
      <c r="H485" s="1297">
        <v>1</v>
      </c>
      <c r="I485" s="999"/>
      <c r="J485" s="1316">
        <f t="shared" si="39"/>
        <v>0</v>
      </c>
      <c r="K485" s="1289"/>
    </row>
    <row r="486" spans="1:11" customFormat="1" ht="27.6" x14ac:dyDescent="0.3">
      <c r="A486" s="1290">
        <f t="shared" si="40"/>
        <v>438</v>
      </c>
      <c r="B486" s="2067"/>
      <c r="C486" s="1301" t="s">
        <v>3952</v>
      </c>
      <c r="D486" s="1301" t="s">
        <v>3862</v>
      </c>
      <c r="E486" s="1301" t="s">
        <v>3953</v>
      </c>
      <c r="F486" s="990"/>
      <c r="G486" s="990"/>
      <c r="H486" s="1297">
        <v>1</v>
      </c>
      <c r="I486" s="999"/>
      <c r="J486" s="1316">
        <f t="shared" si="39"/>
        <v>0</v>
      </c>
      <c r="K486" s="1289"/>
    </row>
    <row r="487" spans="1:11" customFormat="1" ht="14.4" x14ac:dyDescent="0.3">
      <c r="A487" s="1290">
        <f t="shared" si="40"/>
        <v>439</v>
      </c>
      <c r="B487" s="2067"/>
      <c r="C487" s="1301" t="s">
        <v>3954</v>
      </c>
      <c r="D487" s="1301" t="s">
        <v>3955</v>
      </c>
      <c r="E487" s="1301" t="s">
        <v>3956</v>
      </c>
      <c r="F487" s="990"/>
      <c r="G487" s="990"/>
      <c r="H487" s="1297">
        <v>1</v>
      </c>
      <c r="I487" s="999"/>
      <c r="J487" s="1316">
        <f t="shared" si="39"/>
        <v>0</v>
      </c>
      <c r="K487" s="1289"/>
    </row>
    <row r="488" spans="1:11" customFormat="1" ht="14.4" x14ac:dyDescent="0.3">
      <c r="A488" s="1290">
        <f t="shared" si="40"/>
        <v>440</v>
      </c>
      <c r="B488" s="2067"/>
      <c r="C488" s="1301" t="s">
        <v>3957</v>
      </c>
      <c r="D488" s="1301" t="s">
        <v>3947</v>
      </c>
      <c r="E488" s="1301" t="s">
        <v>3958</v>
      </c>
      <c r="F488" s="990"/>
      <c r="G488" s="990"/>
      <c r="H488" s="1297">
        <v>1</v>
      </c>
      <c r="I488" s="999"/>
      <c r="J488" s="1316">
        <f t="shared" si="39"/>
        <v>0</v>
      </c>
      <c r="K488" s="1289"/>
    </row>
    <row r="489" spans="1:11" customFormat="1" ht="14.4" x14ac:dyDescent="0.3">
      <c r="A489" s="1290">
        <f t="shared" si="40"/>
        <v>441</v>
      </c>
      <c r="B489" s="2067"/>
      <c r="C489" s="1301" t="s">
        <v>3959</v>
      </c>
      <c r="D489" s="1301" t="s">
        <v>3960</v>
      </c>
      <c r="E489" s="1301" t="s">
        <v>3961</v>
      </c>
      <c r="F489" s="990"/>
      <c r="G489" s="990"/>
      <c r="H489" s="1297">
        <v>1</v>
      </c>
      <c r="I489" s="999"/>
      <c r="J489" s="1316">
        <f t="shared" si="39"/>
        <v>0</v>
      </c>
      <c r="K489" s="1289"/>
    </row>
    <row r="490" spans="1:11" customFormat="1" ht="14.4" x14ac:dyDescent="0.3">
      <c r="A490" s="1290">
        <f t="shared" si="40"/>
        <v>442</v>
      </c>
      <c r="B490" s="2067"/>
      <c r="C490" s="1301" t="s">
        <v>3962</v>
      </c>
      <c r="D490" s="1301" t="s">
        <v>3090</v>
      </c>
      <c r="E490" s="1301" t="s">
        <v>3963</v>
      </c>
      <c r="F490" s="990"/>
      <c r="G490" s="990"/>
      <c r="H490" s="1297">
        <v>1</v>
      </c>
      <c r="I490" s="999"/>
      <c r="J490" s="1316">
        <f t="shared" si="39"/>
        <v>0</v>
      </c>
      <c r="K490" s="1289"/>
    </row>
    <row r="491" spans="1:11" customFormat="1" ht="14.4" x14ac:dyDescent="0.3">
      <c r="A491" s="1290">
        <f t="shared" si="40"/>
        <v>443</v>
      </c>
      <c r="B491" s="2067"/>
      <c r="C491" s="1301" t="s">
        <v>3964</v>
      </c>
      <c r="D491" s="1301" t="s">
        <v>3790</v>
      </c>
      <c r="E491" s="1314">
        <v>419133</v>
      </c>
      <c r="F491" s="990"/>
      <c r="G491" s="990"/>
      <c r="H491" s="1297">
        <v>1</v>
      </c>
      <c r="I491" s="999"/>
      <c r="J491" s="1316">
        <f t="shared" si="39"/>
        <v>0</v>
      </c>
      <c r="K491" s="1289"/>
    </row>
    <row r="492" spans="1:11" customFormat="1" ht="14.4" x14ac:dyDescent="0.3">
      <c r="A492" s="1290">
        <f t="shared" si="40"/>
        <v>444</v>
      </c>
      <c r="B492" s="2067"/>
      <c r="C492" s="1301" t="s">
        <v>3965</v>
      </c>
      <c r="D492" s="1301" t="s">
        <v>3790</v>
      </c>
      <c r="E492" s="1314">
        <v>404124</v>
      </c>
      <c r="F492" s="990"/>
      <c r="G492" s="990"/>
      <c r="H492" s="1297">
        <v>1</v>
      </c>
      <c r="I492" s="999"/>
      <c r="J492" s="1316">
        <f t="shared" si="39"/>
        <v>0</v>
      </c>
      <c r="K492" s="1289"/>
    </row>
    <row r="493" spans="1:11" customFormat="1" ht="14.4" x14ac:dyDescent="0.3">
      <c r="A493" s="1290">
        <f t="shared" si="40"/>
        <v>445</v>
      </c>
      <c r="B493" s="2067"/>
      <c r="C493" s="1301" t="s">
        <v>3966</v>
      </c>
      <c r="D493" s="1301" t="s">
        <v>3790</v>
      </c>
      <c r="E493" s="1314">
        <v>403353</v>
      </c>
      <c r="F493" s="990"/>
      <c r="G493" s="990"/>
      <c r="H493" s="1297">
        <v>1</v>
      </c>
      <c r="I493" s="999"/>
      <c r="J493" s="1316">
        <f t="shared" si="39"/>
        <v>0</v>
      </c>
      <c r="K493" s="1289"/>
    </row>
    <row r="494" spans="1:11" customFormat="1" ht="14.4" x14ac:dyDescent="0.3">
      <c r="A494" s="1290">
        <f t="shared" si="40"/>
        <v>446</v>
      </c>
      <c r="B494" s="2067"/>
      <c r="C494" s="1301" t="s">
        <v>3967</v>
      </c>
      <c r="D494" s="1301" t="s">
        <v>3790</v>
      </c>
      <c r="E494" s="1314">
        <v>403355</v>
      </c>
      <c r="F494" s="990"/>
      <c r="G494" s="990"/>
      <c r="H494" s="1297">
        <v>1</v>
      </c>
      <c r="I494" s="999"/>
      <c r="J494" s="1316">
        <f t="shared" si="39"/>
        <v>0</v>
      </c>
      <c r="K494" s="1289"/>
    </row>
    <row r="495" spans="1:11" customFormat="1" ht="14.4" x14ac:dyDescent="0.3">
      <c r="A495" s="1290">
        <f t="shared" si="40"/>
        <v>447</v>
      </c>
      <c r="B495" s="2067"/>
      <c r="C495" s="1301" t="s">
        <v>3968</v>
      </c>
      <c r="D495" s="1301" t="s">
        <v>3790</v>
      </c>
      <c r="E495" s="1314">
        <v>406250</v>
      </c>
      <c r="F495" s="990"/>
      <c r="G495" s="990"/>
      <c r="H495" s="1297">
        <v>1</v>
      </c>
      <c r="I495" s="999"/>
      <c r="J495" s="1316">
        <f t="shared" si="39"/>
        <v>0</v>
      </c>
      <c r="K495" s="1289"/>
    </row>
    <row r="496" spans="1:11" customFormat="1" ht="14.4" x14ac:dyDescent="0.3">
      <c r="A496" s="1290">
        <f t="shared" si="40"/>
        <v>448</v>
      </c>
      <c r="B496" s="2067"/>
      <c r="C496" s="1301" t="s">
        <v>3969</v>
      </c>
      <c r="D496" s="1301" t="s">
        <v>3790</v>
      </c>
      <c r="E496" s="1314">
        <v>406486</v>
      </c>
      <c r="F496" s="990"/>
      <c r="G496" s="990"/>
      <c r="H496" s="1297">
        <v>1</v>
      </c>
      <c r="I496" s="999"/>
      <c r="J496" s="1316">
        <f t="shared" si="39"/>
        <v>0</v>
      </c>
      <c r="K496" s="1289"/>
    </row>
    <row r="497" spans="1:11" customFormat="1" ht="14.4" x14ac:dyDescent="0.3">
      <c r="A497" s="1290">
        <f t="shared" si="40"/>
        <v>449</v>
      </c>
      <c r="B497" s="2067"/>
      <c r="C497" s="1301" t="s">
        <v>3970</v>
      </c>
      <c r="D497" s="1301" t="s">
        <v>3790</v>
      </c>
      <c r="E497" s="1319" t="s">
        <v>3971</v>
      </c>
      <c r="F497" s="990"/>
      <c r="G497" s="990"/>
      <c r="H497" s="1297">
        <v>1</v>
      </c>
      <c r="I497" s="999"/>
      <c r="J497" s="1316">
        <f t="shared" si="39"/>
        <v>0</v>
      </c>
      <c r="K497" s="1289"/>
    </row>
    <row r="498" spans="1:11" customFormat="1" ht="14.4" x14ac:dyDescent="0.3">
      <c r="A498" s="1290">
        <f t="shared" si="40"/>
        <v>450</v>
      </c>
      <c r="B498" s="2067"/>
      <c r="C498" s="1301" t="s">
        <v>3972</v>
      </c>
      <c r="D498" s="1301" t="s">
        <v>3790</v>
      </c>
      <c r="E498" s="1320">
        <v>402062</v>
      </c>
      <c r="F498" s="990"/>
      <c r="G498" s="990"/>
      <c r="H498" s="1297">
        <v>1</v>
      </c>
      <c r="I498" s="999"/>
      <c r="J498" s="1316">
        <f t="shared" si="39"/>
        <v>0</v>
      </c>
      <c r="K498" s="1289"/>
    </row>
    <row r="499" spans="1:11" customFormat="1" ht="27.6" x14ac:dyDescent="0.3">
      <c r="A499" s="1290">
        <f t="shared" si="40"/>
        <v>451</v>
      </c>
      <c r="B499" s="2067"/>
      <c r="C499" s="1301" t="s">
        <v>3973</v>
      </c>
      <c r="D499" s="1291" t="s">
        <v>3974</v>
      </c>
      <c r="E499" s="1301" t="s">
        <v>3975</v>
      </c>
      <c r="F499" s="990"/>
      <c r="G499" s="990"/>
      <c r="H499" s="1297">
        <v>1</v>
      </c>
      <c r="I499" s="999"/>
      <c r="J499" s="1316">
        <f t="shared" si="39"/>
        <v>0</v>
      </c>
      <c r="K499" s="1289"/>
    </row>
    <row r="500" spans="1:11" customFormat="1" ht="14.4" x14ac:dyDescent="0.3">
      <c r="A500" s="1290">
        <f t="shared" si="40"/>
        <v>452</v>
      </c>
      <c r="B500" s="2067"/>
      <c r="C500" s="1301" t="s">
        <v>3976</v>
      </c>
      <c r="D500" s="1301" t="s">
        <v>3171</v>
      </c>
      <c r="E500" s="1301" t="s">
        <v>3977</v>
      </c>
      <c r="F500" s="990"/>
      <c r="G500" s="990"/>
      <c r="H500" s="1297">
        <v>1</v>
      </c>
      <c r="I500" s="999"/>
      <c r="J500" s="1316">
        <f t="shared" si="39"/>
        <v>0</v>
      </c>
      <c r="K500" s="1289"/>
    </row>
    <row r="501" spans="1:11" customFormat="1" ht="27.6" x14ac:dyDescent="0.3">
      <c r="A501" s="1290">
        <f t="shared" si="40"/>
        <v>453</v>
      </c>
      <c r="B501" s="2067"/>
      <c r="C501" s="1301" t="s">
        <v>3978</v>
      </c>
      <c r="D501" s="1301" t="s">
        <v>3979</v>
      </c>
      <c r="E501" s="1314">
        <v>1203044</v>
      </c>
      <c r="F501" s="990"/>
      <c r="G501" s="990"/>
      <c r="H501" s="1297">
        <v>1</v>
      </c>
      <c r="I501" s="999"/>
      <c r="J501" s="1316">
        <f t="shared" si="39"/>
        <v>0</v>
      </c>
      <c r="K501" s="1289"/>
    </row>
    <row r="502" spans="1:11" customFormat="1" ht="27.6" x14ac:dyDescent="0.3">
      <c r="A502" s="1290">
        <f t="shared" si="40"/>
        <v>454</v>
      </c>
      <c r="B502" s="2067"/>
      <c r="C502" s="1301" t="s">
        <v>3980</v>
      </c>
      <c r="D502" s="1301" t="s">
        <v>3790</v>
      </c>
      <c r="E502" s="1314">
        <v>636002</v>
      </c>
      <c r="F502" s="990"/>
      <c r="G502" s="990"/>
      <c r="H502" s="1297">
        <v>1</v>
      </c>
      <c r="I502" s="999"/>
      <c r="J502" s="1316">
        <f t="shared" si="39"/>
        <v>0</v>
      </c>
      <c r="K502" s="1289"/>
    </row>
    <row r="503" spans="1:11" customFormat="1" ht="27.6" x14ac:dyDescent="0.3">
      <c r="A503" s="1290">
        <f t="shared" si="40"/>
        <v>455</v>
      </c>
      <c r="B503" s="2067"/>
      <c r="C503" s="1301" t="s">
        <v>3981</v>
      </c>
      <c r="D503" s="1301" t="s">
        <v>3790</v>
      </c>
      <c r="E503" s="1314">
        <v>636007</v>
      </c>
      <c r="F503" s="990"/>
      <c r="G503" s="990"/>
      <c r="H503" s="1297">
        <v>2</v>
      </c>
      <c r="I503" s="999"/>
      <c r="J503" s="1316">
        <f t="shared" si="39"/>
        <v>0</v>
      </c>
      <c r="K503" s="1289"/>
    </row>
    <row r="504" spans="1:11" customFormat="1" ht="27.6" x14ac:dyDescent="0.3">
      <c r="A504" s="1290">
        <f t="shared" si="40"/>
        <v>456</v>
      </c>
      <c r="B504" s="2067"/>
      <c r="C504" s="1301" t="s">
        <v>3982</v>
      </c>
      <c r="D504" s="1301" t="s">
        <v>3983</v>
      </c>
      <c r="E504" s="1301" t="s">
        <v>3984</v>
      </c>
      <c r="F504" s="990"/>
      <c r="G504" s="990"/>
      <c r="H504" s="1297">
        <v>2</v>
      </c>
      <c r="I504" s="999"/>
      <c r="J504" s="1316">
        <f t="shared" si="39"/>
        <v>0</v>
      </c>
      <c r="K504" s="1289"/>
    </row>
    <row r="505" spans="1:11" customFormat="1" ht="14.4" x14ac:dyDescent="0.3">
      <c r="A505" s="1290">
        <f t="shared" si="40"/>
        <v>457</v>
      </c>
      <c r="B505" s="2067"/>
      <c r="C505" s="1301" t="s">
        <v>3985</v>
      </c>
      <c r="D505" s="1291" t="s">
        <v>3974</v>
      </c>
      <c r="E505" s="1301" t="s">
        <v>3986</v>
      </c>
      <c r="F505" s="990"/>
      <c r="G505" s="990"/>
      <c r="H505" s="1297">
        <v>1</v>
      </c>
      <c r="I505" s="999"/>
      <c r="J505" s="1316">
        <f t="shared" si="39"/>
        <v>0</v>
      </c>
      <c r="K505" s="1289"/>
    </row>
    <row r="506" spans="1:11" customFormat="1" ht="27.6" x14ac:dyDescent="0.3">
      <c r="A506" s="1290">
        <f t="shared" si="40"/>
        <v>458</v>
      </c>
      <c r="B506" s="2067"/>
      <c r="C506" s="1301" t="s">
        <v>3987</v>
      </c>
      <c r="D506" s="1301" t="s">
        <v>3988</v>
      </c>
      <c r="E506" s="1301" t="s">
        <v>3989</v>
      </c>
      <c r="F506" s="990"/>
      <c r="G506" s="990"/>
      <c r="H506" s="1297">
        <v>1</v>
      </c>
      <c r="I506" s="999"/>
      <c r="J506" s="1316">
        <f t="shared" si="39"/>
        <v>0</v>
      </c>
      <c r="K506" s="1289"/>
    </row>
    <row r="507" spans="1:11" customFormat="1" ht="14.4" x14ac:dyDescent="0.3">
      <c r="A507" s="1290">
        <f t="shared" si="40"/>
        <v>459</v>
      </c>
      <c r="B507" s="2067"/>
      <c r="C507" s="1301" t="s">
        <v>3990</v>
      </c>
      <c r="D507" s="1301" t="s">
        <v>3947</v>
      </c>
      <c r="E507" s="1301" t="s">
        <v>3492</v>
      </c>
      <c r="F507" s="990"/>
      <c r="G507" s="990"/>
      <c r="H507" s="1297">
        <v>1</v>
      </c>
      <c r="I507" s="999"/>
      <c r="J507" s="1316">
        <f t="shared" si="39"/>
        <v>0</v>
      </c>
      <c r="K507" s="1289"/>
    </row>
    <row r="508" spans="1:11" customFormat="1" ht="14.4" x14ac:dyDescent="0.3">
      <c r="A508" s="1290">
        <f t="shared" si="40"/>
        <v>460</v>
      </c>
      <c r="B508" s="2067"/>
      <c r="C508" s="1301" t="s">
        <v>3991</v>
      </c>
      <c r="D508" s="1301" t="s">
        <v>1397</v>
      </c>
      <c r="E508" s="1301" t="s">
        <v>3992</v>
      </c>
      <c r="F508" s="990"/>
      <c r="G508" s="990"/>
      <c r="H508" s="1297">
        <v>1</v>
      </c>
      <c r="I508" s="999"/>
      <c r="J508" s="1316">
        <f t="shared" si="39"/>
        <v>0</v>
      </c>
      <c r="K508" s="1289"/>
    </row>
    <row r="509" spans="1:11" customFormat="1" ht="14.4" x14ac:dyDescent="0.3">
      <c r="A509" s="1290">
        <f t="shared" si="40"/>
        <v>461</v>
      </c>
      <c r="B509" s="2067"/>
      <c r="C509" s="1301" t="s">
        <v>3991</v>
      </c>
      <c r="D509" s="1301" t="s">
        <v>1397</v>
      </c>
      <c r="E509" s="1301" t="s">
        <v>3993</v>
      </c>
      <c r="F509" s="990"/>
      <c r="G509" s="990"/>
      <c r="H509" s="1297">
        <v>1</v>
      </c>
      <c r="I509" s="999"/>
      <c r="J509" s="1316">
        <f t="shared" si="39"/>
        <v>0</v>
      </c>
      <c r="K509" s="1289"/>
    </row>
    <row r="510" spans="1:11" customFormat="1" ht="14.4" x14ac:dyDescent="0.3">
      <c r="A510" s="1290">
        <f t="shared" si="40"/>
        <v>462</v>
      </c>
      <c r="B510" s="2067"/>
      <c r="C510" s="1301" t="s">
        <v>3991</v>
      </c>
      <c r="D510" s="1301" t="s">
        <v>1397</v>
      </c>
      <c r="E510" s="1301" t="s">
        <v>3994</v>
      </c>
      <c r="F510" s="990"/>
      <c r="G510" s="990"/>
      <c r="H510" s="1297">
        <v>1</v>
      </c>
      <c r="I510" s="999"/>
      <c r="J510" s="1316">
        <f t="shared" si="39"/>
        <v>0</v>
      </c>
      <c r="K510" s="1289"/>
    </row>
    <row r="511" spans="1:11" customFormat="1" ht="14.4" x14ac:dyDescent="0.3">
      <c r="A511" s="1290">
        <f t="shared" si="40"/>
        <v>463</v>
      </c>
      <c r="B511" s="2067"/>
      <c r="C511" s="1301" t="s">
        <v>3991</v>
      </c>
      <c r="D511" s="1301" t="s">
        <v>1397</v>
      </c>
      <c r="E511" s="1301" t="s">
        <v>3995</v>
      </c>
      <c r="F511" s="990"/>
      <c r="G511" s="990"/>
      <c r="H511" s="1297">
        <v>1</v>
      </c>
      <c r="I511" s="999"/>
      <c r="J511" s="1316">
        <f t="shared" si="39"/>
        <v>0</v>
      </c>
      <c r="K511" s="1289"/>
    </row>
    <row r="512" spans="1:11" customFormat="1" ht="14.4" x14ac:dyDescent="0.3">
      <c r="A512" s="1290">
        <f t="shared" si="40"/>
        <v>464</v>
      </c>
      <c r="B512" s="2067"/>
      <c r="C512" s="1301" t="s">
        <v>3991</v>
      </c>
      <c r="D512" s="1301" t="s">
        <v>1397</v>
      </c>
      <c r="E512" s="1301" t="s">
        <v>3996</v>
      </c>
      <c r="F512" s="990"/>
      <c r="G512" s="990"/>
      <c r="H512" s="1297">
        <v>1</v>
      </c>
      <c r="I512" s="999"/>
      <c r="J512" s="1316">
        <f t="shared" si="39"/>
        <v>0</v>
      </c>
      <c r="K512" s="1289"/>
    </row>
    <row r="513" spans="1:11" customFormat="1" ht="14.4" x14ac:dyDescent="0.3">
      <c r="A513" s="1290">
        <f t="shared" si="40"/>
        <v>465</v>
      </c>
      <c r="B513" s="2067"/>
      <c r="C513" s="1301" t="s">
        <v>3991</v>
      </c>
      <c r="D513" s="1301" t="s">
        <v>1397</v>
      </c>
      <c r="E513" s="1301" t="s">
        <v>3997</v>
      </c>
      <c r="F513" s="990"/>
      <c r="G513" s="990"/>
      <c r="H513" s="1297">
        <v>1</v>
      </c>
      <c r="I513" s="999"/>
      <c r="J513" s="1316">
        <f t="shared" si="39"/>
        <v>0</v>
      </c>
      <c r="K513" s="1289"/>
    </row>
    <row r="514" spans="1:11" customFormat="1" ht="14.4" x14ac:dyDescent="0.3">
      <c r="A514" s="1290">
        <f t="shared" si="40"/>
        <v>466</v>
      </c>
      <c r="B514" s="2067"/>
      <c r="C514" s="1301" t="s">
        <v>3991</v>
      </c>
      <c r="D514" s="1301" t="s">
        <v>1397</v>
      </c>
      <c r="E514" s="1301" t="s">
        <v>3998</v>
      </c>
      <c r="F514" s="990"/>
      <c r="G514" s="990"/>
      <c r="H514" s="1297">
        <v>1</v>
      </c>
      <c r="I514" s="999"/>
      <c r="J514" s="1316">
        <f t="shared" si="39"/>
        <v>0</v>
      </c>
      <c r="K514" s="1289"/>
    </row>
    <row r="515" spans="1:11" customFormat="1" ht="14.4" x14ac:dyDescent="0.3">
      <c r="A515" s="1290">
        <f t="shared" si="40"/>
        <v>467</v>
      </c>
      <c r="B515" s="2067"/>
      <c r="C515" s="1301" t="s">
        <v>3991</v>
      </c>
      <c r="D515" s="1301" t="s">
        <v>1397</v>
      </c>
      <c r="E515" s="1301" t="s">
        <v>3999</v>
      </c>
      <c r="F515" s="990"/>
      <c r="G515" s="990"/>
      <c r="H515" s="1297">
        <v>1</v>
      </c>
      <c r="I515" s="999"/>
      <c r="J515" s="1316">
        <f t="shared" ref="J515:J545" si="41">ROUND(I515,2)*H515</f>
        <v>0</v>
      </c>
      <c r="K515" s="1289"/>
    </row>
    <row r="516" spans="1:11" customFormat="1" ht="14.4" x14ac:dyDescent="0.3">
      <c r="A516" s="1290">
        <f t="shared" ref="A516:A545" si="42">A515+1</f>
        <v>468</v>
      </c>
      <c r="B516" s="2067"/>
      <c r="C516" s="1301" t="s">
        <v>3484</v>
      </c>
      <c r="D516" s="1301" t="s">
        <v>3790</v>
      </c>
      <c r="E516" s="1314">
        <v>37510</v>
      </c>
      <c r="F516" s="990"/>
      <c r="G516" s="990"/>
      <c r="H516" s="1297">
        <v>1</v>
      </c>
      <c r="I516" s="999"/>
      <c r="J516" s="1316">
        <f t="shared" si="41"/>
        <v>0</v>
      </c>
      <c r="K516" s="1289"/>
    </row>
    <row r="517" spans="1:11" customFormat="1" ht="14.4" x14ac:dyDescent="0.3">
      <c r="A517" s="1290">
        <f t="shared" si="42"/>
        <v>469</v>
      </c>
      <c r="B517" s="2067"/>
      <c r="C517" s="1319" t="s">
        <v>4000</v>
      </c>
      <c r="D517" s="1301" t="s">
        <v>3944</v>
      </c>
      <c r="E517" s="1314" t="s">
        <v>4001</v>
      </c>
      <c r="F517" s="990"/>
      <c r="G517" s="990"/>
      <c r="H517" s="1297">
        <v>1</v>
      </c>
      <c r="I517" s="999"/>
      <c r="J517" s="1316">
        <f t="shared" si="41"/>
        <v>0</v>
      </c>
      <c r="K517" s="1289"/>
    </row>
    <row r="518" spans="1:11" customFormat="1" ht="27.6" x14ac:dyDescent="0.3">
      <c r="A518" s="1290">
        <f t="shared" si="42"/>
        <v>470</v>
      </c>
      <c r="B518" s="2067"/>
      <c r="C518" s="1301" t="s">
        <v>4002</v>
      </c>
      <c r="D518" s="1301" t="s">
        <v>4003</v>
      </c>
      <c r="E518" s="1314">
        <v>23064920</v>
      </c>
      <c r="F518" s="990"/>
      <c r="G518" s="990"/>
      <c r="H518" s="1297">
        <v>1</v>
      </c>
      <c r="I518" s="999"/>
      <c r="J518" s="1316">
        <f t="shared" si="41"/>
        <v>0</v>
      </c>
      <c r="K518" s="1289"/>
    </row>
    <row r="519" spans="1:11" customFormat="1" ht="27.6" x14ac:dyDescent="0.3">
      <c r="A519" s="1290">
        <f t="shared" si="42"/>
        <v>471</v>
      </c>
      <c r="B519" s="2067"/>
      <c r="C519" s="1301" t="s">
        <v>4004</v>
      </c>
      <c r="D519" s="1301" t="s">
        <v>4003</v>
      </c>
      <c r="E519" s="1321">
        <v>25286702</v>
      </c>
      <c r="F519" s="990"/>
      <c r="G519" s="990"/>
      <c r="H519" s="1297">
        <v>1</v>
      </c>
      <c r="I519" s="999"/>
      <c r="J519" s="1316">
        <f t="shared" si="41"/>
        <v>0</v>
      </c>
      <c r="K519" s="1289"/>
    </row>
    <row r="520" spans="1:11" customFormat="1" ht="14.4" x14ac:dyDescent="0.3">
      <c r="A520" s="1290">
        <f t="shared" si="42"/>
        <v>472</v>
      </c>
      <c r="B520" s="2067"/>
      <c r="C520" s="1301" t="s">
        <v>4005</v>
      </c>
      <c r="D520" s="1322" t="s">
        <v>4006</v>
      </c>
      <c r="E520" s="1299" t="s">
        <v>4007</v>
      </c>
      <c r="F520" s="990"/>
      <c r="G520" s="990"/>
      <c r="H520" s="1297">
        <v>1</v>
      </c>
      <c r="I520" s="999"/>
      <c r="J520" s="1316">
        <f t="shared" si="41"/>
        <v>0</v>
      </c>
      <c r="K520" s="1289"/>
    </row>
    <row r="521" spans="1:11" customFormat="1" ht="14.4" x14ac:dyDescent="0.3">
      <c r="A521" s="1290">
        <f t="shared" si="42"/>
        <v>473</v>
      </c>
      <c r="B521" s="2067"/>
      <c r="C521" s="1301" t="s">
        <v>4008</v>
      </c>
      <c r="D521" s="1301" t="s">
        <v>1397</v>
      </c>
      <c r="E521" s="1301" t="s">
        <v>4009</v>
      </c>
      <c r="F521" s="990"/>
      <c r="G521" s="990"/>
      <c r="H521" s="1297">
        <v>350</v>
      </c>
      <c r="I521" s="999"/>
      <c r="J521" s="1316">
        <f t="shared" si="41"/>
        <v>0</v>
      </c>
      <c r="K521" s="1289"/>
    </row>
    <row r="522" spans="1:11" customFormat="1" ht="14.4" x14ac:dyDescent="0.3">
      <c r="A522" s="1290">
        <f t="shared" si="42"/>
        <v>474</v>
      </c>
      <c r="B522" s="2067"/>
      <c r="C522" s="1301" t="s">
        <v>4008</v>
      </c>
      <c r="D522" s="1301" t="s">
        <v>1397</v>
      </c>
      <c r="E522" s="1301" t="s">
        <v>4010</v>
      </c>
      <c r="F522" s="990"/>
      <c r="G522" s="990"/>
      <c r="H522" s="1297">
        <v>350</v>
      </c>
      <c r="I522" s="999"/>
      <c r="J522" s="1316">
        <f t="shared" si="41"/>
        <v>0</v>
      </c>
      <c r="K522" s="1289"/>
    </row>
    <row r="523" spans="1:11" customFormat="1" ht="14.4" x14ac:dyDescent="0.3">
      <c r="A523" s="1290">
        <f t="shared" si="42"/>
        <v>475</v>
      </c>
      <c r="B523" s="2067"/>
      <c r="C523" s="1301" t="s">
        <v>4008</v>
      </c>
      <c r="D523" s="1301" t="s">
        <v>1397</v>
      </c>
      <c r="E523" s="1301" t="s">
        <v>4011</v>
      </c>
      <c r="F523" s="990"/>
      <c r="G523" s="990"/>
      <c r="H523" s="1297">
        <v>350</v>
      </c>
      <c r="I523" s="999"/>
      <c r="J523" s="1316">
        <f t="shared" si="41"/>
        <v>0</v>
      </c>
      <c r="K523" s="1289"/>
    </row>
    <row r="524" spans="1:11" customFormat="1" ht="14.4" x14ac:dyDescent="0.3">
      <c r="A524" s="1290">
        <f t="shared" si="42"/>
        <v>476</v>
      </c>
      <c r="B524" s="2067"/>
      <c r="C524" s="1301" t="s">
        <v>4008</v>
      </c>
      <c r="D524" s="1301" t="s">
        <v>1397</v>
      </c>
      <c r="E524" s="1301" t="s">
        <v>4012</v>
      </c>
      <c r="F524" s="990"/>
      <c r="G524" s="990"/>
      <c r="H524" s="1297">
        <v>350</v>
      </c>
      <c r="I524" s="999"/>
      <c r="J524" s="1316">
        <f t="shared" si="41"/>
        <v>0</v>
      </c>
      <c r="K524" s="1289"/>
    </row>
    <row r="525" spans="1:11" customFormat="1" ht="14.4" x14ac:dyDescent="0.3">
      <c r="A525" s="1290">
        <f t="shared" si="42"/>
        <v>477</v>
      </c>
      <c r="B525" s="2067"/>
      <c r="C525" s="1301" t="s">
        <v>4008</v>
      </c>
      <c r="D525" s="1301" t="s">
        <v>1397</v>
      </c>
      <c r="E525" s="1301" t="s">
        <v>4013</v>
      </c>
      <c r="F525" s="990"/>
      <c r="G525" s="990"/>
      <c r="H525" s="1297">
        <v>350</v>
      </c>
      <c r="I525" s="999"/>
      <c r="J525" s="1316">
        <f t="shared" si="41"/>
        <v>0</v>
      </c>
      <c r="K525" s="1289"/>
    </row>
    <row r="526" spans="1:11" customFormat="1" ht="14.4" x14ac:dyDescent="0.3">
      <c r="A526" s="1290">
        <f t="shared" si="42"/>
        <v>478</v>
      </c>
      <c r="B526" s="2067"/>
      <c r="C526" s="1301" t="s">
        <v>4008</v>
      </c>
      <c r="D526" s="1301" t="s">
        <v>1397</v>
      </c>
      <c r="E526" s="1301" t="s">
        <v>4014</v>
      </c>
      <c r="F526" s="990"/>
      <c r="G526" s="990"/>
      <c r="H526" s="1297">
        <v>350</v>
      </c>
      <c r="I526" s="999"/>
      <c r="J526" s="1316">
        <f t="shared" si="41"/>
        <v>0</v>
      </c>
      <c r="K526" s="1289"/>
    </row>
    <row r="527" spans="1:11" customFormat="1" ht="27.6" x14ac:dyDescent="0.3">
      <c r="A527" s="1290">
        <f t="shared" si="42"/>
        <v>479</v>
      </c>
      <c r="B527" s="2067"/>
      <c r="C527" s="1301" t="s">
        <v>4015</v>
      </c>
      <c r="D527" s="1301" t="s">
        <v>2154</v>
      </c>
      <c r="E527" s="1301" t="s">
        <v>4016</v>
      </c>
      <c r="F527" s="990"/>
      <c r="G527" s="990"/>
      <c r="H527" s="1297">
        <v>1</v>
      </c>
      <c r="I527" s="999"/>
      <c r="J527" s="1316">
        <f t="shared" si="41"/>
        <v>0</v>
      </c>
      <c r="K527" s="1289"/>
    </row>
    <row r="528" spans="1:11" customFormat="1" ht="27.6" x14ac:dyDescent="0.3">
      <c r="A528" s="1290">
        <f t="shared" si="42"/>
        <v>480</v>
      </c>
      <c r="B528" s="2067"/>
      <c r="C528" s="1301" t="s">
        <v>4017</v>
      </c>
      <c r="D528" s="1301" t="s">
        <v>2154</v>
      </c>
      <c r="E528" s="1301" t="s">
        <v>4018</v>
      </c>
      <c r="F528" s="990"/>
      <c r="G528" s="990"/>
      <c r="H528" s="1297">
        <v>1</v>
      </c>
      <c r="I528" s="999"/>
      <c r="J528" s="1316">
        <f t="shared" si="41"/>
        <v>0</v>
      </c>
      <c r="K528" s="1289"/>
    </row>
    <row r="529" spans="1:11" customFormat="1" ht="27.6" x14ac:dyDescent="0.3">
      <c r="A529" s="1290">
        <f t="shared" si="42"/>
        <v>481</v>
      </c>
      <c r="B529" s="2067"/>
      <c r="C529" s="1301" t="s">
        <v>4019</v>
      </c>
      <c r="D529" s="1301" t="s">
        <v>2154</v>
      </c>
      <c r="E529" s="1301" t="s">
        <v>4020</v>
      </c>
      <c r="F529" s="990"/>
      <c r="G529" s="990"/>
      <c r="H529" s="1297">
        <v>1</v>
      </c>
      <c r="I529" s="999"/>
      <c r="J529" s="1316">
        <f t="shared" si="41"/>
        <v>0</v>
      </c>
      <c r="K529" s="1289"/>
    </row>
    <row r="530" spans="1:11" customFormat="1" ht="41.4" x14ac:dyDescent="0.3">
      <c r="A530" s="1290">
        <f t="shared" si="42"/>
        <v>482</v>
      </c>
      <c r="B530" s="2067"/>
      <c r="C530" s="1301" t="s">
        <v>4021</v>
      </c>
      <c r="D530" s="1301" t="s">
        <v>2154</v>
      </c>
      <c r="E530" s="1301" t="s">
        <v>4022</v>
      </c>
      <c r="F530" s="990"/>
      <c r="G530" s="990"/>
      <c r="H530" s="1297">
        <v>1</v>
      </c>
      <c r="I530" s="999"/>
      <c r="J530" s="1316">
        <f t="shared" si="41"/>
        <v>0</v>
      </c>
      <c r="K530" s="1289"/>
    </row>
    <row r="531" spans="1:11" customFormat="1" ht="27.6" x14ac:dyDescent="0.3">
      <c r="A531" s="1290">
        <f t="shared" si="42"/>
        <v>483</v>
      </c>
      <c r="B531" s="2067"/>
      <c r="C531" s="1301" t="s">
        <v>4023</v>
      </c>
      <c r="D531" s="1301" t="s">
        <v>2154</v>
      </c>
      <c r="E531" s="1301" t="s">
        <v>4024</v>
      </c>
      <c r="F531" s="990"/>
      <c r="G531" s="990"/>
      <c r="H531" s="1297">
        <v>1</v>
      </c>
      <c r="I531" s="999"/>
      <c r="J531" s="1316">
        <f t="shared" si="41"/>
        <v>0</v>
      </c>
      <c r="K531" s="1289"/>
    </row>
    <row r="532" spans="1:11" customFormat="1" ht="14.4" x14ac:dyDescent="0.3">
      <c r="A532" s="1290">
        <f t="shared" si="42"/>
        <v>484</v>
      </c>
      <c r="B532" s="2067"/>
      <c r="C532" s="1301" t="s">
        <v>4025</v>
      </c>
      <c r="D532" s="1301" t="s">
        <v>3667</v>
      </c>
      <c r="E532" s="1301" t="s">
        <v>4026</v>
      </c>
      <c r="F532" s="990"/>
      <c r="G532" s="990"/>
      <c r="H532" s="1297">
        <v>1</v>
      </c>
      <c r="I532" s="999"/>
      <c r="J532" s="1316">
        <f t="shared" si="41"/>
        <v>0</v>
      </c>
      <c r="K532" s="1289"/>
    </row>
    <row r="533" spans="1:11" customFormat="1" ht="27.6" x14ac:dyDescent="0.3">
      <c r="A533" s="1290">
        <f t="shared" si="42"/>
        <v>485</v>
      </c>
      <c r="B533" s="2067"/>
      <c r="C533" s="1301" t="s">
        <v>4027</v>
      </c>
      <c r="D533" s="1301" t="s">
        <v>3667</v>
      </c>
      <c r="E533" s="1301" t="s">
        <v>4028</v>
      </c>
      <c r="F533" s="990"/>
      <c r="G533" s="990"/>
      <c r="H533" s="1297">
        <v>1</v>
      </c>
      <c r="I533" s="999"/>
      <c r="J533" s="1316">
        <f t="shared" si="41"/>
        <v>0</v>
      </c>
      <c r="K533" s="1289"/>
    </row>
    <row r="534" spans="1:11" customFormat="1" ht="14.4" x14ac:dyDescent="0.3">
      <c r="A534" s="1290">
        <f t="shared" si="42"/>
        <v>486</v>
      </c>
      <c r="B534" s="2067"/>
      <c r="C534" s="1301" t="s">
        <v>4029</v>
      </c>
      <c r="D534" s="1301" t="s">
        <v>3667</v>
      </c>
      <c r="E534" s="1301" t="s">
        <v>4030</v>
      </c>
      <c r="F534" s="990"/>
      <c r="G534" s="990"/>
      <c r="H534" s="1297">
        <v>1</v>
      </c>
      <c r="I534" s="999"/>
      <c r="J534" s="1316">
        <f t="shared" si="41"/>
        <v>0</v>
      </c>
      <c r="K534" s="1289"/>
    </row>
    <row r="535" spans="1:11" customFormat="1" ht="14.4" x14ac:dyDescent="0.3">
      <c r="A535" s="1290">
        <f t="shared" si="42"/>
        <v>487</v>
      </c>
      <c r="B535" s="2067"/>
      <c r="C535" s="1301" t="s">
        <v>4031</v>
      </c>
      <c r="D535" s="1301" t="s">
        <v>3667</v>
      </c>
      <c r="E535" s="1319" t="s">
        <v>4032</v>
      </c>
      <c r="F535" s="990"/>
      <c r="G535" s="990"/>
      <c r="H535" s="1297">
        <v>30</v>
      </c>
      <c r="I535" s="999"/>
      <c r="J535" s="1316">
        <f t="shared" si="41"/>
        <v>0</v>
      </c>
      <c r="K535" s="1289"/>
    </row>
    <row r="536" spans="1:11" customFormat="1" ht="14.4" x14ac:dyDescent="0.3">
      <c r="A536" s="1290">
        <f t="shared" si="42"/>
        <v>488</v>
      </c>
      <c r="B536" s="2067"/>
      <c r="C536" s="1301" t="s">
        <v>4033</v>
      </c>
      <c r="D536" s="1301" t="s">
        <v>3667</v>
      </c>
      <c r="E536" s="1301" t="s">
        <v>4034</v>
      </c>
      <c r="F536" s="990"/>
      <c r="G536" s="990"/>
      <c r="H536" s="1297">
        <v>1</v>
      </c>
      <c r="I536" s="999"/>
      <c r="J536" s="1316">
        <f t="shared" si="41"/>
        <v>0</v>
      </c>
      <c r="K536" s="1289"/>
    </row>
    <row r="537" spans="1:11" customFormat="1" ht="14.4" x14ac:dyDescent="0.3">
      <c r="A537" s="1290">
        <f t="shared" si="42"/>
        <v>489</v>
      </c>
      <c r="B537" s="2067"/>
      <c r="C537" s="1301" t="s">
        <v>4035</v>
      </c>
      <c r="D537" s="1301" t="s">
        <v>3667</v>
      </c>
      <c r="E537" s="1301" t="s">
        <v>4036</v>
      </c>
      <c r="F537" s="990"/>
      <c r="G537" s="990"/>
      <c r="H537" s="1297">
        <v>30</v>
      </c>
      <c r="I537" s="999"/>
      <c r="J537" s="1316">
        <f t="shared" si="41"/>
        <v>0</v>
      </c>
      <c r="K537" s="1289"/>
    </row>
    <row r="538" spans="1:11" customFormat="1" ht="27.6" x14ac:dyDescent="0.3">
      <c r="A538" s="1290">
        <f t="shared" si="42"/>
        <v>490</v>
      </c>
      <c r="B538" s="2067"/>
      <c r="C538" s="1301" t="s">
        <v>4037</v>
      </c>
      <c r="D538" s="1301" t="s">
        <v>3667</v>
      </c>
      <c r="E538" s="1301" t="s">
        <v>1906</v>
      </c>
      <c r="F538" s="990"/>
      <c r="G538" s="990"/>
      <c r="H538" s="1297">
        <v>1</v>
      </c>
      <c r="I538" s="999"/>
      <c r="J538" s="1316">
        <f t="shared" si="41"/>
        <v>0</v>
      </c>
      <c r="K538" s="1289"/>
    </row>
    <row r="539" spans="1:11" customFormat="1" ht="27.6" x14ac:dyDescent="0.3">
      <c r="A539" s="1290">
        <f t="shared" si="42"/>
        <v>491</v>
      </c>
      <c r="B539" s="2067"/>
      <c r="C539" s="1301" t="s">
        <v>4038</v>
      </c>
      <c r="D539" s="1301" t="s">
        <v>3667</v>
      </c>
      <c r="E539" s="1301" t="s">
        <v>4039</v>
      </c>
      <c r="F539" s="990"/>
      <c r="G539" s="990"/>
      <c r="H539" s="1297">
        <v>1</v>
      </c>
      <c r="I539" s="999"/>
      <c r="J539" s="1316">
        <f t="shared" si="41"/>
        <v>0</v>
      </c>
      <c r="K539" s="1289"/>
    </row>
    <row r="540" spans="1:11" customFormat="1" ht="38.25" customHeight="1" x14ac:dyDescent="0.3">
      <c r="A540" s="1290">
        <f t="shared" si="42"/>
        <v>492</v>
      </c>
      <c r="B540" s="2067"/>
      <c r="C540" s="1301" t="s">
        <v>4040</v>
      </c>
      <c r="D540" s="1301" t="s">
        <v>3667</v>
      </c>
      <c r="E540" s="1301" t="s">
        <v>4041</v>
      </c>
      <c r="F540" s="990"/>
      <c r="G540" s="990"/>
      <c r="H540" s="1297">
        <v>1</v>
      </c>
      <c r="I540" s="999"/>
      <c r="J540" s="1316">
        <f t="shared" si="41"/>
        <v>0</v>
      </c>
      <c r="K540" s="1289"/>
    </row>
    <row r="541" spans="1:11" customFormat="1" ht="38.25" customHeight="1" x14ac:dyDescent="0.3">
      <c r="A541" s="1290">
        <f t="shared" si="42"/>
        <v>493</v>
      </c>
      <c r="B541" s="2067"/>
      <c r="C541" s="1299" t="s">
        <v>4042</v>
      </c>
      <c r="D541" s="1301" t="s">
        <v>3667</v>
      </c>
      <c r="E541" s="1299" t="s">
        <v>4043</v>
      </c>
      <c r="F541" s="990"/>
      <c r="G541" s="990"/>
      <c r="H541" s="1297">
        <v>1</v>
      </c>
      <c r="I541" s="999"/>
      <c r="J541" s="1316">
        <f t="shared" si="41"/>
        <v>0</v>
      </c>
      <c r="K541" s="1289"/>
    </row>
    <row r="542" spans="1:11" customFormat="1" ht="38.25" customHeight="1" x14ac:dyDescent="0.3">
      <c r="A542" s="1290">
        <f t="shared" si="42"/>
        <v>494</v>
      </c>
      <c r="B542" s="2067"/>
      <c r="C542" s="1299" t="s">
        <v>4044</v>
      </c>
      <c r="D542" s="1301" t="s">
        <v>3667</v>
      </c>
      <c r="E542" s="1299" t="s">
        <v>4045</v>
      </c>
      <c r="F542" s="990"/>
      <c r="G542" s="990"/>
      <c r="H542" s="1297">
        <v>1</v>
      </c>
      <c r="I542" s="999"/>
      <c r="J542" s="1316">
        <f t="shared" si="41"/>
        <v>0</v>
      </c>
      <c r="K542" s="1289"/>
    </row>
    <row r="543" spans="1:11" customFormat="1" ht="38.25" customHeight="1" x14ac:dyDescent="0.3">
      <c r="A543" s="1290">
        <f t="shared" si="42"/>
        <v>495</v>
      </c>
      <c r="B543" s="2067"/>
      <c r="C543" s="1299" t="s">
        <v>4046</v>
      </c>
      <c r="D543" s="1301" t="s">
        <v>3667</v>
      </c>
      <c r="E543" s="1299" t="s">
        <v>4047</v>
      </c>
      <c r="F543" s="990"/>
      <c r="G543" s="990"/>
      <c r="H543" s="1297">
        <v>1</v>
      </c>
      <c r="I543" s="999"/>
      <c r="J543" s="1316">
        <f t="shared" si="41"/>
        <v>0</v>
      </c>
      <c r="K543" s="1289"/>
    </row>
    <row r="544" spans="1:11" customFormat="1" ht="41.4" x14ac:dyDescent="0.3">
      <c r="A544" s="1290">
        <f t="shared" si="42"/>
        <v>496</v>
      </c>
      <c r="B544" s="2067"/>
      <c r="C544" s="1303" t="s">
        <v>4048</v>
      </c>
      <c r="D544" s="1303" t="s">
        <v>1902</v>
      </c>
      <c r="E544" s="1303" t="s">
        <v>4049</v>
      </c>
      <c r="F544" s="997"/>
      <c r="G544" s="997"/>
      <c r="H544" s="1323">
        <v>1</v>
      </c>
      <c r="I544" s="999"/>
      <c r="J544" s="1316">
        <f t="shared" si="41"/>
        <v>0</v>
      </c>
      <c r="K544" s="1289"/>
    </row>
    <row r="545" spans="1:11" customFormat="1" ht="14.4" x14ac:dyDescent="0.3">
      <c r="A545" s="1290">
        <f t="shared" si="42"/>
        <v>497</v>
      </c>
      <c r="B545" s="2067"/>
      <c r="C545" s="1299" t="s">
        <v>4050</v>
      </c>
      <c r="D545" s="1299" t="s">
        <v>4006</v>
      </c>
      <c r="E545" s="1324"/>
      <c r="F545" s="990"/>
      <c r="G545" s="990"/>
      <c r="H545" s="1297">
        <v>1</v>
      </c>
      <c r="I545" s="1000"/>
      <c r="J545" s="1325">
        <f t="shared" si="41"/>
        <v>0</v>
      </c>
      <c r="K545" s="1289"/>
    </row>
    <row r="546" spans="1:11" customFormat="1" ht="15" thickBot="1" x14ac:dyDescent="0.35">
      <c r="A546" s="2049" t="s">
        <v>2660</v>
      </c>
      <c r="B546" s="2049"/>
      <c r="C546" s="2049"/>
      <c r="D546" s="2049"/>
      <c r="E546" s="2049"/>
      <c r="F546" s="2049"/>
      <c r="G546" s="2049"/>
      <c r="H546" s="2049"/>
      <c r="I546" s="2050">
        <f>SUM(J483:J545)</f>
        <v>0</v>
      </c>
      <c r="J546" s="2050"/>
      <c r="K546" s="1289"/>
    </row>
    <row r="547" spans="1:11" customFormat="1" ht="14.4" x14ac:dyDescent="0.3">
      <c r="A547" s="2064" t="s">
        <v>3074</v>
      </c>
      <c r="B547" s="2064"/>
      <c r="C547" s="2064"/>
      <c r="D547" s="2064"/>
      <c r="E547" s="2064"/>
      <c r="F547" s="2064"/>
      <c r="G547" s="2064"/>
      <c r="H547" s="2064"/>
      <c r="I547" s="2064"/>
      <c r="J547" s="2064"/>
      <c r="K547" s="1289"/>
    </row>
    <row r="548" spans="1:11" customFormat="1" ht="14.4" x14ac:dyDescent="0.3">
      <c r="A548" s="1290">
        <f>A545+1</f>
        <v>498</v>
      </c>
      <c r="B548" s="2067" t="s">
        <v>4051</v>
      </c>
      <c r="C548" s="1301" t="s">
        <v>4052</v>
      </c>
      <c r="D548" s="1301" t="s">
        <v>3889</v>
      </c>
      <c r="E548" s="1314" t="s">
        <v>4053</v>
      </c>
      <c r="F548" s="996"/>
      <c r="G548" s="996"/>
      <c r="H548" s="1302">
        <v>1</v>
      </c>
      <c r="I548" s="995"/>
      <c r="J548" s="1294">
        <f t="shared" ref="J548:J574" si="43">ROUND(I548,2)*H548</f>
        <v>0</v>
      </c>
      <c r="K548" s="1289"/>
    </row>
    <row r="549" spans="1:11" customFormat="1" ht="14.4" x14ac:dyDescent="0.3">
      <c r="A549" s="1290">
        <f t="shared" ref="A549:A574" si="44">A548+1</f>
        <v>499</v>
      </c>
      <c r="B549" s="2067"/>
      <c r="C549" s="1301" t="s">
        <v>4052</v>
      </c>
      <c r="D549" s="1301" t="s">
        <v>3889</v>
      </c>
      <c r="E549" s="1314" t="s">
        <v>4054</v>
      </c>
      <c r="F549" s="990"/>
      <c r="G549" s="990"/>
      <c r="H549" s="1297"/>
      <c r="I549" s="998"/>
      <c r="J549" s="1316">
        <f t="shared" si="43"/>
        <v>0</v>
      </c>
      <c r="K549" s="1289"/>
    </row>
    <row r="550" spans="1:11" customFormat="1" ht="27.6" x14ac:dyDescent="0.3">
      <c r="A550" s="1290">
        <f t="shared" si="44"/>
        <v>500</v>
      </c>
      <c r="B550" s="2067"/>
      <c r="C550" s="1301" t="s">
        <v>4052</v>
      </c>
      <c r="D550" s="1301" t="s">
        <v>3889</v>
      </c>
      <c r="E550" s="1314" t="s">
        <v>4055</v>
      </c>
      <c r="F550" s="990"/>
      <c r="G550" s="990"/>
      <c r="H550" s="1297">
        <v>1</v>
      </c>
      <c r="I550" s="999"/>
      <c r="J550" s="1316">
        <f t="shared" si="43"/>
        <v>0</v>
      </c>
      <c r="K550" s="1289"/>
    </row>
    <row r="551" spans="1:11" customFormat="1" ht="14.4" x14ac:dyDescent="0.3">
      <c r="A551" s="1290">
        <f t="shared" si="44"/>
        <v>501</v>
      </c>
      <c r="B551" s="2067"/>
      <c r="C551" s="1301" t="s">
        <v>4052</v>
      </c>
      <c r="D551" s="1301" t="s">
        <v>3889</v>
      </c>
      <c r="E551" s="1301" t="s">
        <v>4056</v>
      </c>
      <c r="F551" s="990"/>
      <c r="G551" s="990"/>
      <c r="H551" s="1297">
        <v>1</v>
      </c>
      <c r="I551" s="999"/>
      <c r="J551" s="1316">
        <f t="shared" si="43"/>
        <v>0</v>
      </c>
      <c r="K551" s="1289"/>
    </row>
    <row r="552" spans="1:11" customFormat="1" ht="27.6" x14ac:dyDescent="0.3">
      <c r="A552" s="1290">
        <f t="shared" si="44"/>
        <v>502</v>
      </c>
      <c r="B552" s="2067"/>
      <c r="C552" s="1303" t="s">
        <v>4057</v>
      </c>
      <c r="D552" s="1301" t="s">
        <v>3889</v>
      </c>
      <c r="E552" s="1303" t="s">
        <v>4058</v>
      </c>
      <c r="F552" s="990"/>
      <c r="G552" s="990"/>
      <c r="H552" s="1297">
        <v>1</v>
      </c>
      <c r="I552" s="999"/>
      <c r="J552" s="1316">
        <f t="shared" si="43"/>
        <v>0</v>
      </c>
      <c r="K552" s="1289"/>
    </row>
    <row r="553" spans="1:11" customFormat="1" ht="14.4" x14ac:dyDescent="0.3">
      <c r="A553" s="1290">
        <f t="shared" si="44"/>
        <v>503</v>
      </c>
      <c r="B553" s="2067"/>
      <c r="C553" s="1303" t="s">
        <v>4059</v>
      </c>
      <c r="D553" s="1301" t="s">
        <v>3889</v>
      </c>
      <c r="E553" s="1303" t="s">
        <v>4060</v>
      </c>
      <c r="F553" s="990"/>
      <c r="G553" s="990"/>
      <c r="H553" s="1297">
        <v>1</v>
      </c>
      <c r="I553" s="999"/>
      <c r="J553" s="1316">
        <f t="shared" si="43"/>
        <v>0</v>
      </c>
      <c r="K553" s="1289"/>
    </row>
    <row r="554" spans="1:11" customFormat="1" ht="27.6" x14ac:dyDescent="0.3">
      <c r="A554" s="1290">
        <f t="shared" si="44"/>
        <v>504</v>
      </c>
      <c r="B554" s="2067"/>
      <c r="C554" s="1303" t="s">
        <v>4061</v>
      </c>
      <c r="D554" s="1301" t="s">
        <v>3889</v>
      </c>
      <c r="E554" s="1303" t="s">
        <v>4062</v>
      </c>
      <c r="F554" s="990"/>
      <c r="G554" s="990"/>
      <c r="H554" s="1297">
        <v>1</v>
      </c>
      <c r="I554" s="999"/>
      <c r="J554" s="1316">
        <f t="shared" si="43"/>
        <v>0</v>
      </c>
      <c r="K554" s="1289"/>
    </row>
    <row r="555" spans="1:11" customFormat="1" ht="14.4" x14ac:dyDescent="0.3">
      <c r="A555" s="1290">
        <f t="shared" si="44"/>
        <v>505</v>
      </c>
      <c r="B555" s="2067"/>
      <c r="C555" s="1303" t="s">
        <v>4063</v>
      </c>
      <c r="D555" s="1301" t="s">
        <v>3889</v>
      </c>
      <c r="E555" s="1303" t="s">
        <v>4064</v>
      </c>
      <c r="F555" s="990"/>
      <c r="G555" s="990"/>
      <c r="H555" s="1297">
        <v>1</v>
      </c>
      <c r="I555" s="999"/>
      <c r="J555" s="1316">
        <f t="shared" si="43"/>
        <v>0</v>
      </c>
      <c r="K555" s="1289"/>
    </row>
    <row r="556" spans="1:11" customFormat="1" ht="14.4" x14ac:dyDescent="0.3">
      <c r="A556" s="1290">
        <f t="shared" si="44"/>
        <v>506</v>
      </c>
      <c r="B556" s="2067"/>
      <c r="C556" s="1303" t="s">
        <v>4063</v>
      </c>
      <c r="D556" s="1301" t="s">
        <v>3889</v>
      </c>
      <c r="E556" s="1303" t="s">
        <v>4065</v>
      </c>
      <c r="F556" s="990"/>
      <c r="G556" s="990"/>
      <c r="H556" s="1297">
        <v>1</v>
      </c>
      <c r="I556" s="999"/>
      <c r="J556" s="1316">
        <f t="shared" si="43"/>
        <v>0</v>
      </c>
      <c r="K556" s="1289"/>
    </row>
    <row r="557" spans="1:11" customFormat="1" ht="14.4" x14ac:dyDescent="0.3">
      <c r="A557" s="1290">
        <f t="shared" si="44"/>
        <v>507</v>
      </c>
      <c r="B557" s="2067"/>
      <c r="C557" s="1303" t="s">
        <v>4066</v>
      </c>
      <c r="D557" s="1303" t="s">
        <v>3862</v>
      </c>
      <c r="E557" s="1303" t="s">
        <v>4067</v>
      </c>
      <c r="F557" s="990"/>
      <c r="G557" s="990"/>
      <c r="H557" s="1297">
        <v>1</v>
      </c>
      <c r="I557" s="999"/>
      <c r="J557" s="1316">
        <f t="shared" si="43"/>
        <v>0</v>
      </c>
      <c r="K557" s="1289"/>
    </row>
    <row r="558" spans="1:11" customFormat="1" ht="14.4" x14ac:dyDescent="0.3">
      <c r="A558" s="1290">
        <f t="shared" si="44"/>
        <v>508</v>
      </c>
      <c r="B558" s="2067"/>
      <c r="C558" s="1303" t="s">
        <v>4068</v>
      </c>
      <c r="D558" s="1303" t="s">
        <v>3862</v>
      </c>
      <c r="E558" s="1303" t="s">
        <v>4069</v>
      </c>
      <c r="F558" s="990"/>
      <c r="G558" s="990"/>
      <c r="H558" s="1297">
        <v>1</v>
      </c>
      <c r="I558" s="999"/>
      <c r="J558" s="1316">
        <f t="shared" si="43"/>
        <v>0</v>
      </c>
      <c r="K558" s="1289"/>
    </row>
    <row r="559" spans="1:11" customFormat="1" ht="14.4" x14ac:dyDescent="0.3">
      <c r="A559" s="1290">
        <f t="shared" si="44"/>
        <v>509</v>
      </c>
      <c r="B559" s="2067"/>
      <c r="C559" s="1303" t="s">
        <v>4070</v>
      </c>
      <c r="D559" s="1303" t="s">
        <v>3862</v>
      </c>
      <c r="E559" s="1303" t="s">
        <v>4071</v>
      </c>
      <c r="F559" s="990"/>
      <c r="G559" s="990"/>
      <c r="H559" s="1297">
        <v>1</v>
      </c>
      <c r="I559" s="999"/>
      <c r="J559" s="1316">
        <f t="shared" si="43"/>
        <v>0</v>
      </c>
      <c r="K559" s="1289"/>
    </row>
    <row r="560" spans="1:11" customFormat="1" ht="14.4" x14ac:dyDescent="0.3">
      <c r="A560" s="1290">
        <f t="shared" si="44"/>
        <v>510</v>
      </c>
      <c r="B560" s="2067"/>
      <c r="C560" s="1303" t="s">
        <v>4072</v>
      </c>
      <c r="D560" s="1303" t="s">
        <v>3862</v>
      </c>
      <c r="E560" s="1303" t="s">
        <v>4073</v>
      </c>
      <c r="F560" s="990"/>
      <c r="G560" s="990"/>
      <c r="H560" s="1297">
        <v>1</v>
      </c>
      <c r="I560" s="999"/>
      <c r="J560" s="1316">
        <f t="shared" si="43"/>
        <v>0</v>
      </c>
      <c r="K560" s="1289"/>
    </row>
    <row r="561" spans="1:11" customFormat="1" ht="14.4" x14ac:dyDescent="0.3">
      <c r="A561" s="1290">
        <f t="shared" si="44"/>
        <v>511</v>
      </c>
      <c r="B561" s="2067"/>
      <c r="C561" s="1303" t="s">
        <v>4074</v>
      </c>
      <c r="D561" s="1303" t="s">
        <v>4075</v>
      </c>
      <c r="E561" s="1305">
        <v>50191</v>
      </c>
      <c r="F561" s="990"/>
      <c r="G561" s="990"/>
      <c r="H561" s="1297">
        <v>1</v>
      </c>
      <c r="I561" s="999"/>
      <c r="J561" s="1316">
        <f t="shared" si="43"/>
        <v>0</v>
      </c>
      <c r="K561" s="1289"/>
    </row>
    <row r="562" spans="1:11" customFormat="1" ht="14.4" x14ac:dyDescent="0.3">
      <c r="A562" s="1290">
        <f t="shared" si="44"/>
        <v>512</v>
      </c>
      <c r="B562" s="2067"/>
      <c r="C562" s="1303" t="s">
        <v>4076</v>
      </c>
      <c r="D562" s="1303" t="s">
        <v>4077</v>
      </c>
      <c r="E562" s="1303" t="s">
        <v>4078</v>
      </c>
      <c r="F562" s="990"/>
      <c r="G562" s="990"/>
      <c r="H562" s="1297">
        <v>1</v>
      </c>
      <c r="I562" s="999"/>
      <c r="J562" s="1316">
        <f t="shared" si="43"/>
        <v>0</v>
      </c>
      <c r="K562" s="1289"/>
    </row>
    <row r="563" spans="1:11" customFormat="1" ht="14.4" x14ac:dyDescent="0.3">
      <c r="A563" s="1290">
        <f t="shared" si="44"/>
        <v>513</v>
      </c>
      <c r="B563" s="2067"/>
      <c r="C563" s="1303" t="s">
        <v>4079</v>
      </c>
      <c r="D563" s="1303" t="s">
        <v>4080</v>
      </c>
      <c r="E563" s="1303" t="s">
        <v>4081</v>
      </c>
      <c r="F563" s="990"/>
      <c r="G563" s="990"/>
      <c r="H563" s="1297">
        <v>1</v>
      </c>
      <c r="I563" s="999"/>
      <c r="J563" s="1316">
        <f t="shared" si="43"/>
        <v>0</v>
      </c>
      <c r="K563" s="1289"/>
    </row>
    <row r="564" spans="1:11" customFormat="1" ht="14.4" x14ac:dyDescent="0.3">
      <c r="A564" s="1290">
        <f t="shared" si="44"/>
        <v>514</v>
      </c>
      <c r="B564" s="2067"/>
      <c r="C564" s="1303" t="s">
        <v>4082</v>
      </c>
      <c r="D564" s="1303" t="s">
        <v>1397</v>
      </c>
      <c r="E564" s="1303" t="s">
        <v>4083</v>
      </c>
      <c r="F564" s="990"/>
      <c r="G564" s="990"/>
      <c r="H564" s="1297">
        <v>1</v>
      </c>
      <c r="I564" s="999"/>
      <c r="J564" s="1316">
        <f t="shared" si="43"/>
        <v>0</v>
      </c>
      <c r="K564" s="1289"/>
    </row>
    <row r="565" spans="1:11" customFormat="1" ht="14.4" x14ac:dyDescent="0.3">
      <c r="A565" s="1290">
        <f t="shared" si="44"/>
        <v>515</v>
      </c>
      <c r="B565" s="2067"/>
      <c r="C565" s="1303" t="s">
        <v>4084</v>
      </c>
      <c r="D565" s="1303" t="s">
        <v>1397</v>
      </c>
      <c r="E565" s="1303" t="s">
        <v>4085</v>
      </c>
      <c r="F565" s="990"/>
      <c r="G565" s="990"/>
      <c r="H565" s="1297">
        <v>1</v>
      </c>
      <c r="I565" s="999"/>
      <c r="J565" s="1316">
        <f t="shared" si="43"/>
        <v>0</v>
      </c>
      <c r="K565" s="1289"/>
    </row>
    <row r="566" spans="1:11" customFormat="1" ht="27.6" x14ac:dyDescent="0.3">
      <c r="A566" s="1290">
        <f t="shared" si="44"/>
        <v>516</v>
      </c>
      <c r="B566" s="2067"/>
      <c r="C566" s="1303" t="s">
        <v>4086</v>
      </c>
      <c r="D566" s="1303" t="s">
        <v>1397</v>
      </c>
      <c r="E566" s="1303" t="s">
        <v>4087</v>
      </c>
      <c r="F566" s="990"/>
      <c r="G566" s="990"/>
      <c r="H566" s="1297">
        <v>1</v>
      </c>
      <c r="I566" s="999"/>
      <c r="J566" s="1316">
        <f t="shared" si="43"/>
        <v>0</v>
      </c>
      <c r="K566" s="1289"/>
    </row>
    <row r="567" spans="1:11" customFormat="1" ht="14.4" x14ac:dyDescent="0.3">
      <c r="A567" s="1290">
        <f t="shared" si="44"/>
        <v>517</v>
      </c>
      <c r="B567" s="2067"/>
      <c r="C567" s="1303" t="s">
        <v>4088</v>
      </c>
      <c r="D567" s="1299" t="s">
        <v>1397</v>
      </c>
      <c r="E567" s="1305">
        <v>94518</v>
      </c>
      <c r="F567" s="990"/>
      <c r="G567" s="990"/>
      <c r="H567" s="1297">
        <v>1</v>
      </c>
      <c r="I567" s="999"/>
      <c r="J567" s="1316">
        <f t="shared" si="43"/>
        <v>0</v>
      </c>
      <c r="K567" s="1289"/>
    </row>
    <row r="568" spans="1:11" customFormat="1" ht="14.4" x14ac:dyDescent="0.3">
      <c r="A568" s="1290">
        <f t="shared" si="44"/>
        <v>518</v>
      </c>
      <c r="B568" s="2067"/>
      <c r="C568" s="1303" t="s">
        <v>4089</v>
      </c>
      <c r="D568" s="1301" t="s">
        <v>3889</v>
      </c>
      <c r="E568" s="1303" t="s">
        <v>4090</v>
      </c>
      <c r="F568" s="990"/>
      <c r="G568" s="990"/>
      <c r="H568" s="1297">
        <v>1</v>
      </c>
      <c r="I568" s="999"/>
      <c r="J568" s="1316">
        <f t="shared" si="43"/>
        <v>0</v>
      </c>
      <c r="K568" s="1289"/>
    </row>
    <row r="569" spans="1:11" customFormat="1" ht="14.4" x14ac:dyDescent="0.3">
      <c r="A569" s="1290">
        <f t="shared" si="44"/>
        <v>519</v>
      </c>
      <c r="B569" s="2067"/>
      <c r="C569" s="1303" t="s">
        <v>4091</v>
      </c>
      <c r="D569" s="1303" t="s">
        <v>3862</v>
      </c>
      <c r="E569" s="1303" t="s">
        <v>4092</v>
      </c>
      <c r="F569" s="990"/>
      <c r="G569" s="990"/>
      <c r="H569" s="1297">
        <v>1</v>
      </c>
      <c r="I569" s="999"/>
      <c r="J569" s="1316">
        <f t="shared" si="43"/>
        <v>0</v>
      </c>
      <c r="K569" s="1289"/>
    </row>
    <row r="570" spans="1:11" customFormat="1" ht="14.4" x14ac:dyDescent="0.3">
      <c r="A570" s="1290">
        <f t="shared" si="44"/>
        <v>520</v>
      </c>
      <c r="B570" s="2067"/>
      <c r="C570" s="1303" t="s">
        <v>4093</v>
      </c>
      <c r="D570" s="1299" t="s">
        <v>4094</v>
      </c>
      <c r="E570" s="1303" t="s">
        <v>4095</v>
      </c>
      <c r="F570" s="990"/>
      <c r="G570" s="990"/>
      <c r="H570" s="1297">
        <v>1</v>
      </c>
      <c r="I570" s="999"/>
      <c r="J570" s="1316">
        <f t="shared" si="43"/>
        <v>0</v>
      </c>
      <c r="K570" s="1289"/>
    </row>
    <row r="571" spans="1:11" customFormat="1" ht="14.4" x14ac:dyDescent="0.3">
      <c r="A571" s="1290">
        <f t="shared" si="44"/>
        <v>521</v>
      </c>
      <c r="B571" s="2067"/>
      <c r="C571" s="1303" t="s">
        <v>4096</v>
      </c>
      <c r="D571" s="1301" t="s">
        <v>3889</v>
      </c>
      <c r="E571" s="1303" t="s">
        <v>4097</v>
      </c>
      <c r="F571" s="990"/>
      <c r="G571" s="990"/>
      <c r="H571" s="1297">
        <v>1</v>
      </c>
      <c r="I571" s="999"/>
      <c r="J571" s="1316">
        <f t="shared" si="43"/>
        <v>0</v>
      </c>
      <c r="K571" s="1289"/>
    </row>
    <row r="572" spans="1:11" customFormat="1" ht="14.4" x14ac:dyDescent="0.3">
      <c r="A572" s="1290">
        <f t="shared" si="44"/>
        <v>522</v>
      </c>
      <c r="B572" s="2067"/>
      <c r="C572" s="1303" t="s">
        <v>4098</v>
      </c>
      <c r="D572" s="1299" t="s">
        <v>4099</v>
      </c>
      <c r="E572" s="1305">
        <v>934476</v>
      </c>
      <c r="F572" s="990"/>
      <c r="G572" s="990"/>
      <c r="H572" s="1297">
        <v>1</v>
      </c>
      <c r="I572" s="999"/>
      <c r="J572" s="1316">
        <f t="shared" si="43"/>
        <v>0</v>
      </c>
      <c r="K572" s="1289"/>
    </row>
    <row r="573" spans="1:11" customFormat="1" ht="14.4" x14ac:dyDescent="0.3">
      <c r="A573" s="1290">
        <f t="shared" si="44"/>
        <v>523</v>
      </c>
      <c r="B573" s="2067"/>
      <c r="C573" s="1299" t="s">
        <v>4100</v>
      </c>
      <c r="D573" s="1299" t="s">
        <v>3862</v>
      </c>
      <c r="E573" s="1299" t="s">
        <v>4101</v>
      </c>
      <c r="F573" s="990"/>
      <c r="G573" s="990"/>
      <c r="H573" s="1297">
        <v>1</v>
      </c>
      <c r="I573" s="999"/>
      <c r="J573" s="1316">
        <f t="shared" si="43"/>
        <v>0</v>
      </c>
      <c r="K573" s="1289"/>
    </row>
    <row r="574" spans="1:11" customFormat="1" ht="13.5" customHeight="1" x14ac:dyDescent="0.3">
      <c r="A574" s="1290">
        <f t="shared" si="44"/>
        <v>524</v>
      </c>
      <c r="B574" s="2067"/>
      <c r="C574" s="1299" t="s">
        <v>4102</v>
      </c>
      <c r="D574" s="1299" t="s">
        <v>4103</v>
      </c>
      <c r="E574" s="1299" t="s">
        <v>4104</v>
      </c>
      <c r="F574" s="990"/>
      <c r="G574" s="990"/>
      <c r="H574" s="1297">
        <v>1</v>
      </c>
      <c r="I574" s="999"/>
      <c r="J574" s="1316">
        <f t="shared" si="43"/>
        <v>0</v>
      </c>
      <c r="K574" s="1289"/>
    </row>
    <row r="575" spans="1:11" customFormat="1" ht="15" thickBot="1" x14ac:dyDescent="0.35">
      <c r="A575" s="2049" t="s">
        <v>2660</v>
      </c>
      <c r="B575" s="2049"/>
      <c r="C575" s="2049"/>
      <c r="D575" s="2049"/>
      <c r="E575" s="2049"/>
      <c r="F575" s="2049"/>
      <c r="G575" s="2049"/>
      <c r="H575" s="2049"/>
      <c r="I575" s="2050">
        <f>SUM(J548:J574)</f>
        <v>0</v>
      </c>
      <c r="J575" s="2050"/>
      <c r="K575" s="1289"/>
    </row>
    <row r="576" spans="1:11" customFormat="1" ht="14.4" x14ac:dyDescent="0.3">
      <c r="A576" s="2064" t="s">
        <v>2802</v>
      </c>
      <c r="B576" s="2064"/>
      <c r="C576" s="2064"/>
      <c r="D576" s="2064"/>
      <c r="E576" s="2064"/>
      <c r="F576" s="2064"/>
      <c r="G576" s="2064"/>
      <c r="H576" s="2064"/>
      <c r="I576" s="2064"/>
      <c r="J576" s="2064"/>
      <c r="K576" s="1289"/>
    </row>
    <row r="577" spans="1:11" customFormat="1" ht="14.4" x14ac:dyDescent="0.3">
      <c r="A577" s="1290">
        <f>A574+1</f>
        <v>525</v>
      </c>
      <c r="B577" s="2067" t="s">
        <v>4051</v>
      </c>
      <c r="C577" s="1301" t="s">
        <v>4105</v>
      </c>
      <c r="D577" s="1301" t="s">
        <v>2517</v>
      </c>
      <c r="E577" s="1301"/>
      <c r="F577" s="996"/>
      <c r="G577" s="996"/>
      <c r="H577" s="1302">
        <v>1</v>
      </c>
      <c r="I577" s="998"/>
      <c r="J577" s="1315">
        <f t="shared" ref="J577:J582" si="45">ROUND(I577,2)*H577</f>
        <v>0</v>
      </c>
      <c r="K577" s="1289"/>
    </row>
    <row r="578" spans="1:11" customFormat="1" ht="14.4" x14ac:dyDescent="0.3">
      <c r="A578" s="1290">
        <f>A577+1</f>
        <v>526</v>
      </c>
      <c r="B578" s="2067"/>
      <c r="C578" s="1301" t="s">
        <v>4106</v>
      </c>
      <c r="D578" s="1301" t="s">
        <v>2517</v>
      </c>
      <c r="E578" s="1301"/>
      <c r="F578" s="990"/>
      <c r="G578" s="990"/>
      <c r="H578" s="1297">
        <v>1</v>
      </c>
      <c r="I578" s="999"/>
      <c r="J578" s="1316">
        <f t="shared" si="45"/>
        <v>0</v>
      </c>
      <c r="K578" s="1289"/>
    </row>
    <row r="579" spans="1:11" customFormat="1" ht="14.4" x14ac:dyDescent="0.3">
      <c r="A579" s="1290">
        <f>A578+1</f>
        <v>527</v>
      </c>
      <c r="B579" s="2067"/>
      <c r="C579" s="1301" t="s">
        <v>4107</v>
      </c>
      <c r="D579" s="1301" t="s">
        <v>2517</v>
      </c>
      <c r="E579" s="1301"/>
      <c r="F579" s="990"/>
      <c r="G579" s="990"/>
      <c r="H579" s="1297">
        <v>1</v>
      </c>
      <c r="I579" s="999"/>
      <c r="J579" s="1316">
        <f t="shared" si="45"/>
        <v>0</v>
      </c>
      <c r="K579" s="1289"/>
    </row>
    <row r="580" spans="1:11" customFormat="1" ht="14.4" x14ac:dyDescent="0.3">
      <c r="A580" s="1290">
        <f>A579+1</f>
        <v>528</v>
      </c>
      <c r="B580" s="2067"/>
      <c r="C580" s="1301" t="s">
        <v>4108</v>
      </c>
      <c r="D580" s="1301" t="s">
        <v>2517</v>
      </c>
      <c r="E580" s="1301"/>
      <c r="F580" s="990"/>
      <c r="G580" s="990"/>
      <c r="H580" s="1297">
        <v>1</v>
      </c>
      <c r="I580" s="999"/>
      <c r="J580" s="1316">
        <f t="shared" si="45"/>
        <v>0</v>
      </c>
      <c r="K580" s="1289"/>
    </row>
    <row r="581" spans="1:11" customFormat="1" ht="14.4" x14ac:dyDescent="0.3">
      <c r="A581" s="1290">
        <f>A580+1</f>
        <v>529</v>
      </c>
      <c r="B581" s="2067"/>
      <c r="C581" s="1301" t="s">
        <v>4109</v>
      </c>
      <c r="D581" s="1301" t="s">
        <v>2517</v>
      </c>
      <c r="E581" s="1301"/>
      <c r="F581" s="990"/>
      <c r="G581" s="990"/>
      <c r="H581" s="1297">
        <v>1</v>
      </c>
      <c r="I581" s="999"/>
      <c r="J581" s="1325">
        <f t="shared" si="45"/>
        <v>0</v>
      </c>
      <c r="K581" s="1289"/>
    </row>
    <row r="582" spans="1:11" customFormat="1" ht="14.4" x14ac:dyDescent="0.3">
      <c r="A582" s="1290">
        <f>A581+1</f>
        <v>530</v>
      </c>
      <c r="B582" s="2067"/>
      <c r="C582" s="1301" t="s">
        <v>4110</v>
      </c>
      <c r="D582" s="1301" t="s">
        <v>2517</v>
      </c>
      <c r="E582" s="1301"/>
      <c r="F582" s="990"/>
      <c r="G582" s="990"/>
      <c r="H582" s="1297">
        <v>1</v>
      </c>
      <c r="I582" s="1000"/>
      <c r="J582" s="1294">
        <f t="shared" si="45"/>
        <v>0</v>
      </c>
      <c r="K582" s="1289"/>
    </row>
    <row r="583" spans="1:11" customFormat="1" ht="15" thickBot="1" x14ac:dyDescent="0.35">
      <c r="A583" s="2049" t="s">
        <v>2660</v>
      </c>
      <c r="B583" s="2049"/>
      <c r="C583" s="2049"/>
      <c r="D583" s="2049"/>
      <c r="E583" s="2049"/>
      <c r="F583" s="2049"/>
      <c r="G583" s="2049"/>
      <c r="H583" s="2049"/>
      <c r="I583" s="2050">
        <f>SUM(J577:J582)</f>
        <v>0</v>
      </c>
      <c r="J583" s="2050"/>
      <c r="K583" s="1289"/>
    </row>
    <row r="584" spans="1:11" customFormat="1" ht="15" thickBot="1" x14ac:dyDescent="0.35">
      <c r="A584" s="2066" t="s">
        <v>4111</v>
      </c>
      <c r="B584" s="2066"/>
      <c r="C584" s="2066"/>
      <c r="D584" s="2066"/>
      <c r="E584" s="2066"/>
      <c r="F584" s="2066"/>
      <c r="G584" s="2066"/>
      <c r="H584" s="2066"/>
      <c r="I584" s="2066"/>
      <c r="J584" s="2066"/>
      <c r="K584" s="1289"/>
    </row>
    <row r="585" spans="1:11" customFormat="1" ht="14.4" x14ac:dyDescent="0.3">
      <c r="A585" s="2064" t="s">
        <v>3079</v>
      </c>
      <c r="B585" s="2064"/>
      <c r="C585" s="2064"/>
      <c r="D585" s="2064"/>
      <c r="E585" s="2064"/>
      <c r="F585" s="2064"/>
      <c r="G585" s="2064"/>
      <c r="H585" s="2064"/>
      <c r="I585" s="2064"/>
      <c r="J585" s="2064"/>
      <c r="K585" s="1289"/>
    </row>
    <row r="586" spans="1:11" customFormat="1" ht="14.4" x14ac:dyDescent="0.3">
      <c r="A586" s="1326">
        <f>A582+1</f>
        <v>531</v>
      </c>
      <c r="B586" s="2065" t="s">
        <v>4112</v>
      </c>
      <c r="C586" s="1306" t="s">
        <v>4113</v>
      </c>
      <c r="D586" s="1306" t="s">
        <v>4114</v>
      </c>
      <c r="E586" s="1306" t="s">
        <v>4115</v>
      </c>
      <c r="F586" s="1001"/>
      <c r="G586" s="1001"/>
      <c r="H586" s="1302">
        <v>1</v>
      </c>
      <c r="I586" s="998"/>
      <c r="J586" s="1315">
        <f t="shared" ref="J586:J596" si="46">ROUND(I586,2)*H586</f>
        <v>0</v>
      </c>
      <c r="K586" s="1289"/>
    </row>
    <row r="587" spans="1:11" customFormat="1" ht="14.4" x14ac:dyDescent="0.3">
      <c r="A587" s="1327">
        <f t="shared" ref="A587:A596" si="47">A586+1</f>
        <v>532</v>
      </c>
      <c r="B587" s="2065"/>
      <c r="C587" s="1303" t="s">
        <v>4113</v>
      </c>
      <c r="D587" s="1303" t="s">
        <v>4114</v>
      </c>
      <c r="E587" s="1303" t="s">
        <v>4116</v>
      </c>
      <c r="F587" s="997"/>
      <c r="G587" s="997"/>
      <c r="H587" s="1297">
        <v>1</v>
      </c>
      <c r="I587" s="999"/>
      <c r="J587" s="1316">
        <f t="shared" si="46"/>
        <v>0</v>
      </c>
      <c r="K587" s="1289"/>
    </row>
    <row r="588" spans="1:11" customFormat="1" ht="14.4" x14ac:dyDescent="0.3">
      <c r="A588" s="1327">
        <f t="shared" si="47"/>
        <v>533</v>
      </c>
      <c r="B588" s="2065"/>
      <c r="C588" s="1303" t="s">
        <v>4113</v>
      </c>
      <c r="D588" s="1303" t="s">
        <v>4114</v>
      </c>
      <c r="E588" s="1303" t="s">
        <v>4117</v>
      </c>
      <c r="F588" s="997"/>
      <c r="G588" s="997"/>
      <c r="H588" s="1297">
        <v>1</v>
      </c>
      <c r="I588" s="999"/>
      <c r="J588" s="1316">
        <f t="shared" si="46"/>
        <v>0</v>
      </c>
      <c r="K588" s="1289"/>
    </row>
    <row r="589" spans="1:11" customFormat="1" ht="27.6" x14ac:dyDescent="0.3">
      <c r="A589" s="1327">
        <f t="shared" si="47"/>
        <v>534</v>
      </c>
      <c r="B589" s="2065"/>
      <c r="C589" s="1303" t="s">
        <v>4118</v>
      </c>
      <c r="D589" s="1303" t="s">
        <v>4119</v>
      </c>
      <c r="E589" s="1303" t="s">
        <v>4120</v>
      </c>
      <c r="F589" s="997"/>
      <c r="G589" s="997"/>
      <c r="H589" s="1297">
        <v>1</v>
      </c>
      <c r="I589" s="999"/>
      <c r="J589" s="1316">
        <f t="shared" si="46"/>
        <v>0</v>
      </c>
      <c r="K589" s="1289"/>
    </row>
    <row r="590" spans="1:11" customFormat="1" ht="27.6" x14ac:dyDescent="0.3">
      <c r="A590" s="1327">
        <f t="shared" si="47"/>
        <v>535</v>
      </c>
      <c r="B590" s="2065"/>
      <c r="C590" s="1303" t="s">
        <v>4121</v>
      </c>
      <c r="D590" s="1303" t="s">
        <v>4119</v>
      </c>
      <c r="E590" s="1303" t="s">
        <v>4122</v>
      </c>
      <c r="F590" s="997"/>
      <c r="G590" s="997"/>
      <c r="H590" s="1297">
        <v>1</v>
      </c>
      <c r="I590" s="999"/>
      <c r="J590" s="1316">
        <f t="shared" si="46"/>
        <v>0</v>
      </c>
      <c r="K590" s="1289"/>
    </row>
    <row r="591" spans="1:11" customFormat="1" ht="27.6" x14ac:dyDescent="0.3">
      <c r="A591" s="1327">
        <f t="shared" si="47"/>
        <v>536</v>
      </c>
      <c r="B591" s="2065"/>
      <c r="C591" s="1303" t="s">
        <v>4123</v>
      </c>
      <c r="D591" s="1303" t="s">
        <v>4119</v>
      </c>
      <c r="E591" s="1303" t="s">
        <v>4124</v>
      </c>
      <c r="F591" s="997"/>
      <c r="G591" s="997"/>
      <c r="H591" s="1297">
        <v>1</v>
      </c>
      <c r="I591" s="999"/>
      <c r="J591" s="1316">
        <f t="shared" si="46"/>
        <v>0</v>
      </c>
      <c r="K591" s="1289"/>
    </row>
    <row r="592" spans="1:11" customFormat="1" ht="27.6" x14ac:dyDescent="0.3">
      <c r="A592" s="1327">
        <f t="shared" si="47"/>
        <v>537</v>
      </c>
      <c r="B592" s="2065"/>
      <c r="C592" s="1303" t="s">
        <v>4125</v>
      </c>
      <c r="D592" s="1303" t="s">
        <v>1577</v>
      </c>
      <c r="E592" s="1303" t="s">
        <v>4126</v>
      </c>
      <c r="F592" s="997"/>
      <c r="G592" s="997"/>
      <c r="H592" s="1297">
        <v>1</v>
      </c>
      <c r="I592" s="999"/>
      <c r="J592" s="1316">
        <f t="shared" si="46"/>
        <v>0</v>
      </c>
      <c r="K592" s="1289"/>
    </row>
    <row r="593" spans="1:11" customFormat="1" ht="41.4" x14ac:dyDescent="0.3">
      <c r="A593" s="1327">
        <f t="shared" si="47"/>
        <v>538</v>
      </c>
      <c r="B593" s="2065"/>
      <c r="C593" s="1303" t="s">
        <v>4127</v>
      </c>
      <c r="D593" s="1303" t="s">
        <v>3328</v>
      </c>
      <c r="E593" s="1303" t="s">
        <v>4128</v>
      </c>
      <c r="F593" s="997"/>
      <c r="G593" s="997"/>
      <c r="H593" s="1297">
        <v>1</v>
      </c>
      <c r="I593" s="999"/>
      <c r="J593" s="1316">
        <f t="shared" si="46"/>
        <v>0</v>
      </c>
      <c r="K593" s="1289"/>
    </row>
    <row r="594" spans="1:11" customFormat="1" ht="27.6" x14ac:dyDescent="0.3">
      <c r="A594" s="1327">
        <f t="shared" si="47"/>
        <v>539</v>
      </c>
      <c r="B594" s="2065"/>
      <c r="C594" s="1303" t="s">
        <v>4129</v>
      </c>
      <c r="D594" s="1303" t="s">
        <v>3328</v>
      </c>
      <c r="E594" s="1303" t="s">
        <v>4130</v>
      </c>
      <c r="F594" s="997"/>
      <c r="G594" s="997"/>
      <c r="H594" s="1297">
        <v>1</v>
      </c>
      <c r="I594" s="999"/>
      <c r="J594" s="1316">
        <f t="shared" si="46"/>
        <v>0</v>
      </c>
      <c r="K594" s="1289"/>
    </row>
    <row r="595" spans="1:11" customFormat="1" ht="27.6" x14ac:dyDescent="0.3">
      <c r="A595" s="1327">
        <f t="shared" si="47"/>
        <v>540</v>
      </c>
      <c r="B595" s="2065"/>
      <c r="C595" s="1303" t="s">
        <v>4131</v>
      </c>
      <c r="D595" s="1303" t="s">
        <v>4132</v>
      </c>
      <c r="E595" s="1303" t="s">
        <v>4133</v>
      </c>
      <c r="F595" s="997"/>
      <c r="G595" s="997"/>
      <c r="H595" s="1297">
        <v>1</v>
      </c>
      <c r="I595" s="999"/>
      <c r="J595" s="1316">
        <f t="shared" si="46"/>
        <v>0</v>
      </c>
      <c r="K595" s="1289"/>
    </row>
    <row r="596" spans="1:11" customFormat="1" ht="27.6" x14ac:dyDescent="0.3">
      <c r="A596" s="1328">
        <f t="shared" si="47"/>
        <v>541</v>
      </c>
      <c r="B596" s="2065"/>
      <c r="C596" s="1299" t="s">
        <v>4134</v>
      </c>
      <c r="D596" s="1299" t="s">
        <v>3328</v>
      </c>
      <c r="E596" s="1299" t="s">
        <v>4135</v>
      </c>
      <c r="F596" s="990"/>
      <c r="G596" s="990"/>
      <c r="H596" s="1297">
        <v>1</v>
      </c>
      <c r="I596" s="999"/>
      <c r="J596" s="1316">
        <f t="shared" si="46"/>
        <v>0</v>
      </c>
      <c r="K596" s="1289"/>
    </row>
    <row r="597" spans="1:11" customFormat="1" ht="15" thickBot="1" x14ac:dyDescent="0.35">
      <c r="A597" s="2049" t="s">
        <v>2660</v>
      </c>
      <c r="B597" s="2049"/>
      <c r="C597" s="2049"/>
      <c r="D597" s="2049"/>
      <c r="E597" s="2049"/>
      <c r="F597" s="2049"/>
      <c r="G597" s="2049"/>
      <c r="H597" s="2049"/>
      <c r="I597" s="2050">
        <f>SUM(J586:J596)</f>
        <v>0</v>
      </c>
      <c r="J597" s="2050"/>
      <c r="K597" s="1289"/>
    </row>
    <row r="598" spans="1:11" customFormat="1" ht="14.4" x14ac:dyDescent="0.3">
      <c r="A598" s="2064" t="s">
        <v>3075</v>
      </c>
      <c r="B598" s="2064"/>
      <c r="C598" s="2064"/>
      <c r="D598" s="2064"/>
      <c r="E598" s="2064"/>
      <c r="F598" s="2064"/>
      <c r="G598" s="2064"/>
      <c r="H598" s="2064"/>
      <c r="I598" s="2064"/>
      <c r="J598" s="2064"/>
      <c r="K598" s="1289"/>
    </row>
    <row r="599" spans="1:11" customFormat="1" ht="14.4" x14ac:dyDescent="0.3">
      <c r="A599" s="1326">
        <f>A596+1</f>
        <v>542</v>
      </c>
      <c r="B599" s="2065" t="s">
        <v>4136</v>
      </c>
      <c r="C599" s="1306" t="s">
        <v>4137</v>
      </c>
      <c r="D599" s="1306" t="s">
        <v>4114</v>
      </c>
      <c r="E599" s="1306" t="s">
        <v>4138</v>
      </c>
      <c r="F599" s="1001"/>
      <c r="G599" s="1001"/>
      <c r="H599" s="1302">
        <v>1</v>
      </c>
      <c r="I599" s="998"/>
      <c r="J599" s="1315">
        <f t="shared" ref="J599:J606" si="48">ROUND(I599,2)*H599</f>
        <v>0</v>
      </c>
      <c r="K599" s="1289"/>
    </row>
    <row r="600" spans="1:11" customFormat="1" ht="42" customHeight="1" x14ac:dyDescent="0.3">
      <c r="A600" s="1327">
        <f t="shared" ref="A600:A606" si="49">A599+1</f>
        <v>543</v>
      </c>
      <c r="B600" s="2065"/>
      <c r="C600" s="1303" t="s">
        <v>4139</v>
      </c>
      <c r="D600" s="1303" t="s">
        <v>4140</v>
      </c>
      <c r="E600" s="1303" t="s">
        <v>4141</v>
      </c>
      <c r="F600" s="997"/>
      <c r="G600" s="997"/>
      <c r="H600" s="1297">
        <v>1</v>
      </c>
      <c r="I600" s="999"/>
      <c r="J600" s="1316">
        <f t="shared" si="48"/>
        <v>0</v>
      </c>
      <c r="K600" s="1289"/>
    </row>
    <row r="601" spans="1:11" customFormat="1" ht="41.4" x14ac:dyDescent="0.3">
      <c r="A601" s="1327">
        <f t="shared" si="49"/>
        <v>544</v>
      </c>
      <c r="B601" s="2065"/>
      <c r="C601" s="1303" t="s">
        <v>4142</v>
      </c>
      <c r="D601" s="1303" t="s">
        <v>4140</v>
      </c>
      <c r="E601" s="1303" t="s">
        <v>4143</v>
      </c>
      <c r="F601" s="997"/>
      <c r="G601" s="997"/>
      <c r="H601" s="1297">
        <v>1</v>
      </c>
      <c r="I601" s="999"/>
      <c r="J601" s="1316">
        <f t="shared" si="48"/>
        <v>0</v>
      </c>
      <c r="K601" s="1289"/>
    </row>
    <row r="602" spans="1:11" customFormat="1" ht="61.5" customHeight="1" x14ac:dyDescent="0.3">
      <c r="A602" s="1327">
        <f t="shared" si="49"/>
        <v>545</v>
      </c>
      <c r="B602" s="2065"/>
      <c r="C602" s="1303" t="s">
        <v>4144</v>
      </c>
      <c r="D602" s="1303" t="s">
        <v>4140</v>
      </c>
      <c r="E602" s="1303" t="s">
        <v>4145</v>
      </c>
      <c r="F602" s="997"/>
      <c r="G602" s="997"/>
      <c r="H602" s="1297">
        <v>1</v>
      </c>
      <c r="I602" s="999"/>
      <c r="J602" s="1316">
        <f t="shared" si="48"/>
        <v>0</v>
      </c>
      <c r="K602" s="1289"/>
    </row>
    <row r="603" spans="1:11" customFormat="1" ht="41.4" x14ac:dyDescent="0.3">
      <c r="A603" s="1327">
        <f t="shared" si="49"/>
        <v>546</v>
      </c>
      <c r="B603" s="2065"/>
      <c r="C603" s="1303" t="s">
        <v>4146</v>
      </c>
      <c r="D603" s="1303" t="s">
        <v>4140</v>
      </c>
      <c r="E603" s="1303" t="s">
        <v>4147</v>
      </c>
      <c r="F603" s="997"/>
      <c r="G603" s="997"/>
      <c r="H603" s="1297">
        <v>1</v>
      </c>
      <c r="I603" s="999"/>
      <c r="J603" s="1316">
        <f t="shared" si="48"/>
        <v>0</v>
      </c>
      <c r="K603" s="1289"/>
    </row>
    <row r="604" spans="1:11" customFormat="1" ht="27.6" x14ac:dyDescent="0.3">
      <c r="A604" s="1327">
        <f t="shared" si="49"/>
        <v>547</v>
      </c>
      <c r="B604" s="2065"/>
      <c r="C604" s="1303" t="s">
        <v>4148</v>
      </c>
      <c r="D604" s="1303" t="s">
        <v>4149</v>
      </c>
      <c r="E604" s="1303" t="s">
        <v>4150</v>
      </c>
      <c r="F604" s="997"/>
      <c r="G604" s="997"/>
      <c r="H604" s="1297">
        <v>1</v>
      </c>
      <c r="I604" s="999"/>
      <c r="J604" s="1316">
        <f t="shared" si="48"/>
        <v>0</v>
      </c>
      <c r="K604" s="1289"/>
    </row>
    <row r="605" spans="1:11" customFormat="1" ht="41.4" x14ac:dyDescent="0.3">
      <c r="A605" s="1327">
        <f t="shared" si="49"/>
        <v>548</v>
      </c>
      <c r="B605" s="2065"/>
      <c r="C605" s="1303" t="s">
        <v>4151</v>
      </c>
      <c r="D605" s="1303" t="s">
        <v>4140</v>
      </c>
      <c r="E605" s="1303" t="s">
        <v>4152</v>
      </c>
      <c r="F605" s="997"/>
      <c r="G605" s="997"/>
      <c r="H605" s="1297">
        <v>1</v>
      </c>
      <c r="I605" s="999"/>
      <c r="J605" s="1316">
        <f t="shared" si="48"/>
        <v>0</v>
      </c>
      <c r="K605" s="1289"/>
    </row>
    <row r="606" spans="1:11" customFormat="1" ht="27.6" x14ac:dyDescent="0.3">
      <c r="A606" s="1328">
        <f t="shared" si="49"/>
        <v>549</v>
      </c>
      <c r="B606" s="2065"/>
      <c r="C606" s="1299" t="s">
        <v>4153</v>
      </c>
      <c r="D606" s="1299" t="s">
        <v>4154</v>
      </c>
      <c r="E606" s="1299" t="s">
        <v>4155</v>
      </c>
      <c r="F606" s="990"/>
      <c r="G606" s="990"/>
      <c r="H606" s="1297">
        <v>1</v>
      </c>
      <c r="I606" s="999"/>
      <c r="J606" s="1316">
        <f t="shared" si="48"/>
        <v>0</v>
      </c>
      <c r="K606" s="1289"/>
    </row>
    <row r="607" spans="1:11" customFormat="1" ht="15" thickBot="1" x14ac:dyDescent="0.35">
      <c r="A607" s="2049" t="s">
        <v>2660</v>
      </c>
      <c r="B607" s="2049"/>
      <c r="C607" s="2049"/>
      <c r="D607" s="2049"/>
      <c r="E607" s="2049"/>
      <c r="F607" s="2049"/>
      <c r="G607" s="2049"/>
      <c r="H607" s="2049"/>
      <c r="I607" s="2050">
        <f>SUM(J599:J606)</f>
        <v>0</v>
      </c>
      <c r="J607" s="2050"/>
      <c r="K607" s="1289"/>
    </row>
    <row r="608" spans="1:11" customFormat="1" ht="14.4" x14ac:dyDescent="0.3">
      <c r="A608" s="2064" t="s">
        <v>2831</v>
      </c>
      <c r="B608" s="2064"/>
      <c r="C608" s="2064"/>
      <c r="D608" s="2064"/>
      <c r="E608" s="2064"/>
      <c r="F608" s="2064"/>
      <c r="G608" s="2064"/>
      <c r="H608" s="2064"/>
      <c r="I608" s="2064"/>
      <c r="J608" s="2064"/>
      <c r="K608" s="1289"/>
    </row>
    <row r="609" spans="1:11" customFormat="1" ht="14.4" x14ac:dyDescent="0.3">
      <c r="A609" s="1326">
        <f>A606+1</f>
        <v>550</v>
      </c>
      <c r="B609" s="2065" t="s">
        <v>4156</v>
      </c>
      <c r="C609" s="1306" t="s">
        <v>4157</v>
      </c>
      <c r="D609" s="1306" t="s">
        <v>4114</v>
      </c>
      <c r="E609" s="1306" t="s">
        <v>4158</v>
      </c>
      <c r="F609" s="1001"/>
      <c r="G609" s="1001"/>
      <c r="H609" s="1302">
        <v>1</v>
      </c>
      <c r="I609" s="998"/>
      <c r="J609" s="1315">
        <f t="shared" ref="J609:J653" si="50">ROUND(I609,2)*H609</f>
        <v>0</v>
      </c>
      <c r="K609" s="1289"/>
    </row>
    <row r="610" spans="1:11" customFormat="1" ht="38.25" customHeight="1" x14ac:dyDescent="0.3">
      <c r="A610" s="1327">
        <f t="shared" ref="A610:A653" si="51">A609+1</f>
        <v>551</v>
      </c>
      <c r="B610" s="2065"/>
      <c r="C610" s="1303" t="s">
        <v>4159</v>
      </c>
      <c r="D610" s="1303" t="s">
        <v>4160</v>
      </c>
      <c r="E610" s="1303" t="s">
        <v>4161</v>
      </c>
      <c r="F610" s="997"/>
      <c r="G610" s="997"/>
      <c r="H610" s="1297">
        <v>2</v>
      </c>
      <c r="I610" s="999"/>
      <c r="J610" s="1316">
        <f t="shared" si="50"/>
        <v>0</v>
      </c>
      <c r="K610" s="1289"/>
    </row>
    <row r="611" spans="1:11" customFormat="1" ht="14.4" x14ac:dyDescent="0.3">
      <c r="A611" s="1327">
        <f t="shared" si="51"/>
        <v>552</v>
      </c>
      <c r="B611" s="2065"/>
      <c r="C611" s="1303" t="s">
        <v>4162</v>
      </c>
      <c r="D611" s="1303" t="s">
        <v>3136</v>
      </c>
      <c r="E611" s="1305" t="s">
        <v>4163</v>
      </c>
      <c r="F611" s="997"/>
      <c r="G611" s="997"/>
      <c r="H611" s="1297">
        <v>5</v>
      </c>
      <c r="I611" s="999"/>
      <c r="J611" s="1316">
        <f t="shared" si="50"/>
        <v>0</v>
      </c>
      <c r="K611" s="1289"/>
    </row>
    <row r="612" spans="1:11" customFormat="1" ht="14.4" x14ac:dyDescent="0.3">
      <c r="A612" s="1327">
        <f t="shared" si="51"/>
        <v>553</v>
      </c>
      <c r="B612" s="2065"/>
      <c r="C612" s="1303" t="s">
        <v>4164</v>
      </c>
      <c r="D612" s="1303" t="s">
        <v>3136</v>
      </c>
      <c r="E612" s="1303" t="s">
        <v>4165</v>
      </c>
      <c r="F612" s="997"/>
      <c r="G612" s="997"/>
      <c r="H612" s="1297">
        <v>1</v>
      </c>
      <c r="I612" s="999"/>
      <c r="J612" s="1316">
        <f t="shared" si="50"/>
        <v>0</v>
      </c>
      <c r="K612" s="1289"/>
    </row>
    <row r="613" spans="1:11" customFormat="1" ht="14.4" x14ac:dyDescent="0.3">
      <c r="A613" s="1327">
        <f t="shared" si="51"/>
        <v>554</v>
      </c>
      <c r="B613" s="2065"/>
      <c r="C613" s="1303" t="s">
        <v>4166</v>
      </c>
      <c r="D613" s="1303" t="s">
        <v>3136</v>
      </c>
      <c r="E613" s="1303"/>
      <c r="F613" s="997"/>
      <c r="G613" s="997"/>
      <c r="H613" s="1297">
        <v>1</v>
      </c>
      <c r="I613" s="999"/>
      <c r="J613" s="1316">
        <f t="shared" si="50"/>
        <v>0</v>
      </c>
      <c r="K613" s="1289"/>
    </row>
    <row r="614" spans="1:11" customFormat="1" ht="14.4" x14ac:dyDescent="0.3">
      <c r="A614" s="1327">
        <f t="shared" si="51"/>
        <v>555</v>
      </c>
      <c r="B614" s="2065"/>
      <c r="C614" s="1303" t="s">
        <v>4167</v>
      </c>
      <c r="D614" s="1303" t="s">
        <v>3094</v>
      </c>
      <c r="E614" s="1303" t="s">
        <v>4168</v>
      </c>
      <c r="F614" s="997"/>
      <c r="G614" s="997"/>
      <c r="H614" s="1297">
        <v>1</v>
      </c>
      <c r="I614" s="999"/>
      <c r="J614" s="1316">
        <f t="shared" si="50"/>
        <v>0</v>
      </c>
      <c r="K614" s="1289"/>
    </row>
    <row r="615" spans="1:11" customFormat="1" ht="27.6" x14ac:dyDescent="0.3">
      <c r="A615" s="1327">
        <f t="shared" si="51"/>
        <v>556</v>
      </c>
      <c r="B615" s="2065"/>
      <c r="C615" s="1303" t="s">
        <v>4169</v>
      </c>
      <c r="D615" s="1303" t="s">
        <v>3094</v>
      </c>
      <c r="E615" s="1303" t="s">
        <v>4170</v>
      </c>
      <c r="F615" s="997"/>
      <c r="G615" s="997"/>
      <c r="H615" s="1297">
        <v>1</v>
      </c>
      <c r="I615" s="999"/>
      <c r="J615" s="1316">
        <f t="shared" si="50"/>
        <v>0</v>
      </c>
      <c r="K615" s="1289"/>
    </row>
    <row r="616" spans="1:11" customFormat="1" ht="14.4" x14ac:dyDescent="0.3">
      <c r="A616" s="1327">
        <f t="shared" si="51"/>
        <v>557</v>
      </c>
      <c r="B616" s="2065"/>
      <c r="C616" s="1303" t="s">
        <v>4171</v>
      </c>
      <c r="D616" s="1303" t="s">
        <v>3094</v>
      </c>
      <c r="E616" s="1303" t="s">
        <v>4172</v>
      </c>
      <c r="F616" s="997"/>
      <c r="G616" s="997"/>
      <c r="H616" s="1297">
        <v>1</v>
      </c>
      <c r="I616" s="999"/>
      <c r="J616" s="1316">
        <f t="shared" si="50"/>
        <v>0</v>
      </c>
      <c r="K616" s="1289"/>
    </row>
    <row r="617" spans="1:11" customFormat="1" ht="27.6" x14ac:dyDescent="0.3">
      <c r="A617" s="1327">
        <f t="shared" si="51"/>
        <v>558</v>
      </c>
      <c r="B617" s="2065"/>
      <c r="C617" s="1303" t="s">
        <v>4173</v>
      </c>
      <c r="D617" s="1303" t="s">
        <v>3453</v>
      </c>
      <c r="E617" s="1303" t="s">
        <v>4174</v>
      </c>
      <c r="F617" s="997"/>
      <c r="G617" s="997"/>
      <c r="H617" s="1297">
        <v>1</v>
      </c>
      <c r="I617" s="999"/>
      <c r="J617" s="1316">
        <f t="shared" si="50"/>
        <v>0</v>
      </c>
      <c r="K617" s="1289"/>
    </row>
    <row r="618" spans="1:11" customFormat="1" ht="14.4" x14ac:dyDescent="0.3">
      <c r="A618" s="1327">
        <f t="shared" si="51"/>
        <v>559</v>
      </c>
      <c r="B618" s="2065"/>
      <c r="C618" s="1303" t="s">
        <v>4175</v>
      </c>
      <c r="D618" s="1303" t="s">
        <v>3094</v>
      </c>
      <c r="E618" s="1303" t="s">
        <v>4176</v>
      </c>
      <c r="F618" s="997"/>
      <c r="G618" s="997"/>
      <c r="H618" s="1297">
        <v>1</v>
      </c>
      <c r="I618" s="999"/>
      <c r="J618" s="1316">
        <f t="shared" si="50"/>
        <v>0</v>
      </c>
      <c r="K618" s="1289"/>
    </row>
    <row r="619" spans="1:11" customFormat="1" ht="27.6" x14ac:dyDescent="0.3">
      <c r="A619" s="1327">
        <f t="shared" si="51"/>
        <v>560</v>
      </c>
      <c r="B619" s="2065"/>
      <c r="C619" s="1303" t="s">
        <v>4177</v>
      </c>
      <c r="D619" s="1303" t="s">
        <v>3094</v>
      </c>
      <c r="E619" s="1303" t="s">
        <v>4178</v>
      </c>
      <c r="F619" s="997"/>
      <c r="G619" s="997"/>
      <c r="H619" s="1297">
        <v>1</v>
      </c>
      <c r="I619" s="999"/>
      <c r="J619" s="1316">
        <f t="shared" si="50"/>
        <v>0</v>
      </c>
      <c r="K619" s="1289"/>
    </row>
    <row r="620" spans="1:11" customFormat="1" ht="27.6" x14ac:dyDescent="0.3">
      <c r="A620" s="1327">
        <f t="shared" si="51"/>
        <v>561</v>
      </c>
      <c r="B620" s="2065"/>
      <c r="C620" s="1303" t="s">
        <v>4179</v>
      </c>
      <c r="D620" s="1303" t="s">
        <v>3094</v>
      </c>
      <c r="E620" s="1303" t="s">
        <v>4180</v>
      </c>
      <c r="F620" s="997"/>
      <c r="G620" s="997"/>
      <c r="H620" s="1297">
        <v>2</v>
      </c>
      <c r="I620" s="999"/>
      <c r="J620" s="1316">
        <f t="shared" si="50"/>
        <v>0</v>
      </c>
      <c r="K620" s="1289"/>
    </row>
    <row r="621" spans="1:11" customFormat="1" ht="14.4" x14ac:dyDescent="0.3">
      <c r="A621" s="1327">
        <f t="shared" si="51"/>
        <v>562</v>
      </c>
      <c r="B621" s="2065"/>
      <c r="C621" s="1303" t="s">
        <v>4181</v>
      </c>
      <c r="D621" s="1303" t="s">
        <v>3094</v>
      </c>
      <c r="E621" s="1303" t="s">
        <v>4182</v>
      </c>
      <c r="F621" s="997"/>
      <c r="G621" s="997"/>
      <c r="H621" s="1297">
        <v>1</v>
      </c>
      <c r="I621" s="999"/>
      <c r="J621" s="1316">
        <f t="shared" si="50"/>
        <v>0</v>
      </c>
      <c r="K621" s="1289"/>
    </row>
    <row r="622" spans="1:11" customFormat="1" ht="27.6" x14ac:dyDescent="0.3">
      <c r="A622" s="1327">
        <f t="shared" si="51"/>
        <v>563</v>
      </c>
      <c r="B622" s="2065"/>
      <c r="C622" s="1303" t="s">
        <v>4183</v>
      </c>
      <c r="D622" s="1303" t="s">
        <v>4184</v>
      </c>
      <c r="E622" s="1305">
        <v>2903350</v>
      </c>
      <c r="F622" s="997"/>
      <c r="G622" s="997"/>
      <c r="H622" s="1297">
        <v>2</v>
      </c>
      <c r="I622" s="999"/>
      <c r="J622" s="1316">
        <f t="shared" si="50"/>
        <v>0</v>
      </c>
      <c r="K622" s="1289"/>
    </row>
    <row r="623" spans="1:11" customFormat="1" ht="27.6" x14ac:dyDescent="0.3">
      <c r="A623" s="1327">
        <f t="shared" si="51"/>
        <v>564</v>
      </c>
      <c r="B623" s="2065"/>
      <c r="C623" s="1303" t="s">
        <v>4185</v>
      </c>
      <c r="D623" s="1303" t="s">
        <v>3094</v>
      </c>
      <c r="E623" s="1303" t="s">
        <v>4186</v>
      </c>
      <c r="F623" s="997"/>
      <c r="G623" s="997"/>
      <c r="H623" s="1297">
        <v>1</v>
      </c>
      <c r="I623" s="999"/>
      <c r="J623" s="1316">
        <f t="shared" si="50"/>
        <v>0</v>
      </c>
      <c r="K623" s="1289"/>
    </row>
    <row r="624" spans="1:11" customFormat="1" ht="14.4" x14ac:dyDescent="0.3">
      <c r="A624" s="1327">
        <f t="shared" si="51"/>
        <v>565</v>
      </c>
      <c r="B624" s="2065"/>
      <c r="C624" s="1303" t="s">
        <v>4187</v>
      </c>
      <c r="D624" s="1303" t="s">
        <v>3094</v>
      </c>
      <c r="E624" s="1303" t="s">
        <v>4188</v>
      </c>
      <c r="F624" s="997"/>
      <c r="G624" s="997"/>
      <c r="H624" s="1297">
        <v>2</v>
      </c>
      <c r="I624" s="999"/>
      <c r="J624" s="1316">
        <f t="shared" si="50"/>
        <v>0</v>
      </c>
      <c r="K624" s="1289"/>
    </row>
    <row r="625" spans="1:11" customFormat="1" ht="14.4" x14ac:dyDescent="0.3">
      <c r="A625" s="1327">
        <f t="shared" si="51"/>
        <v>566</v>
      </c>
      <c r="B625" s="2065"/>
      <c r="C625" s="1303" t="s">
        <v>4189</v>
      </c>
      <c r="D625" s="1303" t="s">
        <v>3094</v>
      </c>
      <c r="E625" s="1303" t="s">
        <v>4190</v>
      </c>
      <c r="F625" s="997"/>
      <c r="G625" s="997"/>
      <c r="H625" s="1297">
        <v>2</v>
      </c>
      <c r="I625" s="999"/>
      <c r="J625" s="1316">
        <f t="shared" si="50"/>
        <v>0</v>
      </c>
      <c r="K625" s="1289"/>
    </row>
    <row r="626" spans="1:11" customFormat="1" ht="14.4" x14ac:dyDescent="0.3">
      <c r="A626" s="1327">
        <f t="shared" si="51"/>
        <v>567</v>
      </c>
      <c r="B626" s="2065"/>
      <c r="C626" s="1303" t="s">
        <v>4191</v>
      </c>
      <c r="D626" s="1303" t="s">
        <v>1397</v>
      </c>
      <c r="E626" s="1303" t="s">
        <v>4192</v>
      </c>
      <c r="F626" s="997"/>
      <c r="G626" s="997"/>
      <c r="H626" s="1297">
        <v>5</v>
      </c>
      <c r="I626" s="999"/>
      <c r="J626" s="1316">
        <f t="shared" si="50"/>
        <v>0</v>
      </c>
      <c r="K626" s="1289"/>
    </row>
    <row r="627" spans="1:11" customFormat="1" ht="14.4" x14ac:dyDescent="0.3">
      <c r="A627" s="1327">
        <f t="shared" si="51"/>
        <v>568</v>
      </c>
      <c r="B627" s="2065"/>
      <c r="C627" s="1303" t="s">
        <v>4191</v>
      </c>
      <c r="D627" s="1303" t="s">
        <v>1397</v>
      </c>
      <c r="E627" s="1303" t="s">
        <v>4193</v>
      </c>
      <c r="F627" s="997"/>
      <c r="G627" s="997"/>
      <c r="H627" s="1297">
        <v>10</v>
      </c>
      <c r="I627" s="999"/>
      <c r="J627" s="1316">
        <f t="shared" si="50"/>
        <v>0</v>
      </c>
      <c r="K627" s="1289"/>
    </row>
    <row r="628" spans="1:11" customFormat="1" ht="14.4" x14ac:dyDescent="0.3">
      <c r="A628" s="1327">
        <f t="shared" si="51"/>
        <v>569</v>
      </c>
      <c r="B628" s="2065"/>
      <c r="C628" s="1303" t="s">
        <v>4191</v>
      </c>
      <c r="D628" s="1303" t="s">
        <v>1397</v>
      </c>
      <c r="E628" s="1303" t="s">
        <v>4194</v>
      </c>
      <c r="F628" s="997"/>
      <c r="G628" s="997"/>
      <c r="H628" s="1297">
        <v>5</v>
      </c>
      <c r="I628" s="999"/>
      <c r="J628" s="1316">
        <f t="shared" si="50"/>
        <v>0</v>
      </c>
      <c r="K628" s="1289"/>
    </row>
    <row r="629" spans="1:11" customFormat="1" ht="27.6" x14ac:dyDescent="0.3">
      <c r="A629" s="1327">
        <f t="shared" si="51"/>
        <v>570</v>
      </c>
      <c r="B629" s="2065"/>
      <c r="C629" s="1303" t="s">
        <v>4195</v>
      </c>
      <c r="D629" s="1303" t="s">
        <v>4184</v>
      </c>
      <c r="E629" s="1305">
        <v>2703023</v>
      </c>
      <c r="F629" s="997"/>
      <c r="G629" s="997"/>
      <c r="H629" s="1297">
        <v>1</v>
      </c>
      <c r="I629" s="999"/>
      <c r="J629" s="1316">
        <f t="shared" si="50"/>
        <v>0</v>
      </c>
      <c r="K629" s="1289"/>
    </row>
    <row r="630" spans="1:11" customFormat="1" ht="14.4" x14ac:dyDescent="0.3">
      <c r="A630" s="1327">
        <f t="shared" si="51"/>
        <v>571</v>
      </c>
      <c r="B630" s="2065"/>
      <c r="C630" s="1303" t="s">
        <v>4196</v>
      </c>
      <c r="D630" s="1303" t="s">
        <v>3219</v>
      </c>
      <c r="E630" s="1329" t="s">
        <v>4197</v>
      </c>
      <c r="F630" s="997"/>
      <c r="G630" s="997"/>
      <c r="H630" s="1297">
        <v>1</v>
      </c>
      <c r="I630" s="999"/>
      <c r="J630" s="1316">
        <f t="shared" si="50"/>
        <v>0</v>
      </c>
      <c r="K630" s="1289"/>
    </row>
    <row r="631" spans="1:11" customFormat="1" ht="14.4" x14ac:dyDescent="0.3">
      <c r="A631" s="1327">
        <f t="shared" si="51"/>
        <v>572</v>
      </c>
      <c r="B631" s="2065"/>
      <c r="C631" s="1303" t="s">
        <v>4198</v>
      </c>
      <c r="D631" s="1303" t="s">
        <v>3219</v>
      </c>
      <c r="E631" s="1330" t="s">
        <v>4199</v>
      </c>
      <c r="F631" s="997"/>
      <c r="G631" s="997"/>
      <c r="H631" s="1297">
        <v>1</v>
      </c>
      <c r="I631" s="999"/>
      <c r="J631" s="1316">
        <f t="shared" si="50"/>
        <v>0</v>
      </c>
      <c r="K631" s="1289"/>
    </row>
    <row r="632" spans="1:11" customFormat="1" ht="27.6" x14ac:dyDescent="0.3">
      <c r="A632" s="1327">
        <f t="shared" si="51"/>
        <v>573</v>
      </c>
      <c r="B632" s="2065"/>
      <c r="C632" s="1303" t="s">
        <v>4200</v>
      </c>
      <c r="D632" s="1303" t="s">
        <v>4184</v>
      </c>
      <c r="E632" s="1303" t="s">
        <v>4201</v>
      </c>
      <c r="F632" s="997"/>
      <c r="G632" s="997"/>
      <c r="H632" s="1297">
        <v>1</v>
      </c>
      <c r="I632" s="999"/>
      <c r="J632" s="1316">
        <f t="shared" si="50"/>
        <v>0</v>
      </c>
      <c r="K632" s="1289"/>
    </row>
    <row r="633" spans="1:11" customFormat="1" ht="27.6" x14ac:dyDescent="0.3">
      <c r="A633" s="1327">
        <f t="shared" si="51"/>
        <v>574</v>
      </c>
      <c r="B633" s="2065"/>
      <c r="C633" s="1303" t="s">
        <v>4202</v>
      </c>
      <c r="D633" s="1303" t="s">
        <v>4184</v>
      </c>
      <c r="E633" s="1303" t="s">
        <v>4203</v>
      </c>
      <c r="F633" s="997"/>
      <c r="G633" s="997"/>
      <c r="H633" s="1297">
        <v>1</v>
      </c>
      <c r="I633" s="999"/>
      <c r="J633" s="1316">
        <f t="shared" si="50"/>
        <v>0</v>
      </c>
      <c r="K633" s="1289"/>
    </row>
    <row r="634" spans="1:11" customFormat="1" ht="27.6" x14ac:dyDescent="0.3">
      <c r="A634" s="1327">
        <f t="shared" si="51"/>
        <v>575</v>
      </c>
      <c r="B634" s="2065"/>
      <c r="C634" s="1303" t="s">
        <v>4204</v>
      </c>
      <c r="D634" s="1303" t="s">
        <v>4184</v>
      </c>
      <c r="E634" s="1303" t="s">
        <v>4205</v>
      </c>
      <c r="F634" s="997"/>
      <c r="G634" s="997"/>
      <c r="H634" s="1297">
        <v>1</v>
      </c>
      <c r="I634" s="999"/>
      <c r="J634" s="1316">
        <f t="shared" si="50"/>
        <v>0</v>
      </c>
      <c r="K634" s="1289"/>
    </row>
    <row r="635" spans="1:11" customFormat="1" ht="41.4" x14ac:dyDescent="0.3">
      <c r="A635" s="1327">
        <f t="shared" si="51"/>
        <v>576</v>
      </c>
      <c r="B635" s="2065"/>
      <c r="C635" s="1303" t="s">
        <v>4206</v>
      </c>
      <c r="D635" s="1303" t="s">
        <v>4207</v>
      </c>
      <c r="E635" s="1303" t="s">
        <v>4208</v>
      </c>
      <c r="F635" s="997"/>
      <c r="G635" s="997"/>
      <c r="H635" s="1297">
        <v>1</v>
      </c>
      <c r="I635" s="999"/>
      <c r="J635" s="1316">
        <f t="shared" si="50"/>
        <v>0</v>
      </c>
      <c r="K635" s="1289"/>
    </row>
    <row r="636" spans="1:11" customFormat="1" ht="41.4" x14ac:dyDescent="0.3">
      <c r="A636" s="1327">
        <f t="shared" si="51"/>
        <v>577</v>
      </c>
      <c r="B636" s="2065"/>
      <c r="C636" s="1303" t="s">
        <v>4209</v>
      </c>
      <c r="D636" s="1303" t="s">
        <v>4210</v>
      </c>
      <c r="E636" s="1303" t="s">
        <v>4211</v>
      </c>
      <c r="F636" s="997"/>
      <c r="G636" s="997"/>
      <c r="H636" s="1297">
        <v>1</v>
      </c>
      <c r="I636" s="999"/>
      <c r="J636" s="1316">
        <f t="shared" si="50"/>
        <v>0</v>
      </c>
      <c r="K636" s="1289"/>
    </row>
    <row r="637" spans="1:11" customFormat="1" ht="41.4" x14ac:dyDescent="0.3">
      <c r="A637" s="1327">
        <f t="shared" si="51"/>
        <v>578</v>
      </c>
      <c r="B637" s="2065"/>
      <c r="C637" s="1303" t="s">
        <v>4212</v>
      </c>
      <c r="D637" s="1303" t="s">
        <v>3284</v>
      </c>
      <c r="E637" s="1303" t="s">
        <v>4213</v>
      </c>
      <c r="F637" s="997"/>
      <c r="G637" s="997"/>
      <c r="H637" s="1297">
        <v>1</v>
      </c>
      <c r="I637" s="999"/>
      <c r="J637" s="1316">
        <f t="shared" si="50"/>
        <v>0</v>
      </c>
      <c r="K637" s="1289"/>
    </row>
    <row r="638" spans="1:11" customFormat="1" ht="41.4" x14ac:dyDescent="0.3">
      <c r="A638" s="1327">
        <f t="shared" si="51"/>
        <v>579</v>
      </c>
      <c r="B638" s="2065"/>
      <c r="C638" s="1303" t="s">
        <v>4214</v>
      </c>
      <c r="D638" s="1303" t="s">
        <v>3284</v>
      </c>
      <c r="E638" s="1303" t="s">
        <v>4215</v>
      </c>
      <c r="F638" s="997"/>
      <c r="G638" s="997"/>
      <c r="H638" s="1297">
        <v>1</v>
      </c>
      <c r="I638" s="999"/>
      <c r="J638" s="1316">
        <f t="shared" si="50"/>
        <v>0</v>
      </c>
      <c r="K638" s="1289"/>
    </row>
    <row r="639" spans="1:11" customFormat="1" ht="27.6" x14ac:dyDescent="0.3">
      <c r="A639" s="1327">
        <f t="shared" si="51"/>
        <v>580</v>
      </c>
      <c r="B639" s="2065"/>
      <c r="C639" s="1303" t="s">
        <v>4216</v>
      </c>
      <c r="D639" s="1303" t="s">
        <v>3284</v>
      </c>
      <c r="E639" s="1303" t="s">
        <v>4217</v>
      </c>
      <c r="F639" s="997"/>
      <c r="G639" s="997"/>
      <c r="H639" s="1297">
        <v>1</v>
      </c>
      <c r="I639" s="999"/>
      <c r="J639" s="1316">
        <f t="shared" si="50"/>
        <v>0</v>
      </c>
      <c r="K639" s="1289"/>
    </row>
    <row r="640" spans="1:11" customFormat="1" ht="27.6" x14ac:dyDescent="0.3">
      <c r="A640" s="1327">
        <f t="shared" si="51"/>
        <v>581</v>
      </c>
      <c r="B640" s="2065"/>
      <c r="C640" s="1303" t="s">
        <v>4218</v>
      </c>
      <c r="D640" s="1303" t="s">
        <v>4219</v>
      </c>
      <c r="E640" s="1303" t="s">
        <v>4220</v>
      </c>
      <c r="F640" s="997"/>
      <c r="G640" s="997"/>
      <c r="H640" s="1297">
        <v>2</v>
      </c>
      <c r="I640" s="999"/>
      <c r="J640" s="1316">
        <f t="shared" si="50"/>
        <v>0</v>
      </c>
      <c r="K640" s="1289"/>
    </row>
    <row r="641" spans="1:11" customFormat="1" ht="14.4" x14ac:dyDescent="0.3">
      <c r="A641" s="1327">
        <f t="shared" si="51"/>
        <v>582</v>
      </c>
      <c r="B641" s="2065"/>
      <c r="C641" s="1303" t="s">
        <v>4221</v>
      </c>
      <c r="D641" s="1303" t="s">
        <v>3094</v>
      </c>
      <c r="E641" s="1303" t="s">
        <v>4222</v>
      </c>
      <c r="F641" s="997"/>
      <c r="G641" s="997"/>
      <c r="H641" s="1297">
        <v>2</v>
      </c>
      <c r="I641" s="999"/>
      <c r="J641" s="1316">
        <f t="shared" si="50"/>
        <v>0</v>
      </c>
      <c r="K641" s="1289"/>
    </row>
    <row r="642" spans="1:11" customFormat="1" ht="14.4" x14ac:dyDescent="0.3">
      <c r="A642" s="1327">
        <f t="shared" si="51"/>
        <v>583</v>
      </c>
      <c r="B642" s="2065"/>
      <c r="C642" s="1303" t="s">
        <v>4223</v>
      </c>
      <c r="D642" s="1303"/>
      <c r="E642" s="1303"/>
      <c r="F642" s="997"/>
      <c r="G642" s="997"/>
      <c r="H642" s="1297">
        <v>1</v>
      </c>
      <c r="I642" s="999"/>
      <c r="J642" s="1316">
        <f t="shared" si="50"/>
        <v>0</v>
      </c>
      <c r="K642" s="1289"/>
    </row>
    <row r="643" spans="1:11" customFormat="1" ht="14.4" x14ac:dyDescent="0.3">
      <c r="A643" s="1327">
        <f t="shared" si="51"/>
        <v>584</v>
      </c>
      <c r="B643" s="2065"/>
      <c r="C643" s="1303" t="s">
        <v>4224</v>
      </c>
      <c r="D643" s="1303"/>
      <c r="E643" s="1303"/>
      <c r="F643" s="997"/>
      <c r="G643" s="997"/>
      <c r="H643" s="1297">
        <v>1</v>
      </c>
      <c r="I643" s="999"/>
      <c r="J643" s="1316">
        <f t="shared" si="50"/>
        <v>0</v>
      </c>
      <c r="K643" s="1289"/>
    </row>
    <row r="644" spans="1:11" customFormat="1" ht="14.4" x14ac:dyDescent="0.3">
      <c r="A644" s="1327">
        <f t="shared" si="51"/>
        <v>585</v>
      </c>
      <c r="B644" s="2065"/>
      <c r="C644" s="1303" t="s">
        <v>4225</v>
      </c>
      <c r="D644" s="1303" t="s">
        <v>3094</v>
      </c>
      <c r="E644" s="1303" t="s">
        <v>4226</v>
      </c>
      <c r="F644" s="997"/>
      <c r="G644" s="997"/>
      <c r="H644" s="1297">
        <v>1</v>
      </c>
      <c r="I644" s="999"/>
      <c r="J644" s="1316">
        <f t="shared" si="50"/>
        <v>0</v>
      </c>
      <c r="K644" s="1289"/>
    </row>
    <row r="645" spans="1:11" customFormat="1" ht="14.4" x14ac:dyDescent="0.3">
      <c r="A645" s="1327">
        <f t="shared" si="51"/>
        <v>586</v>
      </c>
      <c r="B645" s="2065"/>
      <c r="C645" s="1303" t="s">
        <v>4227</v>
      </c>
      <c r="D645" s="1303" t="s">
        <v>3979</v>
      </c>
      <c r="E645" s="1305">
        <v>1801004</v>
      </c>
      <c r="F645" s="997"/>
      <c r="G645" s="997"/>
      <c r="H645" s="1297">
        <v>1</v>
      </c>
      <c r="I645" s="999"/>
      <c r="J645" s="1316">
        <f t="shared" si="50"/>
        <v>0</v>
      </c>
      <c r="K645" s="1289"/>
    </row>
    <row r="646" spans="1:11" customFormat="1" ht="14.4" x14ac:dyDescent="0.3">
      <c r="A646" s="1327">
        <f t="shared" si="51"/>
        <v>587</v>
      </c>
      <c r="B646" s="2065"/>
      <c r="C646" s="1303" t="s">
        <v>4228</v>
      </c>
      <c r="D646" s="1303"/>
      <c r="E646" s="1303"/>
      <c r="F646" s="997"/>
      <c r="G646" s="997"/>
      <c r="H646" s="1297">
        <v>1</v>
      </c>
      <c r="I646" s="999"/>
      <c r="J646" s="1316">
        <f t="shared" si="50"/>
        <v>0</v>
      </c>
      <c r="K646" s="1289"/>
    </row>
    <row r="647" spans="1:11" customFormat="1" ht="27.6" x14ac:dyDescent="0.3">
      <c r="A647" s="1327">
        <f t="shared" si="51"/>
        <v>588</v>
      </c>
      <c r="B647" s="2065"/>
      <c r="C647" s="1303" t="s">
        <v>4229</v>
      </c>
      <c r="D647" s="1303" t="s">
        <v>4184</v>
      </c>
      <c r="E647" s="1305">
        <v>2905489</v>
      </c>
      <c r="F647" s="997"/>
      <c r="G647" s="997"/>
      <c r="H647" s="1297">
        <v>1</v>
      </c>
      <c r="I647" s="999"/>
      <c r="J647" s="1316">
        <f t="shared" si="50"/>
        <v>0</v>
      </c>
      <c r="K647" s="1289"/>
    </row>
    <row r="648" spans="1:11" customFormat="1" ht="14.4" x14ac:dyDescent="0.3">
      <c r="A648" s="1327">
        <f t="shared" si="51"/>
        <v>589</v>
      </c>
      <c r="B648" s="2065"/>
      <c r="C648" s="1303" t="s">
        <v>4230</v>
      </c>
      <c r="D648" s="1303" t="s">
        <v>3947</v>
      </c>
      <c r="E648" s="1303" t="s">
        <v>4231</v>
      </c>
      <c r="F648" s="997"/>
      <c r="G648" s="997"/>
      <c r="H648" s="1297">
        <v>1</v>
      </c>
      <c r="I648" s="999"/>
      <c r="J648" s="1316">
        <f t="shared" si="50"/>
        <v>0</v>
      </c>
      <c r="K648" s="1289"/>
    </row>
    <row r="649" spans="1:11" customFormat="1" ht="27.6" x14ac:dyDescent="0.3">
      <c r="A649" s="1327">
        <f t="shared" si="51"/>
        <v>590</v>
      </c>
      <c r="B649" s="2065"/>
      <c r="C649" s="1303" t="s">
        <v>4232</v>
      </c>
      <c r="D649" s="1303" t="s">
        <v>3947</v>
      </c>
      <c r="E649" s="1303" t="s">
        <v>4233</v>
      </c>
      <c r="F649" s="997"/>
      <c r="G649" s="997"/>
      <c r="H649" s="1297">
        <v>1</v>
      </c>
      <c r="I649" s="999"/>
      <c r="J649" s="1316">
        <f t="shared" si="50"/>
        <v>0</v>
      </c>
      <c r="K649" s="1289"/>
    </row>
    <row r="650" spans="1:11" customFormat="1" ht="14.4" x14ac:dyDescent="0.3">
      <c r="A650" s="1327">
        <f t="shared" si="51"/>
        <v>591</v>
      </c>
      <c r="B650" s="2065"/>
      <c r="C650" s="1303" t="s">
        <v>4234</v>
      </c>
      <c r="D650" s="1303" t="s">
        <v>1397</v>
      </c>
      <c r="E650" s="1303" t="s">
        <v>4235</v>
      </c>
      <c r="F650" s="997"/>
      <c r="G650" s="997"/>
      <c r="H650" s="1297">
        <v>30</v>
      </c>
      <c r="I650" s="999"/>
      <c r="J650" s="1316">
        <f t="shared" si="50"/>
        <v>0</v>
      </c>
      <c r="K650" s="1289"/>
    </row>
    <row r="651" spans="1:11" customFormat="1" ht="14.4" x14ac:dyDescent="0.3">
      <c r="A651" s="1327">
        <f t="shared" si="51"/>
        <v>592</v>
      </c>
      <c r="B651" s="2065"/>
      <c r="C651" s="1303" t="s">
        <v>4236</v>
      </c>
      <c r="D651" s="1303" t="s">
        <v>4237</v>
      </c>
      <c r="E651" s="1303" t="s">
        <v>4238</v>
      </c>
      <c r="F651" s="997"/>
      <c r="G651" s="997"/>
      <c r="H651" s="1297">
        <v>30</v>
      </c>
      <c r="I651" s="999"/>
      <c r="J651" s="1316">
        <f t="shared" si="50"/>
        <v>0</v>
      </c>
      <c r="K651" s="1289"/>
    </row>
    <row r="652" spans="1:11" customFormat="1" ht="14.4" x14ac:dyDescent="0.3">
      <c r="A652" s="1327">
        <f t="shared" si="51"/>
        <v>593</v>
      </c>
      <c r="B652" s="2065"/>
      <c r="C652" s="1303" t="s">
        <v>4239</v>
      </c>
      <c r="D652" s="1303" t="s">
        <v>4240</v>
      </c>
      <c r="E652" s="1303" t="s">
        <v>4241</v>
      </c>
      <c r="F652" s="997"/>
      <c r="G652" s="997"/>
      <c r="H652" s="1297">
        <v>350</v>
      </c>
      <c r="I652" s="999"/>
      <c r="J652" s="1316">
        <f t="shared" si="50"/>
        <v>0</v>
      </c>
      <c r="K652" s="1289"/>
    </row>
    <row r="653" spans="1:11" customFormat="1" ht="14.4" x14ac:dyDescent="0.3">
      <c r="A653" s="1328">
        <f t="shared" si="51"/>
        <v>594</v>
      </c>
      <c r="B653" s="2065"/>
      <c r="C653" s="1299" t="s">
        <v>4242</v>
      </c>
      <c r="D653" s="1299" t="s">
        <v>4243</v>
      </c>
      <c r="E653" s="1299" t="s">
        <v>4244</v>
      </c>
      <c r="F653" s="990"/>
      <c r="G653" s="990"/>
      <c r="H653" s="1297">
        <v>1</v>
      </c>
      <c r="I653" s="1000"/>
      <c r="J653" s="1325">
        <f t="shared" si="50"/>
        <v>0</v>
      </c>
      <c r="K653" s="1289"/>
    </row>
    <row r="654" spans="1:11" customFormat="1" ht="15" thickBot="1" x14ac:dyDescent="0.35">
      <c r="A654" s="2049" t="s">
        <v>2660</v>
      </c>
      <c r="B654" s="2049"/>
      <c r="C654" s="2049"/>
      <c r="D654" s="2049"/>
      <c r="E654" s="2049"/>
      <c r="F654" s="2049"/>
      <c r="G654" s="2049"/>
      <c r="H654" s="2049"/>
      <c r="I654" s="2050">
        <f>SUM(J609:J653)</f>
        <v>0</v>
      </c>
      <c r="J654" s="2050"/>
      <c r="K654" s="1289"/>
    </row>
    <row r="655" spans="1:11" customFormat="1" ht="14.4" x14ac:dyDescent="0.3">
      <c r="A655" s="2064" t="s">
        <v>2698</v>
      </c>
      <c r="B655" s="2064"/>
      <c r="C655" s="2064"/>
      <c r="D655" s="2064"/>
      <c r="E655" s="2064"/>
      <c r="F655" s="2064"/>
      <c r="G655" s="2064"/>
      <c r="H655" s="2064"/>
      <c r="I655" s="2064"/>
      <c r="J655" s="2064"/>
      <c r="K655" s="1289"/>
    </row>
    <row r="656" spans="1:11" customFormat="1" ht="14.4" x14ac:dyDescent="0.3">
      <c r="A656" s="1326">
        <f>A653+1</f>
        <v>595</v>
      </c>
      <c r="B656" s="2065" t="s">
        <v>4245</v>
      </c>
      <c r="C656" s="1306" t="s">
        <v>4157</v>
      </c>
      <c r="D656" s="1306" t="s">
        <v>4114</v>
      </c>
      <c r="E656" s="1306" t="s">
        <v>2973</v>
      </c>
      <c r="F656" s="1001"/>
      <c r="G656" s="1001"/>
      <c r="H656" s="1302">
        <v>1</v>
      </c>
      <c r="I656" s="998"/>
      <c r="J656" s="1315">
        <f t="shared" ref="J656:J695" si="52">ROUND(I656,2)*H656</f>
        <v>0</v>
      </c>
      <c r="K656" s="1289"/>
    </row>
    <row r="657" spans="1:11" customFormat="1" ht="14.4" x14ac:dyDescent="0.3">
      <c r="A657" s="1327">
        <f t="shared" ref="A657:A695" si="53">A656+1</f>
        <v>596</v>
      </c>
      <c r="B657" s="2065"/>
      <c r="C657" s="1303" t="s">
        <v>4246</v>
      </c>
      <c r="D657" s="1303" t="s">
        <v>3944</v>
      </c>
      <c r="E657" s="1305" t="s">
        <v>4247</v>
      </c>
      <c r="F657" s="997"/>
      <c r="G657" s="997"/>
      <c r="H657" s="1297">
        <v>1</v>
      </c>
      <c r="I657" s="999"/>
      <c r="J657" s="1316">
        <f t="shared" si="52"/>
        <v>0</v>
      </c>
      <c r="K657" s="1289"/>
    </row>
    <row r="658" spans="1:11" customFormat="1" ht="27.6" x14ac:dyDescent="0.3">
      <c r="A658" s="1327">
        <f t="shared" si="53"/>
        <v>597</v>
      </c>
      <c r="B658" s="2065"/>
      <c r="C658" s="1303" t="s">
        <v>4248</v>
      </c>
      <c r="D658" s="1303" t="s">
        <v>3944</v>
      </c>
      <c r="E658" s="1303" t="s">
        <v>4249</v>
      </c>
      <c r="F658" s="997"/>
      <c r="G658" s="997"/>
      <c r="H658" s="1297">
        <v>1</v>
      </c>
      <c r="I658" s="999"/>
      <c r="J658" s="1316">
        <f t="shared" si="52"/>
        <v>0</v>
      </c>
      <c r="K658" s="1289"/>
    </row>
    <row r="659" spans="1:11" customFormat="1" ht="14.4" x14ac:dyDescent="0.3">
      <c r="A659" s="1327">
        <f t="shared" si="53"/>
        <v>598</v>
      </c>
      <c r="B659" s="2065"/>
      <c r="C659" s="1303" t="s">
        <v>4250</v>
      </c>
      <c r="D659" s="1303" t="s">
        <v>3944</v>
      </c>
      <c r="E659" s="1303" t="s">
        <v>4251</v>
      </c>
      <c r="F659" s="997"/>
      <c r="G659" s="997"/>
      <c r="H659" s="1297">
        <v>1</v>
      </c>
      <c r="I659" s="999"/>
      <c r="J659" s="1316">
        <f t="shared" si="52"/>
        <v>0</v>
      </c>
      <c r="K659" s="1289"/>
    </row>
    <row r="660" spans="1:11" customFormat="1" ht="14.4" x14ac:dyDescent="0.3">
      <c r="A660" s="1327">
        <f t="shared" si="53"/>
        <v>599</v>
      </c>
      <c r="B660" s="2065"/>
      <c r="C660" s="1303" t="s">
        <v>4252</v>
      </c>
      <c r="D660" s="1303" t="s">
        <v>3944</v>
      </c>
      <c r="E660" s="1303"/>
      <c r="F660" s="997"/>
      <c r="G660" s="997"/>
      <c r="H660" s="1297">
        <v>1</v>
      </c>
      <c r="I660" s="999"/>
      <c r="J660" s="1316">
        <f t="shared" si="52"/>
        <v>0</v>
      </c>
      <c r="K660" s="1289"/>
    </row>
    <row r="661" spans="1:11" customFormat="1" ht="14.4" x14ac:dyDescent="0.3">
      <c r="A661" s="1327">
        <f t="shared" si="53"/>
        <v>600</v>
      </c>
      <c r="B661" s="2065"/>
      <c r="C661" s="1303" t="s">
        <v>4253</v>
      </c>
      <c r="D661" s="1303" t="s">
        <v>3944</v>
      </c>
      <c r="E661" s="1303"/>
      <c r="F661" s="997"/>
      <c r="G661" s="997"/>
      <c r="H661" s="1297">
        <v>1</v>
      </c>
      <c r="I661" s="999"/>
      <c r="J661" s="1316">
        <f t="shared" si="52"/>
        <v>0</v>
      </c>
      <c r="K661" s="1289"/>
    </row>
    <row r="662" spans="1:11" customFormat="1" ht="27.6" x14ac:dyDescent="0.3">
      <c r="A662" s="1327">
        <f t="shared" si="53"/>
        <v>601</v>
      </c>
      <c r="B662" s="2065"/>
      <c r="C662" s="1303" t="s">
        <v>4254</v>
      </c>
      <c r="D662" s="1303" t="s">
        <v>3947</v>
      </c>
      <c r="E662" s="1303" t="s">
        <v>4255</v>
      </c>
      <c r="F662" s="997"/>
      <c r="G662" s="997"/>
      <c r="H662" s="1297">
        <v>1</v>
      </c>
      <c r="I662" s="999"/>
      <c r="J662" s="1316">
        <f t="shared" si="52"/>
        <v>0</v>
      </c>
      <c r="K662" s="1289"/>
    </row>
    <row r="663" spans="1:11" customFormat="1" ht="27.6" x14ac:dyDescent="0.3">
      <c r="A663" s="1327">
        <f t="shared" si="53"/>
        <v>602</v>
      </c>
      <c r="B663" s="2065"/>
      <c r="C663" s="1303" t="s">
        <v>4256</v>
      </c>
      <c r="D663" s="1303" t="s">
        <v>3947</v>
      </c>
      <c r="E663" s="1303" t="s">
        <v>4257</v>
      </c>
      <c r="F663" s="997"/>
      <c r="G663" s="997"/>
      <c r="H663" s="1297">
        <v>1</v>
      </c>
      <c r="I663" s="999"/>
      <c r="J663" s="1316">
        <f t="shared" si="52"/>
        <v>0</v>
      </c>
      <c r="K663" s="1289"/>
    </row>
    <row r="664" spans="1:11" customFormat="1" ht="27.6" x14ac:dyDescent="0.3">
      <c r="A664" s="1327">
        <f t="shared" si="53"/>
        <v>603</v>
      </c>
      <c r="B664" s="2065"/>
      <c r="C664" s="1303" t="s">
        <v>4258</v>
      </c>
      <c r="D664" s="1303" t="s">
        <v>3947</v>
      </c>
      <c r="E664" s="1303" t="s">
        <v>4259</v>
      </c>
      <c r="F664" s="997"/>
      <c r="G664" s="997"/>
      <c r="H664" s="1297">
        <v>1</v>
      </c>
      <c r="I664" s="999"/>
      <c r="J664" s="1316">
        <f t="shared" si="52"/>
        <v>0</v>
      </c>
      <c r="K664" s="1289"/>
    </row>
    <row r="665" spans="1:11" customFormat="1" ht="27.6" x14ac:dyDescent="0.3">
      <c r="A665" s="1327">
        <f t="shared" si="53"/>
        <v>604</v>
      </c>
      <c r="B665" s="2065"/>
      <c r="C665" s="1303" t="s">
        <v>4260</v>
      </c>
      <c r="D665" s="1303" t="s">
        <v>3947</v>
      </c>
      <c r="E665" s="1303" t="s">
        <v>4261</v>
      </c>
      <c r="F665" s="997"/>
      <c r="G665" s="997"/>
      <c r="H665" s="1297">
        <v>1</v>
      </c>
      <c r="I665" s="999"/>
      <c r="J665" s="1316">
        <f t="shared" si="52"/>
        <v>0</v>
      </c>
      <c r="K665" s="1289"/>
    </row>
    <row r="666" spans="1:11" customFormat="1" ht="14.4" x14ac:dyDescent="0.3">
      <c r="A666" s="1327">
        <f t="shared" si="53"/>
        <v>605</v>
      </c>
      <c r="B666" s="2065"/>
      <c r="C666" s="1303" t="s">
        <v>4262</v>
      </c>
      <c r="D666" s="1303" t="s">
        <v>3947</v>
      </c>
      <c r="E666" s="1303" t="s">
        <v>4263</v>
      </c>
      <c r="F666" s="997"/>
      <c r="G666" s="997"/>
      <c r="H666" s="1297">
        <v>1</v>
      </c>
      <c r="I666" s="999"/>
      <c r="J666" s="1316">
        <f t="shared" si="52"/>
        <v>0</v>
      </c>
      <c r="K666" s="1289"/>
    </row>
    <row r="667" spans="1:11" customFormat="1" ht="27.6" x14ac:dyDescent="0.3">
      <c r="A667" s="1327">
        <f t="shared" si="53"/>
        <v>606</v>
      </c>
      <c r="B667" s="2065"/>
      <c r="C667" s="1303" t="s">
        <v>4264</v>
      </c>
      <c r="D667" s="1303" t="s">
        <v>3947</v>
      </c>
      <c r="E667" s="1303" t="s">
        <v>4265</v>
      </c>
      <c r="F667" s="997"/>
      <c r="G667" s="997"/>
      <c r="H667" s="1297">
        <v>1</v>
      </c>
      <c r="I667" s="999"/>
      <c r="J667" s="1316">
        <f t="shared" si="52"/>
        <v>0</v>
      </c>
      <c r="K667" s="1289"/>
    </row>
    <row r="668" spans="1:11" customFormat="1" ht="14.4" x14ac:dyDescent="0.3">
      <c r="A668" s="1327">
        <f t="shared" si="53"/>
        <v>607</v>
      </c>
      <c r="B668" s="2065"/>
      <c r="C668" s="1303" t="s">
        <v>4266</v>
      </c>
      <c r="D668" s="1303" t="s">
        <v>3974</v>
      </c>
      <c r="E668" s="1303" t="s">
        <v>4267</v>
      </c>
      <c r="F668" s="997"/>
      <c r="G668" s="997"/>
      <c r="H668" s="1297">
        <v>1</v>
      </c>
      <c r="I668" s="999"/>
      <c r="J668" s="1316">
        <f t="shared" si="52"/>
        <v>0</v>
      </c>
      <c r="K668" s="1289"/>
    </row>
    <row r="669" spans="1:11" customFormat="1" ht="14.4" x14ac:dyDescent="0.3">
      <c r="A669" s="1327">
        <f t="shared" si="53"/>
        <v>608</v>
      </c>
      <c r="B669" s="2065"/>
      <c r="C669" s="1303" t="s">
        <v>4268</v>
      </c>
      <c r="D669" s="1303" t="s">
        <v>3276</v>
      </c>
      <c r="E669" s="1305">
        <v>2902991</v>
      </c>
      <c r="F669" s="997"/>
      <c r="G669" s="997"/>
      <c r="H669" s="1297">
        <v>2</v>
      </c>
      <c r="I669" s="999"/>
      <c r="J669" s="1316">
        <f t="shared" si="52"/>
        <v>0</v>
      </c>
      <c r="K669" s="1289"/>
    </row>
    <row r="670" spans="1:11" customFormat="1" ht="14.4" x14ac:dyDescent="0.3">
      <c r="A670" s="1327">
        <f t="shared" si="53"/>
        <v>609</v>
      </c>
      <c r="B670" s="2065"/>
      <c r="C670" s="1303" t="s">
        <v>4269</v>
      </c>
      <c r="D670" s="1303" t="s">
        <v>3276</v>
      </c>
      <c r="E670" s="1305">
        <v>2902992</v>
      </c>
      <c r="F670" s="997"/>
      <c r="G670" s="997"/>
      <c r="H670" s="1297">
        <v>1</v>
      </c>
      <c r="I670" s="999"/>
      <c r="J670" s="1316">
        <f t="shared" si="52"/>
        <v>0</v>
      </c>
      <c r="K670" s="1289"/>
    </row>
    <row r="671" spans="1:11" customFormat="1" ht="14.4" x14ac:dyDescent="0.3">
      <c r="A671" s="1327">
        <f t="shared" si="53"/>
        <v>610</v>
      </c>
      <c r="B671" s="2065"/>
      <c r="C671" s="1303" t="s">
        <v>4270</v>
      </c>
      <c r="D671" s="1303" t="s">
        <v>3944</v>
      </c>
      <c r="E671" s="1303" t="s">
        <v>4271</v>
      </c>
      <c r="F671" s="997"/>
      <c r="G671" s="997"/>
      <c r="H671" s="1297">
        <v>1</v>
      </c>
      <c r="I671" s="999"/>
      <c r="J671" s="1316">
        <f t="shared" si="52"/>
        <v>0</v>
      </c>
      <c r="K671" s="1289"/>
    </row>
    <row r="672" spans="1:11" customFormat="1" ht="14.4" x14ac:dyDescent="0.3">
      <c r="A672" s="1327">
        <f t="shared" si="53"/>
        <v>611</v>
      </c>
      <c r="B672" s="2065"/>
      <c r="C672" s="1303" t="s">
        <v>4272</v>
      </c>
      <c r="D672" s="1303" t="s">
        <v>3944</v>
      </c>
      <c r="E672" s="1303" t="s">
        <v>4273</v>
      </c>
      <c r="F672" s="997"/>
      <c r="G672" s="997"/>
      <c r="H672" s="1297">
        <v>1</v>
      </c>
      <c r="I672" s="999"/>
      <c r="J672" s="1316">
        <f t="shared" si="52"/>
        <v>0</v>
      </c>
      <c r="K672" s="1289"/>
    </row>
    <row r="673" spans="1:11" customFormat="1" ht="27.6" x14ac:dyDescent="0.3">
      <c r="A673" s="1327">
        <f t="shared" si="53"/>
        <v>612</v>
      </c>
      <c r="B673" s="2065"/>
      <c r="C673" s="1303" t="s">
        <v>4274</v>
      </c>
      <c r="D673" s="1303" t="s">
        <v>4275</v>
      </c>
      <c r="E673" s="1303" t="s">
        <v>4276</v>
      </c>
      <c r="F673" s="997"/>
      <c r="G673" s="997"/>
      <c r="H673" s="1297">
        <v>1</v>
      </c>
      <c r="I673" s="999"/>
      <c r="J673" s="1316">
        <f t="shared" si="52"/>
        <v>0</v>
      </c>
      <c r="K673" s="1289"/>
    </row>
    <row r="674" spans="1:11" customFormat="1" ht="41.4" x14ac:dyDescent="0.3">
      <c r="A674" s="1327">
        <f t="shared" si="53"/>
        <v>613</v>
      </c>
      <c r="B674" s="2065"/>
      <c r="C674" s="1303" t="s">
        <v>4277</v>
      </c>
      <c r="D674" s="1303" t="s">
        <v>4275</v>
      </c>
      <c r="E674" s="1303" t="s">
        <v>4278</v>
      </c>
      <c r="F674" s="997"/>
      <c r="G674" s="997"/>
      <c r="H674" s="1297">
        <v>1</v>
      </c>
      <c r="I674" s="999"/>
      <c r="J674" s="1316">
        <f t="shared" si="52"/>
        <v>0</v>
      </c>
      <c r="K674" s="1289"/>
    </row>
    <row r="675" spans="1:11" customFormat="1" ht="27.6" x14ac:dyDescent="0.3">
      <c r="A675" s="1327">
        <f t="shared" si="53"/>
        <v>614</v>
      </c>
      <c r="B675" s="2065"/>
      <c r="C675" s="1303" t="s">
        <v>4279</v>
      </c>
      <c r="D675" s="1303" t="s">
        <v>4275</v>
      </c>
      <c r="E675" s="1303" t="s">
        <v>4280</v>
      </c>
      <c r="F675" s="997"/>
      <c r="G675" s="997"/>
      <c r="H675" s="1297">
        <v>1</v>
      </c>
      <c r="I675" s="999"/>
      <c r="J675" s="1316">
        <f t="shared" si="52"/>
        <v>0</v>
      </c>
      <c r="K675" s="1289"/>
    </row>
    <row r="676" spans="1:11" customFormat="1" ht="41.4" x14ac:dyDescent="0.3">
      <c r="A676" s="1327">
        <f t="shared" si="53"/>
        <v>615</v>
      </c>
      <c r="B676" s="2065"/>
      <c r="C676" s="1303" t="s">
        <v>4281</v>
      </c>
      <c r="D676" s="1303" t="s">
        <v>4275</v>
      </c>
      <c r="E676" s="1303" t="s">
        <v>4282</v>
      </c>
      <c r="F676" s="997"/>
      <c r="G676" s="997"/>
      <c r="H676" s="1297">
        <v>1</v>
      </c>
      <c r="I676" s="999"/>
      <c r="J676" s="1316">
        <f t="shared" si="52"/>
        <v>0</v>
      </c>
      <c r="K676" s="1289"/>
    </row>
    <row r="677" spans="1:11" customFormat="1" ht="14.4" x14ac:dyDescent="0.3">
      <c r="A677" s="1327">
        <f t="shared" si="53"/>
        <v>616</v>
      </c>
      <c r="B677" s="2065"/>
      <c r="C677" s="1303" t="s">
        <v>4283</v>
      </c>
      <c r="D677" s="1303" t="s">
        <v>4284</v>
      </c>
      <c r="E677" s="1303" t="s">
        <v>4285</v>
      </c>
      <c r="F677" s="997"/>
      <c r="G677" s="997"/>
      <c r="H677" s="1297">
        <v>1</v>
      </c>
      <c r="I677" s="999"/>
      <c r="J677" s="1316">
        <f t="shared" si="52"/>
        <v>0</v>
      </c>
      <c r="K677" s="1289"/>
    </row>
    <row r="678" spans="1:11" customFormat="1" ht="14.4" x14ac:dyDescent="0.3">
      <c r="A678" s="1327">
        <f t="shared" si="53"/>
        <v>617</v>
      </c>
      <c r="B678" s="2065"/>
      <c r="C678" s="1303" t="s">
        <v>4286</v>
      </c>
      <c r="D678" s="1303" t="s">
        <v>1948</v>
      </c>
      <c r="E678" s="1303"/>
      <c r="F678" s="997"/>
      <c r="G678" s="997"/>
      <c r="H678" s="1297">
        <v>1</v>
      </c>
      <c r="I678" s="999"/>
      <c r="J678" s="1316">
        <f t="shared" si="52"/>
        <v>0</v>
      </c>
      <c r="K678" s="1289"/>
    </row>
    <row r="679" spans="1:11" customFormat="1" ht="14.4" x14ac:dyDescent="0.3">
      <c r="A679" s="1327">
        <f t="shared" si="53"/>
        <v>618</v>
      </c>
      <c r="B679" s="2065"/>
      <c r="C679" s="1303" t="s">
        <v>4287</v>
      </c>
      <c r="D679" s="1303" t="s">
        <v>4288</v>
      </c>
      <c r="E679" s="1303" t="s">
        <v>4289</v>
      </c>
      <c r="F679" s="997"/>
      <c r="G679" s="997"/>
      <c r="H679" s="1297">
        <v>1</v>
      </c>
      <c r="I679" s="999"/>
      <c r="J679" s="1316">
        <f t="shared" si="52"/>
        <v>0</v>
      </c>
      <c r="K679" s="1289"/>
    </row>
    <row r="680" spans="1:11" customFormat="1" ht="14.4" x14ac:dyDescent="0.3">
      <c r="A680" s="1327">
        <f t="shared" si="53"/>
        <v>619</v>
      </c>
      <c r="B680" s="2065"/>
      <c r="C680" s="1303" t="s">
        <v>4290</v>
      </c>
      <c r="D680" s="1303" t="s">
        <v>1397</v>
      </c>
      <c r="E680" s="1303" t="s">
        <v>4291</v>
      </c>
      <c r="F680" s="997"/>
      <c r="G680" s="997"/>
      <c r="H680" s="1297">
        <v>1</v>
      </c>
      <c r="I680" s="999"/>
      <c r="J680" s="1316">
        <f t="shared" si="52"/>
        <v>0</v>
      </c>
      <c r="K680" s="1289"/>
    </row>
    <row r="681" spans="1:11" customFormat="1" ht="14.4" x14ac:dyDescent="0.3">
      <c r="A681" s="1327">
        <f t="shared" si="53"/>
        <v>620</v>
      </c>
      <c r="B681" s="2065"/>
      <c r="C681" s="1303" t="s">
        <v>4292</v>
      </c>
      <c r="D681" s="1303" t="s">
        <v>4293</v>
      </c>
      <c r="E681" s="1303" t="s">
        <v>4294</v>
      </c>
      <c r="F681" s="997"/>
      <c r="G681" s="997"/>
      <c r="H681" s="1297">
        <v>1</v>
      </c>
      <c r="I681" s="999"/>
      <c r="J681" s="1316">
        <f t="shared" si="52"/>
        <v>0</v>
      </c>
      <c r="K681" s="1289"/>
    </row>
    <row r="682" spans="1:11" customFormat="1" ht="14.4" x14ac:dyDescent="0.3">
      <c r="A682" s="1327">
        <f t="shared" si="53"/>
        <v>621</v>
      </c>
      <c r="B682" s="2065"/>
      <c r="C682" s="1303" t="s">
        <v>4295</v>
      </c>
      <c r="D682" s="1303" t="s">
        <v>4293</v>
      </c>
      <c r="E682" s="1303" t="s">
        <v>4296</v>
      </c>
      <c r="F682" s="997"/>
      <c r="G682" s="997"/>
      <c r="H682" s="1297">
        <v>1</v>
      </c>
      <c r="I682" s="999"/>
      <c r="J682" s="1316">
        <f t="shared" si="52"/>
        <v>0</v>
      </c>
      <c r="K682" s="1289"/>
    </row>
    <row r="683" spans="1:11" customFormat="1" ht="14.4" x14ac:dyDescent="0.3">
      <c r="A683" s="1327">
        <f t="shared" si="53"/>
        <v>622</v>
      </c>
      <c r="B683" s="2065"/>
      <c r="C683" s="1303" t="s">
        <v>4297</v>
      </c>
      <c r="D683" s="1303" t="s">
        <v>4298</v>
      </c>
      <c r="E683" s="1305">
        <v>276266</v>
      </c>
      <c r="F683" s="997"/>
      <c r="G683" s="997"/>
      <c r="H683" s="1297">
        <v>1</v>
      </c>
      <c r="I683" s="999"/>
      <c r="J683" s="1316">
        <f t="shared" si="52"/>
        <v>0</v>
      </c>
      <c r="K683" s="1289"/>
    </row>
    <row r="684" spans="1:11" customFormat="1" ht="14.4" x14ac:dyDescent="0.3">
      <c r="A684" s="1327">
        <f t="shared" si="53"/>
        <v>623</v>
      </c>
      <c r="B684" s="2065"/>
      <c r="C684" s="1303" t="s">
        <v>4299</v>
      </c>
      <c r="D684" s="1303" t="s">
        <v>4298</v>
      </c>
      <c r="E684" s="1305">
        <v>286521</v>
      </c>
      <c r="F684" s="997"/>
      <c r="G684" s="997"/>
      <c r="H684" s="1297">
        <v>1</v>
      </c>
      <c r="I684" s="999"/>
      <c r="J684" s="1316">
        <f t="shared" si="52"/>
        <v>0</v>
      </c>
      <c r="K684" s="1289"/>
    </row>
    <row r="685" spans="1:11" customFormat="1" ht="14.4" x14ac:dyDescent="0.3">
      <c r="A685" s="1327">
        <f t="shared" si="53"/>
        <v>624</v>
      </c>
      <c r="B685" s="2065"/>
      <c r="C685" s="1303" t="s">
        <v>4300</v>
      </c>
      <c r="D685" s="1303" t="s">
        <v>1397</v>
      </c>
      <c r="E685" s="1303" t="s">
        <v>4301</v>
      </c>
      <c r="F685" s="997"/>
      <c r="G685" s="997"/>
      <c r="H685" s="1297">
        <v>1</v>
      </c>
      <c r="I685" s="999"/>
      <c r="J685" s="1316">
        <f t="shared" si="52"/>
        <v>0</v>
      </c>
      <c r="K685" s="1289"/>
    </row>
    <row r="686" spans="1:11" customFormat="1" ht="14.4" x14ac:dyDescent="0.3">
      <c r="A686" s="1327">
        <f t="shared" si="53"/>
        <v>625</v>
      </c>
      <c r="B686" s="2065"/>
      <c r="C686" s="1303" t="s">
        <v>4302</v>
      </c>
      <c r="D686" s="1303" t="s">
        <v>1397</v>
      </c>
      <c r="E686" s="1303" t="s">
        <v>4303</v>
      </c>
      <c r="F686" s="997"/>
      <c r="G686" s="997"/>
      <c r="H686" s="1297">
        <v>1</v>
      </c>
      <c r="I686" s="999"/>
      <c r="J686" s="1316">
        <f t="shared" si="52"/>
        <v>0</v>
      </c>
      <c r="K686" s="1289"/>
    </row>
    <row r="687" spans="1:11" customFormat="1" ht="14.4" x14ac:dyDescent="0.3">
      <c r="A687" s="1327">
        <f t="shared" si="53"/>
        <v>626</v>
      </c>
      <c r="B687" s="2065"/>
      <c r="C687" s="1303" t="s">
        <v>4227</v>
      </c>
      <c r="D687" s="1303" t="s">
        <v>1397</v>
      </c>
      <c r="E687" s="1303"/>
      <c r="F687" s="997"/>
      <c r="G687" s="997"/>
      <c r="H687" s="1297">
        <v>1</v>
      </c>
      <c r="I687" s="999"/>
      <c r="J687" s="1316">
        <f t="shared" si="52"/>
        <v>0</v>
      </c>
      <c r="K687" s="1289"/>
    </row>
    <row r="688" spans="1:11" customFormat="1" ht="27.6" x14ac:dyDescent="0.3">
      <c r="A688" s="1327">
        <f t="shared" si="53"/>
        <v>627</v>
      </c>
      <c r="B688" s="2065"/>
      <c r="C688" s="1303" t="s">
        <v>4304</v>
      </c>
      <c r="D688" s="1303" t="s">
        <v>1940</v>
      </c>
      <c r="E688" s="1303" t="s">
        <v>4305</v>
      </c>
      <c r="F688" s="997"/>
      <c r="G688" s="997"/>
      <c r="H688" s="1297">
        <v>1</v>
      </c>
      <c r="I688" s="999"/>
      <c r="J688" s="1316">
        <f t="shared" si="52"/>
        <v>0</v>
      </c>
      <c r="K688" s="1289"/>
    </row>
    <row r="689" spans="1:11" customFormat="1" ht="14.4" x14ac:dyDescent="0.3">
      <c r="A689" s="1327">
        <f t="shared" si="53"/>
        <v>628</v>
      </c>
      <c r="B689" s="2065"/>
      <c r="C689" s="1303" t="s">
        <v>4306</v>
      </c>
      <c r="D689" s="1303" t="s">
        <v>3878</v>
      </c>
      <c r="E689" s="1303" t="s">
        <v>4307</v>
      </c>
      <c r="F689" s="997"/>
      <c r="G689" s="997"/>
      <c r="H689" s="1297">
        <v>1</v>
      </c>
      <c r="I689" s="999"/>
      <c r="J689" s="1316">
        <f t="shared" si="52"/>
        <v>0</v>
      </c>
      <c r="K689" s="1289"/>
    </row>
    <row r="690" spans="1:11" customFormat="1" ht="41.4" x14ac:dyDescent="0.3">
      <c r="A690" s="1327">
        <f t="shared" si="53"/>
        <v>629</v>
      </c>
      <c r="B690" s="2065"/>
      <c r="C690" s="1303" t="s">
        <v>4308</v>
      </c>
      <c r="D690" s="1303" t="s">
        <v>3279</v>
      </c>
      <c r="E690" s="1303" t="s">
        <v>4309</v>
      </c>
      <c r="F690" s="997"/>
      <c r="G690" s="997"/>
      <c r="H690" s="1297">
        <v>1</v>
      </c>
      <c r="I690" s="999"/>
      <c r="J690" s="1316">
        <f t="shared" si="52"/>
        <v>0</v>
      </c>
      <c r="K690" s="1289"/>
    </row>
    <row r="691" spans="1:11" customFormat="1" ht="27.6" x14ac:dyDescent="0.3">
      <c r="A691" s="1327">
        <f t="shared" si="53"/>
        <v>630</v>
      </c>
      <c r="B691" s="2065"/>
      <c r="C691" s="1303" t="s">
        <v>4310</v>
      </c>
      <c r="D691" s="1303" t="s">
        <v>3279</v>
      </c>
      <c r="E691" s="1303" t="s">
        <v>4311</v>
      </c>
      <c r="F691" s="997"/>
      <c r="G691" s="997"/>
      <c r="H691" s="1297">
        <v>1</v>
      </c>
      <c r="I691" s="999"/>
      <c r="J691" s="1316">
        <f t="shared" si="52"/>
        <v>0</v>
      </c>
      <c r="K691" s="1289"/>
    </row>
    <row r="692" spans="1:11" customFormat="1" ht="27.6" x14ac:dyDescent="0.3">
      <c r="A692" s="1327">
        <f t="shared" si="53"/>
        <v>631</v>
      </c>
      <c r="B692" s="2065"/>
      <c r="C692" s="1303" t="s">
        <v>4312</v>
      </c>
      <c r="D692" s="1303" t="s">
        <v>3279</v>
      </c>
      <c r="E692" s="1303" t="s">
        <v>4313</v>
      </c>
      <c r="F692" s="997"/>
      <c r="G692" s="997"/>
      <c r="H692" s="1297">
        <v>1</v>
      </c>
      <c r="I692" s="999"/>
      <c r="J692" s="1316">
        <f t="shared" si="52"/>
        <v>0</v>
      </c>
      <c r="K692" s="1289"/>
    </row>
    <row r="693" spans="1:11" customFormat="1" ht="14.4" x14ac:dyDescent="0.3">
      <c r="A693" s="1327">
        <f t="shared" si="53"/>
        <v>632</v>
      </c>
      <c r="B693" s="2065"/>
      <c r="C693" s="1303" t="s">
        <v>1901</v>
      </c>
      <c r="D693" s="1303" t="s">
        <v>3279</v>
      </c>
      <c r="E693" s="1303" t="s">
        <v>4314</v>
      </c>
      <c r="F693" s="997"/>
      <c r="G693" s="997"/>
      <c r="H693" s="1297">
        <v>1</v>
      </c>
      <c r="I693" s="999"/>
      <c r="J693" s="1316">
        <f t="shared" si="52"/>
        <v>0</v>
      </c>
      <c r="K693" s="1289"/>
    </row>
    <row r="694" spans="1:11" customFormat="1" ht="14.4" x14ac:dyDescent="0.3">
      <c r="A694" s="1327">
        <f t="shared" si="53"/>
        <v>633</v>
      </c>
      <c r="B694" s="2065"/>
      <c r="C694" s="1303" t="s">
        <v>4315</v>
      </c>
      <c r="D694" s="1303" t="s">
        <v>3279</v>
      </c>
      <c r="E694" s="1303" t="s">
        <v>4316</v>
      </c>
      <c r="F694" s="997"/>
      <c r="G694" s="997"/>
      <c r="H694" s="1297">
        <v>1</v>
      </c>
      <c r="I694" s="999"/>
      <c r="J694" s="1316">
        <f t="shared" si="52"/>
        <v>0</v>
      </c>
      <c r="K694" s="1289"/>
    </row>
    <row r="695" spans="1:11" customFormat="1" ht="27.6" x14ac:dyDescent="0.3">
      <c r="A695" s="1328">
        <f t="shared" si="53"/>
        <v>634</v>
      </c>
      <c r="B695" s="2065"/>
      <c r="C695" s="1299" t="s">
        <v>4317</v>
      </c>
      <c r="D695" s="1299" t="s">
        <v>1397</v>
      </c>
      <c r="E695" s="1299" t="s">
        <v>4318</v>
      </c>
      <c r="F695" s="990"/>
      <c r="G695" s="990"/>
      <c r="H695" s="1297">
        <v>1</v>
      </c>
      <c r="I695" s="1000"/>
      <c r="J695" s="1325">
        <f t="shared" si="52"/>
        <v>0</v>
      </c>
      <c r="K695" s="1289"/>
    </row>
    <row r="696" spans="1:11" customFormat="1" ht="15" thickBot="1" x14ac:dyDescent="0.35">
      <c r="A696" s="2049" t="s">
        <v>2660</v>
      </c>
      <c r="B696" s="2049"/>
      <c r="C696" s="2049"/>
      <c r="D696" s="2049"/>
      <c r="E696" s="2049"/>
      <c r="F696" s="2049"/>
      <c r="G696" s="2049"/>
      <c r="H696" s="2049"/>
      <c r="I696" s="2050">
        <f>SUM(J656:J695)</f>
        <v>0</v>
      </c>
      <c r="J696" s="2050"/>
      <c r="K696" s="1289"/>
    </row>
    <row r="697" spans="1:11" customFormat="1" ht="14.4" x14ac:dyDescent="0.3">
      <c r="A697" s="2064" t="s">
        <v>3073</v>
      </c>
      <c r="B697" s="2064"/>
      <c r="C697" s="2064"/>
      <c r="D697" s="2064"/>
      <c r="E697" s="2064"/>
      <c r="F697" s="2064"/>
      <c r="G697" s="2064"/>
      <c r="H697" s="2064"/>
      <c r="I697" s="2064"/>
      <c r="J697" s="2064"/>
      <c r="K697" s="1289"/>
    </row>
    <row r="698" spans="1:11" customFormat="1" ht="66.75" customHeight="1" x14ac:dyDescent="0.3">
      <c r="A698" s="1326">
        <f>A695+1</f>
        <v>635</v>
      </c>
      <c r="B698" s="2065" t="s">
        <v>4319</v>
      </c>
      <c r="C698" s="1306" t="s">
        <v>4320</v>
      </c>
      <c r="D698" s="1306" t="s">
        <v>2232</v>
      </c>
      <c r="E698" s="1306" t="s">
        <v>4321</v>
      </c>
      <c r="F698" s="1001"/>
      <c r="G698" s="1001"/>
      <c r="H698" s="1302">
        <v>1</v>
      </c>
      <c r="I698" s="998"/>
      <c r="J698" s="1315">
        <f t="shared" ref="J698:J712" si="54">ROUND(I698,2)*H698</f>
        <v>0</v>
      </c>
      <c r="K698" s="1289"/>
    </row>
    <row r="699" spans="1:11" customFormat="1" ht="27.6" x14ac:dyDescent="0.3">
      <c r="A699" s="1327">
        <f t="shared" ref="A699:A712" si="55">A698+1</f>
        <v>636</v>
      </c>
      <c r="B699" s="2065"/>
      <c r="C699" s="1303" t="s">
        <v>4322</v>
      </c>
      <c r="D699" s="1303" t="s">
        <v>4323</v>
      </c>
      <c r="E699" s="1303" t="s">
        <v>4324</v>
      </c>
      <c r="F699" s="997"/>
      <c r="G699" s="997"/>
      <c r="H699" s="1297">
        <v>1</v>
      </c>
      <c r="I699" s="999"/>
      <c r="J699" s="1316">
        <f t="shared" si="54"/>
        <v>0</v>
      </c>
      <c r="K699" s="1289"/>
    </row>
    <row r="700" spans="1:11" customFormat="1" ht="27.6" x14ac:dyDescent="0.3">
      <c r="A700" s="1327">
        <f t="shared" si="55"/>
        <v>637</v>
      </c>
      <c r="B700" s="2065"/>
      <c r="C700" s="1303" t="s">
        <v>4325</v>
      </c>
      <c r="D700" s="1303" t="s">
        <v>3094</v>
      </c>
      <c r="E700" s="1303" t="s">
        <v>4326</v>
      </c>
      <c r="F700" s="997"/>
      <c r="G700" s="997"/>
      <c r="H700" s="1297">
        <v>1</v>
      </c>
      <c r="I700" s="999"/>
      <c r="J700" s="1316">
        <f t="shared" si="54"/>
        <v>0</v>
      </c>
      <c r="K700" s="1289"/>
    </row>
    <row r="701" spans="1:11" customFormat="1" ht="14.4" x14ac:dyDescent="0.3">
      <c r="A701" s="1327">
        <f t="shared" si="55"/>
        <v>638</v>
      </c>
      <c r="B701" s="2065"/>
      <c r="C701" s="1303" t="s">
        <v>4327</v>
      </c>
      <c r="D701" s="1303" t="s">
        <v>4328</v>
      </c>
      <c r="E701" s="1305">
        <v>286519</v>
      </c>
      <c r="F701" s="997"/>
      <c r="G701" s="997"/>
      <c r="H701" s="1297">
        <v>1</v>
      </c>
      <c r="I701" s="999"/>
      <c r="J701" s="1316">
        <f t="shared" si="54"/>
        <v>0</v>
      </c>
      <c r="K701" s="1289"/>
    </row>
    <row r="702" spans="1:11" customFormat="1" ht="41.4" x14ac:dyDescent="0.3">
      <c r="A702" s="1327">
        <f t="shared" si="55"/>
        <v>639</v>
      </c>
      <c r="B702" s="2065"/>
      <c r="C702" s="1303" t="s">
        <v>4329</v>
      </c>
      <c r="D702" s="1303" t="s">
        <v>4184</v>
      </c>
      <c r="E702" s="1303" t="s">
        <v>4330</v>
      </c>
      <c r="F702" s="997"/>
      <c r="G702" s="997"/>
      <c r="H702" s="1297">
        <v>1</v>
      </c>
      <c r="I702" s="999"/>
      <c r="J702" s="1316">
        <f t="shared" si="54"/>
        <v>0</v>
      </c>
      <c r="K702" s="1289"/>
    </row>
    <row r="703" spans="1:11" customFormat="1" ht="14.4" x14ac:dyDescent="0.3">
      <c r="A703" s="1327">
        <f t="shared" si="55"/>
        <v>640</v>
      </c>
      <c r="B703" s="2065"/>
      <c r="C703" s="1303" t="s">
        <v>4331</v>
      </c>
      <c r="D703" s="1303" t="s">
        <v>4328</v>
      </c>
      <c r="E703" s="1305">
        <v>286492</v>
      </c>
      <c r="F703" s="997"/>
      <c r="G703" s="997"/>
      <c r="H703" s="1297">
        <v>1</v>
      </c>
      <c r="I703" s="999"/>
      <c r="J703" s="1316">
        <f t="shared" si="54"/>
        <v>0</v>
      </c>
      <c r="K703" s="1289"/>
    </row>
    <row r="704" spans="1:11" customFormat="1" ht="14.4" x14ac:dyDescent="0.3">
      <c r="A704" s="1327">
        <f t="shared" si="55"/>
        <v>641</v>
      </c>
      <c r="B704" s="2065"/>
      <c r="C704" s="1303" t="s">
        <v>4332</v>
      </c>
      <c r="D704" s="1303" t="s">
        <v>4328</v>
      </c>
      <c r="E704" s="1305">
        <v>286517</v>
      </c>
      <c r="F704" s="997"/>
      <c r="G704" s="997"/>
      <c r="H704" s="1297">
        <v>1</v>
      </c>
      <c r="I704" s="999"/>
      <c r="J704" s="1316">
        <f t="shared" si="54"/>
        <v>0</v>
      </c>
      <c r="K704" s="1289"/>
    </row>
    <row r="705" spans="1:11" customFormat="1" ht="25.5" customHeight="1" x14ac:dyDescent="0.3">
      <c r="A705" s="1327">
        <f t="shared" si="55"/>
        <v>642</v>
      </c>
      <c r="B705" s="2065"/>
      <c r="C705" s="1303" t="s">
        <v>4333</v>
      </c>
      <c r="D705" s="1303" t="s">
        <v>4334</v>
      </c>
      <c r="E705" s="1303" t="s">
        <v>4335</v>
      </c>
      <c r="F705" s="997"/>
      <c r="G705" s="997"/>
      <c r="H705" s="1297">
        <v>1</v>
      </c>
      <c r="I705" s="999"/>
      <c r="J705" s="1316">
        <f t="shared" si="54"/>
        <v>0</v>
      </c>
      <c r="K705" s="1289"/>
    </row>
    <row r="706" spans="1:11" customFormat="1" ht="14.4" x14ac:dyDescent="0.3">
      <c r="A706" s="1327">
        <f t="shared" si="55"/>
        <v>643</v>
      </c>
      <c r="B706" s="2065"/>
      <c r="C706" s="1303" t="s">
        <v>4336</v>
      </c>
      <c r="D706" s="1303" t="s">
        <v>4328</v>
      </c>
      <c r="E706" s="1303" t="s">
        <v>4337</v>
      </c>
      <c r="F706" s="997"/>
      <c r="G706" s="997"/>
      <c r="H706" s="1297">
        <v>1</v>
      </c>
      <c r="I706" s="999"/>
      <c r="J706" s="1316">
        <f t="shared" si="54"/>
        <v>0</v>
      </c>
      <c r="K706" s="1289"/>
    </row>
    <row r="707" spans="1:11" customFormat="1" ht="14.4" x14ac:dyDescent="0.3">
      <c r="A707" s="1327">
        <f t="shared" si="55"/>
        <v>644</v>
      </c>
      <c r="B707" s="2065"/>
      <c r="C707" s="1303" t="s">
        <v>4338</v>
      </c>
      <c r="D707" s="1303" t="s">
        <v>4328</v>
      </c>
      <c r="E707" s="1303" t="s">
        <v>4339</v>
      </c>
      <c r="F707" s="997"/>
      <c r="G707" s="997"/>
      <c r="H707" s="1297">
        <v>1</v>
      </c>
      <c r="I707" s="999"/>
      <c r="J707" s="1316">
        <f t="shared" si="54"/>
        <v>0</v>
      </c>
      <c r="K707" s="1289"/>
    </row>
    <row r="708" spans="1:11" customFormat="1" ht="14.4" x14ac:dyDescent="0.3">
      <c r="A708" s="1327">
        <f t="shared" si="55"/>
        <v>645</v>
      </c>
      <c r="B708" s="2065"/>
      <c r="C708" s="1303" t="s">
        <v>4340</v>
      </c>
      <c r="D708" s="1303" t="s">
        <v>4328</v>
      </c>
      <c r="E708" s="1305">
        <v>286516</v>
      </c>
      <c r="F708" s="997"/>
      <c r="G708" s="997"/>
      <c r="H708" s="1297">
        <v>1</v>
      </c>
      <c r="I708" s="999"/>
      <c r="J708" s="1316">
        <f t="shared" si="54"/>
        <v>0</v>
      </c>
      <c r="K708" s="1289"/>
    </row>
    <row r="709" spans="1:11" customFormat="1" ht="14.4" x14ac:dyDescent="0.3">
      <c r="A709" s="1327">
        <f t="shared" si="55"/>
        <v>646</v>
      </c>
      <c r="B709" s="2065"/>
      <c r="C709" s="1303" t="s">
        <v>4341</v>
      </c>
      <c r="D709" s="1303" t="s">
        <v>4328</v>
      </c>
      <c r="E709" s="1305">
        <v>286530</v>
      </c>
      <c r="F709" s="997"/>
      <c r="G709" s="997"/>
      <c r="H709" s="1297">
        <v>1</v>
      </c>
      <c r="I709" s="999"/>
      <c r="J709" s="1316">
        <f t="shared" si="54"/>
        <v>0</v>
      </c>
      <c r="K709" s="1289"/>
    </row>
    <row r="710" spans="1:11" customFormat="1" ht="14.4" x14ac:dyDescent="0.3">
      <c r="A710" s="1327">
        <f t="shared" si="55"/>
        <v>647</v>
      </c>
      <c r="B710" s="2065"/>
      <c r="C710" s="1303" t="s">
        <v>4187</v>
      </c>
      <c r="D710" s="1303" t="s">
        <v>3947</v>
      </c>
      <c r="E710" s="1303" t="s">
        <v>4342</v>
      </c>
      <c r="F710" s="997"/>
      <c r="G710" s="997"/>
      <c r="H710" s="1297">
        <v>3</v>
      </c>
      <c r="I710" s="999"/>
      <c r="J710" s="1316">
        <f t="shared" si="54"/>
        <v>0</v>
      </c>
      <c r="K710" s="1289"/>
    </row>
    <row r="711" spans="1:11" customFormat="1" ht="14.4" x14ac:dyDescent="0.3">
      <c r="A711" s="1327">
        <f t="shared" si="55"/>
        <v>648</v>
      </c>
      <c r="B711" s="2065"/>
      <c r="C711" s="1299" t="s">
        <v>4343</v>
      </c>
      <c r="D711" s="1303" t="s">
        <v>1397</v>
      </c>
      <c r="E711" s="1303" t="s">
        <v>4344</v>
      </c>
      <c r="F711" s="997"/>
      <c r="G711" s="997"/>
      <c r="H711" s="1297">
        <v>5</v>
      </c>
      <c r="I711" s="999"/>
      <c r="J711" s="1316">
        <f t="shared" si="54"/>
        <v>0</v>
      </c>
      <c r="K711" s="1289"/>
    </row>
    <row r="712" spans="1:11" customFormat="1" ht="14.4" x14ac:dyDescent="0.3">
      <c r="A712" s="1328">
        <f t="shared" si="55"/>
        <v>649</v>
      </c>
      <c r="B712" s="2065"/>
      <c r="C712" s="1299" t="s">
        <v>4343</v>
      </c>
      <c r="D712" s="1299" t="s">
        <v>1397</v>
      </c>
      <c r="E712" s="1299" t="s">
        <v>4345</v>
      </c>
      <c r="F712" s="990"/>
      <c r="G712" s="990"/>
      <c r="H712" s="1297">
        <v>5</v>
      </c>
      <c r="I712" s="1000"/>
      <c r="J712" s="1325">
        <f t="shared" si="54"/>
        <v>0</v>
      </c>
      <c r="K712" s="1289"/>
    </row>
    <row r="713" spans="1:11" customFormat="1" ht="15" thickBot="1" x14ac:dyDescent="0.35">
      <c r="A713" s="2049" t="s">
        <v>2660</v>
      </c>
      <c r="B713" s="2049"/>
      <c r="C713" s="2049"/>
      <c r="D713" s="2049"/>
      <c r="E713" s="2049"/>
      <c r="F713" s="2049"/>
      <c r="G713" s="2049"/>
      <c r="H713" s="2049"/>
      <c r="I713" s="2050">
        <f>SUM(J698:J712)</f>
        <v>0</v>
      </c>
      <c r="J713" s="2050"/>
      <c r="K713" s="1289"/>
    </row>
    <row r="714" spans="1:11" customFormat="1" ht="15" thickBot="1" x14ac:dyDescent="0.35">
      <c r="A714" s="2041" t="s">
        <v>4346</v>
      </c>
      <c r="B714" s="2041"/>
      <c r="C714" s="2041"/>
      <c r="D714" s="2041"/>
      <c r="E714" s="2041"/>
      <c r="F714" s="2041"/>
      <c r="G714" s="2041"/>
      <c r="H714" s="2041"/>
      <c r="I714" s="2041"/>
      <c r="J714" s="2041"/>
      <c r="K714" s="1289"/>
    </row>
    <row r="715" spans="1:11" customFormat="1" ht="55.8" thickBot="1" x14ac:dyDescent="0.35">
      <c r="A715" s="1327">
        <f>A712+1</f>
        <v>650</v>
      </c>
      <c r="B715" s="2042" t="s">
        <v>4347</v>
      </c>
      <c r="C715" s="1303" t="s">
        <v>4348</v>
      </c>
      <c r="D715" s="1303" t="s">
        <v>4349</v>
      </c>
      <c r="E715" s="1303" t="s">
        <v>4350</v>
      </c>
      <c r="F715" s="997"/>
      <c r="G715" s="997"/>
      <c r="H715" s="1297">
        <v>1</v>
      </c>
      <c r="I715" s="999"/>
      <c r="J715" s="1316">
        <f t="shared" ref="J715:J737" si="56">ROUND(I715,2)*H715</f>
        <v>0</v>
      </c>
      <c r="K715" s="1289"/>
    </row>
    <row r="716" spans="1:11" customFormat="1" ht="28.2" thickBot="1" x14ac:dyDescent="0.35">
      <c r="A716" s="1327">
        <f t="shared" ref="A716:A737" si="57">A715+1</f>
        <v>651</v>
      </c>
      <c r="B716" s="2042"/>
      <c r="C716" s="1303" t="s">
        <v>4351</v>
      </c>
      <c r="D716" s="1303" t="s">
        <v>4352</v>
      </c>
      <c r="E716" s="1303" t="s">
        <v>4353</v>
      </c>
      <c r="F716" s="997"/>
      <c r="G716" s="997"/>
      <c r="H716" s="1297">
        <v>3</v>
      </c>
      <c r="I716" s="999"/>
      <c r="J716" s="1316">
        <f t="shared" si="56"/>
        <v>0</v>
      </c>
      <c r="K716" s="1289"/>
    </row>
    <row r="717" spans="1:11" customFormat="1" ht="28.2" thickBot="1" x14ac:dyDescent="0.35">
      <c r="A717" s="1327">
        <f t="shared" si="57"/>
        <v>652</v>
      </c>
      <c r="B717" s="2042"/>
      <c r="C717" s="1303" t="s">
        <v>4354</v>
      </c>
      <c r="D717" s="1303" t="s">
        <v>4352</v>
      </c>
      <c r="E717" s="1303" t="s">
        <v>4355</v>
      </c>
      <c r="F717" s="997"/>
      <c r="G717" s="997"/>
      <c r="H717" s="1297">
        <v>3</v>
      </c>
      <c r="I717" s="999"/>
      <c r="J717" s="1316">
        <f t="shared" si="56"/>
        <v>0</v>
      </c>
      <c r="K717" s="1289"/>
    </row>
    <row r="718" spans="1:11" customFormat="1" ht="28.2" thickBot="1" x14ac:dyDescent="0.35">
      <c r="A718" s="1327">
        <f t="shared" si="57"/>
        <v>653</v>
      </c>
      <c r="B718" s="2042"/>
      <c r="C718" s="1303" t="s">
        <v>4356</v>
      </c>
      <c r="D718" s="1303" t="s">
        <v>4352</v>
      </c>
      <c r="E718" s="1303" t="s">
        <v>4357</v>
      </c>
      <c r="F718" s="997"/>
      <c r="G718" s="997"/>
      <c r="H718" s="1297">
        <v>3</v>
      </c>
      <c r="I718" s="999"/>
      <c r="J718" s="1316">
        <f t="shared" si="56"/>
        <v>0</v>
      </c>
      <c r="K718" s="1289"/>
    </row>
    <row r="719" spans="1:11" customFormat="1" ht="28.2" thickBot="1" x14ac:dyDescent="0.35">
      <c r="A719" s="1327">
        <f t="shared" si="57"/>
        <v>654</v>
      </c>
      <c r="B719" s="2042"/>
      <c r="C719" s="1303" t="s">
        <v>4358</v>
      </c>
      <c r="D719" s="1303" t="s">
        <v>4352</v>
      </c>
      <c r="E719" s="1303" t="s">
        <v>4359</v>
      </c>
      <c r="F719" s="997"/>
      <c r="G719" s="997"/>
      <c r="H719" s="1297">
        <v>3</v>
      </c>
      <c r="I719" s="999"/>
      <c r="J719" s="1316">
        <f t="shared" si="56"/>
        <v>0</v>
      </c>
      <c r="K719" s="1289"/>
    </row>
    <row r="720" spans="1:11" customFormat="1" ht="28.2" thickBot="1" x14ac:dyDescent="0.35">
      <c r="A720" s="1327">
        <f t="shared" si="57"/>
        <v>655</v>
      </c>
      <c r="B720" s="2042"/>
      <c r="C720" s="1303" t="s">
        <v>4360</v>
      </c>
      <c r="D720" s="1303" t="s">
        <v>4352</v>
      </c>
      <c r="E720" s="1303" t="s">
        <v>4361</v>
      </c>
      <c r="F720" s="997"/>
      <c r="G720" s="997"/>
      <c r="H720" s="1297">
        <v>3</v>
      </c>
      <c r="I720" s="999"/>
      <c r="J720" s="1316">
        <f t="shared" si="56"/>
        <v>0</v>
      </c>
      <c r="K720" s="1289"/>
    </row>
    <row r="721" spans="1:11" customFormat="1" ht="15" thickBot="1" x14ac:dyDescent="0.35">
      <c r="A721" s="1327">
        <f t="shared" si="57"/>
        <v>656</v>
      </c>
      <c r="B721" s="2042"/>
      <c r="C721" s="1303" t="s">
        <v>4362</v>
      </c>
      <c r="D721" s="1303" t="s">
        <v>4352</v>
      </c>
      <c r="E721" s="1303" t="s">
        <v>4363</v>
      </c>
      <c r="F721" s="997"/>
      <c r="G721" s="997"/>
      <c r="H721" s="1297">
        <v>3</v>
      </c>
      <c r="I721" s="999"/>
      <c r="J721" s="1316">
        <f t="shared" si="56"/>
        <v>0</v>
      </c>
      <c r="K721" s="1289"/>
    </row>
    <row r="722" spans="1:11" customFormat="1" ht="42" thickBot="1" x14ac:dyDescent="0.35">
      <c r="A722" s="1331">
        <f t="shared" si="57"/>
        <v>657</v>
      </c>
      <c r="B722" s="2042"/>
      <c r="C722" s="1332" t="s">
        <v>3170</v>
      </c>
      <c r="D722" s="1332" t="s">
        <v>4352</v>
      </c>
      <c r="E722" s="1332" t="s">
        <v>4364</v>
      </c>
      <c r="F722" s="1002"/>
      <c r="G722" s="1002"/>
      <c r="H722" s="1333">
        <v>3</v>
      </c>
      <c r="I722" s="1004"/>
      <c r="J722" s="1334">
        <f t="shared" si="56"/>
        <v>0</v>
      </c>
      <c r="K722" s="1289"/>
    </row>
    <row r="723" spans="1:11" customFormat="1" ht="69.599999999999994" thickBot="1" x14ac:dyDescent="0.35">
      <c r="A723" s="1327">
        <f t="shared" si="57"/>
        <v>658</v>
      </c>
      <c r="B723" s="2042"/>
      <c r="C723" s="1306" t="s">
        <v>4365</v>
      </c>
      <c r="D723" s="1306" t="s">
        <v>4349</v>
      </c>
      <c r="E723" s="1306" t="s">
        <v>4366</v>
      </c>
      <c r="F723" s="1001"/>
      <c r="G723" s="1001"/>
      <c r="H723" s="1297">
        <v>1</v>
      </c>
      <c r="I723" s="999"/>
      <c r="J723" s="1316">
        <f t="shared" si="56"/>
        <v>0</v>
      </c>
      <c r="K723" s="1289"/>
    </row>
    <row r="724" spans="1:11" customFormat="1" ht="28.2" thickBot="1" x14ac:dyDescent="0.35">
      <c r="A724" s="1328">
        <f t="shared" si="57"/>
        <v>659</v>
      </c>
      <c r="B724" s="2042"/>
      <c r="C724" s="1303" t="s">
        <v>4367</v>
      </c>
      <c r="D724" s="1303" t="s">
        <v>4352</v>
      </c>
      <c r="E724" s="1303" t="s">
        <v>4368</v>
      </c>
      <c r="F724" s="997"/>
      <c r="G724" s="997"/>
      <c r="H724" s="1297">
        <v>1</v>
      </c>
      <c r="I724" s="999"/>
      <c r="J724" s="1316">
        <f t="shared" si="56"/>
        <v>0</v>
      </c>
      <c r="K724" s="1289"/>
    </row>
    <row r="725" spans="1:11" customFormat="1" ht="28.2" thickBot="1" x14ac:dyDescent="0.35">
      <c r="A725" s="1328">
        <f t="shared" si="57"/>
        <v>660</v>
      </c>
      <c r="B725" s="2042"/>
      <c r="C725" s="1303" t="s">
        <v>4369</v>
      </c>
      <c r="D725" s="1303" t="s">
        <v>4352</v>
      </c>
      <c r="E725" s="1303" t="s">
        <v>4370</v>
      </c>
      <c r="F725" s="997"/>
      <c r="G725" s="997"/>
      <c r="H725" s="1297">
        <v>1</v>
      </c>
      <c r="I725" s="999"/>
      <c r="J725" s="1316">
        <f t="shared" si="56"/>
        <v>0</v>
      </c>
      <c r="K725" s="1289"/>
    </row>
    <row r="726" spans="1:11" customFormat="1" ht="28.2" thickBot="1" x14ac:dyDescent="0.35">
      <c r="A726" s="1331">
        <f t="shared" si="57"/>
        <v>661</v>
      </c>
      <c r="B726" s="2042"/>
      <c r="C726" s="1332" t="s">
        <v>4371</v>
      </c>
      <c r="D726" s="1332" t="s">
        <v>4352</v>
      </c>
      <c r="E726" s="1332" t="s">
        <v>4372</v>
      </c>
      <c r="F726" s="1002"/>
      <c r="G726" s="1002"/>
      <c r="H726" s="1333">
        <v>1</v>
      </c>
      <c r="I726" s="1004"/>
      <c r="J726" s="1334">
        <f t="shared" si="56"/>
        <v>0</v>
      </c>
      <c r="K726" s="1289"/>
    </row>
    <row r="727" spans="1:11" customFormat="1" ht="55.8" thickBot="1" x14ac:dyDescent="0.35">
      <c r="A727" s="1290">
        <f t="shared" si="57"/>
        <v>662</v>
      </c>
      <c r="B727" s="2042"/>
      <c r="C727" s="1335" t="s">
        <v>4373</v>
      </c>
      <c r="D727" s="1335" t="s">
        <v>4349</v>
      </c>
      <c r="E727" s="1335" t="s">
        <v>4374</v>
      </c>
      <c r="F727" s="1003"/>
      <c r="G727" s="1003"/>
      <c r="H727" s="1336">
        <v>1</v>
      </c>
      <c r="I727" s="1005"/>
      <c r="J727" s="1337">
        <f t="shared" si="56"/>
        <v>0</v>
      </c>
      <c r="K727" s="1289"/>
    </row>
    <row r="728" spans="1:11" customFormat="1" ht="55.8" thickBot="1" x14ac:dyDescent="0.35">
      <c r="A728" s="1328">
        <f t="shared" si="57"/>
        <v>663</v>
      </c>
      <c r="B728" s="2042"/>
      <c r="C728" s="1306" t="s">
        <v>4375</v>
      </c>
      <c r="D728" s="1306" t="s">
        <v>4349</v>
      </c>
      <c r="E728" s="1306" t="s">
        <v>4376</v>
      </c>
      <c r="F728" s="1001"/>
      <c r="G728" s="1001"/>
      <c r="H728" s="1302">
        <v>1</v>
      </c>
      <c r="I728" s="998"/>
      <c r="J728" s="1315">
        <f t="shared" si="56"/>
        <v>0</v>
      </c>
      <c r="K728" s="1289"/>
    </row>
    <row r="729" spans="1:11" customFormat="1" ht="28.2" thickBot="1" x14ac:dyDescent="0.35">
      <c r="A729" s="1328">
        <f t="shared" si="57"/>
        <v>664</v>
      </c>
      <c r="B729" s="2042"/>
      <c r="C729" s="1303" t="s">
        <v>4377</v>
      </c>
      <c r="D729" s="1303" t="s">
        <v>4352</v>
      </c>
      <c r="E729" s="1303" t="s">
        <v>4378</v>
      </c>
      <c r="F729" s="997"/>
      <c r="G729" s="997"/>
      <c r="H729" s="1297">
        <v>1</v>
      </c>
      <c r="I729" s="999"/>
      <c r="J729" s="1316">
        <f t="shared" si="56"/>
        <v>0</v>
      </c>
      <c r="K729" s="1289"/>
    </row>
    <row r="730" spans="1:11" customFormat="1" ht="28.2" thickBot="1" x14ac:dyDescent="0.35">
      <c r="A730" s="1328">
        <f t="shared" si="57"/>
        <v>665</v>
      </c>
      <c r="B730" s="2042"/>
      <c r="C730" s="1303" t="s">
        <v>4354</v>
      </c>
      <c r="D730" s="1303" t="s">
        <v>4352</v>
      </c>
      <c r="E730" s="1303" t="s">
        <v>4379</v>
      </c>
      <c r="F730" s="997"/>
      <c r="G730" s="997"/>
      <c r="H730" s="1297">
        <v>1</v>
      </c>
      <c r="I730" s="999"/>
      <c r="J730" s="1316">
        <f t="shared" si="56"/>
        <v>0</v>
      </c>
      <c r="K730" s="1289"/>
    </row>
    <row r="731" spans="1:11" customFormat="1" ht="15" thickBot="1" x14ac:dyDescent="0.35">
      <c r="A731" s="1331">
        <f t="shared" si="57"/>
        <v>666</v>
      </c>
      <c r="B731" s="2042"/>
      <c r="C731" s="1332" t="s">
        <v>4360</v>
      </c>
      <c r="D731" s="1332" t="s">
        <v>4352</v>
      </c>
      <c r="E731" s="1332" t="s">
        <v>4380</v>
      </c>
      <c r="F731" s="1002"/>
      <c r="G731" s="1002"/>
      <c r="H731" s="1333">
        <v>1</v>
      </c>
      <c r="I731" s="1004"/>
      <c r="J731" s="1334">
        <f t="shared" si="56"/>
        <v>0</v>
      </c>
      <c r="K731" s="1289"/>
    </row>
    <row r="732" spans="1:11" customFormat="1" ht="55.8" thickBot="1" x14ac:dyDescent="0.35">
      <c r="A732" s="1338">
        <f t="shared" si="57"/>
        <v>667</v>
      </c>
      <c r="B732" s="2042"/>
      <c r="C732" s="1335" t="s">
        <v>4381</v>
      </c>
      <c r="D732" s="1335" t="s">
        <v>4349</v>
      </c>
      <c r="E732" s="1335" t="s">
        <v>4382</v>
      </c>
      <c r="F732" s="1003"/>
      <c r="G732" s="1003"/>
      <c r="H732" s="1336">
        <v>1</v>
      </c>
      <c r="I732" s="1005"/>
      <c r="J732" s="1337">
        <f t="shared" si="56"/>
        <v>0</v>
      </c>
      <c r="K732" s="1289"/>
    </row>
    <row r="733" spans="1:11" customFormat="1" ht="55.8" thickBot="1" x14ac:dyDescent="0.35">
      <c r="A733" s="1290">
        <f t="shared" si="57"/>
        <v>668</v>
      </c>
      <c r="B733" s="2042"/>
      <c r="C733" s="1306" t="s">
        <v>4383</v>
      </c>
      <c r="D733" s="1306" t="s">
        <v>4349</v>
      </c>
      <c r="E733" s="1306" t="s">
        <v>4384</v>
      </c>
      <c r="F733" s="1001"/>
      <c r="G733" s="1001"/>
      <c r="H733" s="1302">
        <v>1</v>
      </c>
      <c r="I733" s="998"/>
      <c r="J733" s="1315">
        <f t="shared" si="56"/>
        <v>0</v>
      </c>
      <c r="K733" s="1289"/>
    </row>
    <row r="734" spans="1:11" customFormat="1" ht="28.2" thickBot="1" x14ac:dyDescent="0.35">
      <c r="A734" s="1328">
        <f t="shared" si="57"/>
        <v>669</v>
      </c>
      <c r="B734" s="2042"/>
      <c r="C734" s="1303" t="s">
        <v>4351</v>
      </c>
      <c r="D734" s="1303" t="s">
        <v>4352</v>
      </c>
      <c r="E734" s="1303" t="s">
        <v>4385</v>
      </c>
      <c r="F734" s="997"/>
      <c r="G734" s="997"/>
      <c r="H734" s="1297">
        <v>1</v>
      </c>
      <c r="I734" s="999"/>
      <c r="J734" s="1316">
        <f t="shared" si="56"/>
        <v>0</v>
      </c>
      <c r="K734" s="1289"/>
    </row>
    <row r="735" spans="1:11" customFormat="1" ht="42" thickBot="1" x14ac:dyDescent="0.35">
      <c r="A735" s="1328">
        <f t="shared" si="57"/>
        <v>670</v>
      </c>
      <c r="B735" s="2042"/>
      <c r="C735" s="1303" t="s">
        <v>4386</v>
      </c>
      <c r="D735" s="1303" t="s">
        <v>4352</v>
      </c>
      <c r="E735" s="1303" t="s">
        <v>4387</v>
      </c>
      <c r="F735" s="997"/>
      <c r="G735" s="997"/>
      <c r="H735" s="1297">
        <v>1</v>
      </c>
      <c r="I735" s="999"/>
      <c r="J735" s="1316">
        <f t="shared" si="56"/>
        <v>0</v>
      </c>
      <c r="K735" s="1289"/>
    </row>
    <row r="736" spans="1:11" customFormat="1" ht="15" thickBot="1" x14ac:dyDescent="0.35">
      <c r="A736" s="1331">
        <f t="shared" si="57"/>
        <v>671</v>
      </c>
      <c r="B736" s="2042"/>
      <c r="C736" s="1332" t="s">
        <v>3884</v>
      </c>
      <c r="D736" s="1332" t="s">
        <v>4352</v>
      </c>
      <c r="E736" s="1332" t="s">
        <v>4388</v>
      </c>
      <c r="F736" s="1002"/>
      <c r="G736" s="1002"/>
      <c r="H736" s="1333">
        <v>1</v>
      </c>
      <c r="I736" s="1004"/>
      <c r="J736" s="1334">
        <f t="shared" si="56"/>
        <v>0</v>
      </c>
      <c r="K736" s="1289"/>
    </row>
    <row r="737" spans="1:11" customFormat="1" ht="55.8" thickBot="1" x14ac:dyDescent="0.35">
      <c r="A737" s="1338">
        <f t="shared" si="57"/>
        <v>672</v>
      </c>
      <c r="B737" s="2042"/>
      <c r="C737" s="1335" t="s">
        <v>4389</v>
      </c>
      <c r="D737" s="1335" t="s">
        <v>4349</v>
      </c>
      <c r="E737" s="1335" t="s">
        <v>4390</v>
      </c>
      <c r="F737" s="1003"/>
      <c r="G737" s="1003"/>
      <c r="H737" s="1336">
        <v>1</v>
      </c>
      <c r="I737" s="1005"/>
      <c r="J737" s="1337">
        <f t="shared" si="56"/>
        <v>0</v>
      </c>
      <c r="K737" s="1289"/>
    </row>
    <row r="738" spans="1:11" customFormat="1" ht="15" thickBot="1" x14ac:dyDescent="0.35">
      <c r="A738" s="2051" t="s">
        <v>2660</v>
      </c>
      <c r="B738" s="2051"/>
      <c r="C738" s="2051"/>
      <c r="D738" s="2051"/>
      <c r="E738" s="2051"/>
      <c r="F738" s="2051"/>
      <c r="G738" s="2051"/>
      <c r="H738" s="2051"/>
      <c r="I738" s="2052">
        <f>SUM(J715:J737)</f>
        <v>0</v>
      </c>
      <c r="J738" s="2052"/>
      <c r="K738" s="1289"/>
    </row>
    <row r="739" spans="1:11" customFormat="1" ht="15" thickBot="1" x14ac:dyDescent="0.35">
      <c r="A739" s="2041" t="s">
        <v>4391</v>
      </c>
      <c r="B739" s="2041"/>
      <c r="C739" s="2041"/>
      <c r="D739" s="2041"/>
      <c r="E739" s="2041"/>
      <c r="F739" s="2041"/>
      <c r="G739" s="2041"/>
      <c r="H739" s="2041"/>
      <c r="I739" s="2041"/>
      <c r="J739" s="2041"/>
      <c r="K739" s="1289"/>
    </row>
    <row r="740" spans="1:11" customFormat="1" ht="42" thickBot="1" x14ac:dyDescent="0.35">
      <c r="A740" s="1327">
        <f>A737+1</f>
        <v>673</v>
      </c>
      <c r="B740" s="2042" t="s">
        <v>4156</v>
      </c>
      <c r="C740" s="1303" t="s">
        <v>4392</v>
      </c>
      <c r="D740" s="1303" t="s">
        <v>4393</v>
      </c>
      <c r="E740" s="1303" t="s">
        <v>4394</v>
      </c>
      <c r="F740" s="997"/>
      <c r="G740" s="997"/>
      <c r="H740" s="1297">
        <v>1</v>
      </c>
      <c r="I740" s="999"/>
      <c r="J740" s="1316">
        <f t="shared" ref="J740:J746" si="58">ROUND(I740,2)*H740</f>
        <v>0</v>
      </c>
      <c r="K740" s="1289"/>
    </row>
    <row r="741" spans="1:11" customFormat="1" ht="15" thickBot="1" x14ac:dyDescent="0.35">
      <c r="A741" s="1327">
        <f t="shared" ref="A741:A747" si="59">A740+1</f>
        <v>674</v>
      </c>
      <c r="B741" s="2042"/>
      <c r="C741" s="1303" t="s">
        <v>4395</v>
      </c>
      <c r="D741" s="1303" t="s">
        <v>4393</v>
      </c>
      <c r="E741" s="1303" t="s">
        <v>4396</v>
      </c>
      <c r="F741" s="997"/>
      <c r="G741" s="997"/>
      <c r="H741" s="1297">
        <v>1</v>
      </c>
      <c r="I741" s="999"/>
      <c r="J741" s="1316">
        <f t="shared" si="58"/>
        <v>0</v>
      </c>
      <c r="K741" s="1289"/>
    </row>
    <row r="742" spans="1:11" customFormat="1" ht="15" thickBot="1" x14ac:dyDescent="0.35">
      <c r="A742" s="1327">
        <f t="shared" si="59"/>
        <v>675</v>
      </c>
      <c r="B742" s="2042"/>
      <c r="C742" s="1303" t="s">
        <v>4397</v>
      </c>
      <c r="D742" s="1303" t="s">
        <v>4393</v>
      </c>
      <c r="E742" s="1303" t="s">
        <v>4398</v>
      </c>
      <c r="F742" s="997"/>
      <c r="G742" s="997"/>
      <c r="H742" s="1297">
        <v>1</v>
      </c>
      <c r="I742" s="999"/>
      <c r="J742" s="1316">
        <f t="shared" si="58"/>
        <v>0</v>
      </c>
      <c r="K742" s="1289"/>
    </row>
    <row r="743" spans="1:11" customFormat="1" ht="15" thickBot="1" x14ac:dyDescent="0.35">
      <c r="A743" s="1327">
        <f t="shared" si="59"/>
        <v>676</v>
      </c>
      <c r="B743" s="2042"/>
      <c r="C743" s="1303" t="s">
        <v>4399</v>
      </c>
      <c r="D743" s="1303" t="s">
        <v>4393</v>
      </c>
      <c r="E743" s="1303" t="s">
        <v>4400</v>
      </c>
      <c r="F743" s="997"/>
      <c r="G743" s="997"/>
      <c r="H743" s="1297">
        <v>1</v>
      </c>
      <c r="I743" s="999"/>
      <c r="J743" s="1316">
        <f t="shared" si="58"/>
        <v>0</v>
      </c>
      <c r="K743" s="1289"/>
    </row>
    <row r="744" spans="1:11" customFormat="1" ht="15" thickBot="1" x14ac:dyDescent="0.35">
      <c r="A744" s="1327">
        <f t="shared" si="59"/>
        <v>677</v>
      </c>
      <c r="B744" s="2042"/>
      <c r="C744" s="1303" t="s">
        <v>4401</v>
      </c>
      <c r="D744" s="1303" t="s">
        <v>4393</v>
      </c>
      <c r="E744" s="1303" t="s">
        <v>4402</v>
      </c>
      <c r="F744" s="997"/>
      <c r="G744" s="997"/>
      <c r="H744" s="1297">
        <v>1</v>
      </c>
      <c r="I744" s="999"/>
      <c r="J744" s="1316">
        <f t="shared" si="58"/>
        <v>0</v>
      </c>
      <c r="K744" s="1289"/>
    </row>
    <row r="745" spans="1:11" customFormat="1" ht="15" thickBot="1" x14ac:dyDescent="0.35">
      <c r="A745" s="1327">
        <f t="shared" si="59"/>
        <v>678</v>
      </c>
      <c r="B745" s="2042"/>
      <c r="C745" s="1303" t="s">
        <v>4403</v>
      </c>
      <c r="D745" s="1303" t="s">
        <v>4393</v>
      </c>
      <c r="E745" s="1303" t="s">
        <v>4404</v>
      </c>
      <c r="F745" s="997"/>
      <c r="G745" s="997"/>
      <c r="H745" s="1297">
        <v>1</v>
      </c>
      <c r="I745" s="999"/>
      <c r="J745" s="1316">
        <f t="shared" si="58"/>
        <v>0</v>
      </c>
      <c r="K745" s="1289"/>
    </row>
    <row r="746" spans="1:11" customFormat="1" ht="15" thickBot="1" x14ac:dyDescent="0.35">
      <c r="A746" s="1327">
        <f t="shared" si="59"/>
        <v>679</v>
      </c>
      <c r="B746" s="2042"/>
      <c r="C746" s="1303" t="s">
        <v>4405</v>
      </c>
      <c r="D746" s="1303" t="s">
        <v>4393</v>
      </c>
      <c r="E746" s="1303" t="s">
        <v>4406</v>
      </c>
      <c r="F746" s="997"/>
      <c r="G746" s="997"/>
      <c r="H746" s="1297">
        <v>1</v>
      </c>
      <c r="I746" s="999"/>
      <c r="J746" s="1316">
        <f t="shared" si="58"/>
        <v>0</v>
      </c>
      <c r="K746" s="1289"/>
    </row>
    <row r="747" spans="1:11" customFormat="1" ht="15" thickBot="1" x14ac:dyDescent="0.35">
      <c r="A747" s="1331">
        <f t="shared" si="59"/>
        <v>680</v>
      </c>
      <c r="B747" s="2042"/>
      <c r="C747" s="1332" t="s">
        <v>4407</v>
      </c>
      <c r="D747" s="1332" t="s">
        <v>4393</v>
      </c>
      <c r="E747" s="1332" t="s">
        <v>4408</v>
      </c>
      <c r="F747" s="1002"/>
      <c r="G747" s="1002"/>
      <c r="H747" s="1333">
        <v>1</v>
      </c>
      <c r="I747" s="1004"/>
      <c r="J747" s="1334">
        <f>ROUND(I747,2)*H747</f>
        <v>0</v>
      </c>
      <c r="K747" s="1289"/>
    </row>
    <row r="748" spans="1:11" customFormat="1" ht="15" thickBot="1" x14ac:dyDescent="0.35">
      <c r="A748" s="2043" t="s">
        <v>2660</v>
      </c>
      <c r="B748" s="2043"/>
      <c r="C748" s="2043"/>
      <c r="D748" s="2043"/>
      <c r="E748" s="2043"/>
      <c r="F748" s="2043"/>
      <c r="G748" s="2043"/>
      <c r="H748" s="2043"/>
      <c r="I748" s="2044">
        <f>SUM(J740:J747)</f>
        <v>0</v>
      </c>
      <c r="J748" s="2044"/>
      <c r="K748" s="1289"/>
    </row>
    <row r="749" spans="1:11" customFormat="1" ht="15" thickBot="1" x14ac:dyDescent="0.35">
      <c r="A749" s="2053" t="s">
        <v>6733</v>
      </c>
      <c r="B749" s="2054"/>
      <c r="C749" s="2054"/>
      <c r="D749" s="2054"/>
      <c r="E749" s="2054"/>
      <c r="F749" s="2054"/>
      <c r="G749" s="2054"/>
      <c r="H749" s="2054"/>
      <c r="I749" s="2054"/>
      <c r="J749" s="2055"/>
      <c r="K749" s="1289"/>
    </row>
    <row r="750" spans="1:11" customFormat="1" ht="55.2" x14ac:dyDescent="0.3">
      <c r="A750" s="1339">
        <v>681</v>
      </c>
      <c r="B750" s="2056" t="s">
        <v>6754</v>
      </c>
      <c r="C750" s="1340" t="s">
        <v>6734</v>
      </c>
      <c r="D750" s="1340" t="s">
        <v>6755</v>
      </c>
      <c r="E750" s="1341" t="s">
        <v>6783</v>
      </c>
      <c r="F750" s="1359"/>
      <c r="G750" s="1359"/>
      <c r="H750" s="1342">
        <v>1</v>
      </c>
      <c r="I750" s="1362"/>
      <c r="J750" s="1343">
        <f>ROUND(I750,2)*H750</f>
        <v>0</v>
      </c>
      <c r="K750" s="1289"/>
    </row>
    <row r="751" spans="1:11" customFormat="1" ht="69" x14ac:dyDescent="0.3">
      <c r="A751" s="1344">
        <v>682</v>
      </c>
      <c r="B751" s="2057"/>
      <c r="C751" s="1345" t="s">
        <v>6735</v>
      </c>
      <c r="D751" s="1345" t="s">
        <v>6756</v>
      </c>
      <c r="E751" s="1346" t="s">
        <v>6786</v>
      </c>
      <c r="F751" s="1360"/>
      <c r="G751" s="1360"/>
      <c r="H751" s="1347">
        <v>1</v>
      </c>
      <c r="I751" s="1363"/>
      <c r="J751" s="1348">
        <f t="shared" ref="J751:J779" si="60">ROUND(I751,2)*H751</f>
        <v>0</v>
      </c>
      <c r="K751" s="1289"/>
    </row>
    <row r="752" spans="1:11" customFormat="1" ht="14.4" x14ac:dyDescent="0.3">
      <c r="A752" s="1349">
        <v>683</v>
      </c>
      <c r="B752" s="2057"/>
      <c r="C752" s="1345" t="s">
        <v>6787</v>
      </c>
      <c r="D752" s="1345" t="s">
        <v>6756</v>
      </c>
      <c r="E752" s="1346" t="s">
        <v>6791</v>
      </c>
      <c r="F752" s="1360"/>
      <c r="G752" s="1360"/>
      <c r="H752" s="1347">
        <v>1</v>
      </c>
      <c r="I752" s="1363"/>
      <c r="J752" s="1348">
        <f t="shared" si="60"/>
        <v>0</v>
      </c>
      <c r="K752" s="1289"/>
    </row>
    <row r="753" spans="1:11" customFormat="1" ht="14.4" x14ac:dyDescent="0.3">
      <c r="A753" s="1344">
        <v>684</v>
      </c>
      <c r="B753" s="2057"/>
      <c r="C753" s="1345" t="s">
        <v>6788</v>
      </c>
      <c r="D753" s="1345" t="s">
        <v>6756</v>
      </c>
      <c r="E753" s="1346" t="s">
        <v>6792</v>
      </c>
      <c r="F753" s="1360"/>
      <c r="G753" s="1360"/>
      <c r="H753" s="1347">
        <v>1</v>
      </c>
      <c r="I753" s="1363"/>
      <c r="J753" s="1348">
        <f t="shared" si="60"/>
        <v>0</v>
      </c>
      <c r="K753" s="1289"/>
    </row>
    <row r="754" spans="1:11" customFormat="1" ht="14.4" x14ac:dyDescent="0.3">
      <c r="A754" s="1349">
        <v>685</v>
      </c>
      <c r="B754" s="2057"/>
      <c r="C754" s="1345" t="s">
        <v>6789</v>
      </c>
      <c r="D754" s="1345" t="s">
        <v>6756</v>
      </c>
      <c r="E754" s="1346" t="s">
        <v>6793</v>
      </c>
      <c r="F754" s="1360"/>
      <c r="G754" s="1360"/>
      <c r="H754" s="1347">
        <v>1</v>
      </c>
      <c r="I754" s="1363"/>
      <c r="J754" s="1348">
        <f t="shared" si="60"/>
        <v>0</v>
      </c>
      <c r="K754" s="1289"/>
    </row>
    <row r="755" spans="1:11" customFormat="1" ht="14.4" x14ac:dyDescent="0.3">
      <c r="A755" s="1344">
        <v>686</v>
      </c>
      <c r="B755" s="2057"/>
      <c r="C755" s="1345" t="s">
        <v>6790</v>
      </c>
      <c r="D755" s="1345" t="s">
        <v>6756</v>
      </c>
      <c r="E755" s="1346" t="s">
        <v>6794</v>
      </c>
      <c r="F755" s="1360"/>
      <c r="G755" s="1360"/>
      <c r="H755" s="1347">
        <v>1</v>
      </c>
      <c r="I755" s="1363"/>
      <c r="J755" s="1348">
        <f t="shared" si="60"/>
        <v>0</v>
      </c>
      <c r="K755" s="1289"/>
    </row>
    <row r="756" spans="1:11" customFormat="1" ht="14.4" x14ac:dyDescent="0.3">
      <c r="A756" s="1349">
        <v>687</v>
      </c>
      <c r="B756" s="2057"/>
      <c r="C756" s="1345" t="s">
        <v>6790</v>
      </c>
      <c r="D756" s="1345" t="s">
        <v>6756</v>
      </c>
      <c r="E756" s="1346" t="s">
        <v>6795</v>
      </c>
      <c r="F756" s="1360"/>
      <c r="G756" s="1360"/>
      <c r="H756" s="1347">
        <v>1</v>
      </c>
      <c r="I756" s="1363"/>
      <c r="J756" s="1348">
        <f t="shared" si="60"/>
        <v>0</v>
      </c>
      <c r="K756" s="1289"/>
    </row>
    <row r="757" spans="1:11" customFormat="1" ht="55.2" x14ac:dyDescent="0.3">
      <c r="A757" s="1344">
        <v>688</v>
      </c>
      <c r="B757" s="2057"/>
      <c r="C757" s="1345" t="s">
        <v>6777</v>
      </c>
      <c r="D757" s="1345" t="s">
        <v>6755</v>
      </c>
      <c r="E757" s="1346" t="s">
        <v>6778</v>
      </c>
      <c r="F757" s="1360"/>
      <c r="G757" s="1360"/>
      <c r="H757" s="1347">
        <v>1</v>
      </c>
      <c r="I757" s="1363"/>
      <c r="J757" s="1348">
        <f t="shared" si="60"/>
        <v>0</v>
      </c>
      <c r="K757" s="1289"/>
    </row>
    <row r="758" spans="1:11" customFormat="1" ht="14.4" x14ac:dyDescent="0.3">
      <c r="A758" s="1349">
        <v>689</v>
      </c>
      <c r="B758" s="2057"/>
      <c r="C758" s="1345" t="s">
        <v>6779</v>
      </c>
      <c r="D758" s="1345" t="s">
        <v>6755</v>
      </c>
      <c r="E758" s="1346" t="s">
        <v>6781</v>
      </c>
      <c r="F758" s="1360"/>
      <c r="G758" s="1360"/>
      <c r="H758" s="1347">
        <v>4</v>
      </c>
      <c r="I758" s="1363"/>
      <c r="J758" s="1348">
        <f t="shared" si="60"/>
        <v>0</v>
      </c>
      <c r="K758" s="1289"/>
    </row>
    <row r="759" spans="1:11" customFormat="1" ht="14.4" x14ac:dyDescent="0.3">
      <c r="A759" s="1344">
        <v>690</v>
      </c>
      <c r="B759" s="2057"/>
      <c r="C759" s="1345" t="s">
        <v>6780</v>
      </c>
      <c r="D759" s="1345" t="s">
        <v>6755</v>
      </c>
      <c r="E759" s="1346" t="s">
        <v>6782</v>
      </c>
      <c r="F759" s="1360"/>
      <c r="G759" s="1360"/>
      <c r="H759" s="1347">
        <v>2</v>
      </c>
      <c r="I759" s="1363"/>
      <c r="J759" s="1348">
        <f t="shared" si="60"/>
        <v>0</v>
      </c>
      <c r="K759" s="1289"/>
    </row>
    <row r="760" spans="1:11" customFormat="1" ht="14.4" x14ac:dyDescent="0.3">
      <c r="A760" s="1349">
        <v>691</v>
      </c>
      <c r="B760" s="2057"/>
      <c r="C760" s="1345" t="s">
        <v>6784</v>
      </c>
      <c r="D760" s="1345" t="s">
        <v>6755</v>
      </c>
      <c r="E760" s="1346" t="s">
        <v>6785</v>
      </c>
      <c r="F760" s="1360"/>
      <c r="G760" s="1360"/>
      <c r="H760" s="1347">
        <v>1</v>
      </c>
      <c r="I760" s="1363"/>
      <c r="J760" s="1348">
        <f t="shared" si="60"/>
        <v>0</v>
      </c>
      <c r="K760" s="1289"/>
    </row>
    <row r="761" spans="1:11" customFormat="1" ht="55.2" x14ac:dyDescent="0.3">
      <c r="A761" s="1344">
        <v>692</v>
      </c>
      <c r="B761" s="2057"/>
      <c r="C761" s="1345" t="s">
        <v>6736</v>
      </c>
      <c r="D761" s="1345" t="s">
        <v>6755</v>
      </c>
      <c r="E761" s="1346" t="s">
        <v>6757</v>
      </c>
      <c r="F761" s="1360"/>
      <c r="G761" s="1360"/>
      <c r="H761" s="1347">
        <v>1</v>
      </c>
      <c r="I761" s="1363"/>
      <c r="J761" s="1348">
        <f t="shared" si="60"/>
        <v>0</v>
      </c>
      <c r="K761" s="1289"/>
    </row>
    <row r="762" spans="1:11" customFormat="1" ht="41.4" x14ac:dyDescent="0.3">
      <c r="A762" s="1349">
        <v>693</v>
      </c>
      <c r="B762" s="2057"/>
      <c r="C762" s="1350" t="s">
        <v>6737</v>
      </c>
      <c r="D762" s="1350" t="s">
        <v>6755</v>
      </c>
      <c r="E762" s="1351" t="s">
        <v>6758</v>
      </c>
      <c r="F762" s="1360"/>
      <c r="G762" s="1360"/>
      <c r="H762" s="1347">
        <v>1</v>
      </c>
      <c r="I762" s="1363"/>
      <c r="J762" s="1348">
        <f t="shared" si="60"/>
        <v>0</v>
      </c>
      <c r="K762" s="1289"/>
    </row>
    <row r="763" spans="1:11" customFormat="1" ht="41.4" x14ac:dyDescent="0.3">
      <c r="A763" s="1344">
        <v>694</v>
      </c>
      <c r="B763" s="2057"/>
      <c r="C763" s="1350" t="s">
        <v>6738</v>
      </c>
      <c r="D763" s="1350" t="s">
        <v>6755</v>
      </c>
      <c r="E763" s="1351" t="s">
        <v>6759</v>
      </c>
      <c r="F763" s="1360"/>
      <c r="G763" s="1360"/>
      <c r="H763" s="1347">
        <v>1</v>
      </c>
      <c r="I763" s="1363"/>
      <c r="J763" s="1348">
        <f t="shared" si="60"/>
        <v>0</v>
      </c>
      <c r="K763" s="1289"/>
    </row>
    <row r="764" spans="1:11" customFormat="1" ht="14.4" x14ac:dyDescent="0.3">
      <c r="A764" s="1349">
        <v>695</v>
      </c>
      <c r="B764" s="2057"/>
      <c r="C764" s="1350" t="s">
        <v>6739</v>
      </c>
      <c r="D764" s="1350" t="s">
        <v>6755</v>
      </c>
      <c r="E764" s="1351" t="s">
        <v>6760</v>
      </c>
      <c r="F764" s="1360"/>
      <c r="G764" s="1360"/>
      <c r="H764" s="1347">
        <v>1</v>
      </c>
      <c r="I764" s="1363"/>
      <c r="J764" s="1348">
        <f t="shared" si="60"/>
        <v>0</v>
      </c>
      <c r="K764" s="1289"/>
    </row>
    <row r="765" spans="1:11" customFormat="1" ht="27.6" x14ac:dyDescent="0.3">
      <c r="A765" s="1344">
        <v>696</v>
      </c>
      <c r="B765" s="2057"/>
      <c r="C765" s="1350" t="s">
        <v>6740</v>
      </c>
      <c r="D765" s="1350" t="s">
        <v>3090</v>
      </c>
      <c r="E765" s="1351" t="s">
        <v>6761</v>
      </c>
      <c r="F765" s="1360"/>
      <c r="G765" s="1360"/>
      <c r="H765" s="1347">
        <v>1</v>
      </c>
      <c r="I765" s="1363"/>
      <c r="J765" s="1348">
        <f t="shared" si="60"/>
        <v>0</v>
      </c>
      <c r="K765" s="1289"/>
    </row>
    <row r="766" spans="1:11" customFormat="1" ht="27.6" x14ac:dyDescent="0.3">
      <c r="A766" s="1349">
        <v>697</v>
      </c>
      <c r="B766" s="2057"/>
      <c r="C766" s="1350" t="s">
        <v>6741</v>
      </c>
      <c r="D766" s="1350" t="s">
        <v>5379</v>
      </c>
      <c r="E766" s="1351" t="s">
        <v>6762</v>
      </c>
      <c r="F766" s="1360"/>
      <c r="G766" s="1360"/>
      <c r="H766" s="1347">
        <v>1</v>
      </c>
      <c r="I766" s="1363"/>
      <c r="J766" s="1348">
        <f t="shared" si="60"/>
        <v>0</v>
      </c>
      <c r="K766" s="1289"/>
    </row>
    <row r="767" spans="1:11" customFormat="1" ht="27.6" x14ac:dyDescent="0.3">
      <c r="A767" s="1344">
        <v>698</v>
      </c>
      <c r="B767" s="2057"/>
      <c r="C767" s="1350" t="s">
        <v>3177</v>
      </c>
      <c r="D767" s="1350" t="s">
        <v>5379</v>
      </c>
      <c r="E767" s="1351" t="s">
        <v>6763</v>
      </c>
      <c r="F767" s="1360"/>
      <c r="G767" s="1360"/>
      <c r="H767" s="1347">
        <v>1</v>
      </c>
      <c r="I767" s="1363"/>
      <c r="J767" s="1348">
        <f t="shared" si="60"/>
        <v>0</v>
      </c>
      <c r="K767" s="1289"/>
    </row>
    <row r="768" spans="1:11" customFormat="1" ht="27.6" x14ac:dyDescent="0.3">
      <c r="A768" s="1349">
        <v>699</v>
      </c>
      <c r="B768" s="2057"/>
      <c r="C768" s="1350" t="s">
        <v>6742</v>
      </c>
      <c r="D768" s="1350" t="s">
        <v>5379</v>
      </c>
      <c r="E768" s="1351" t="s">
        <v>6764</v>
      </c>
      <c r="F768" s="1360"/>
      <c r="G768" s="1360"/>
      <c r="H768" s="1347">
        <v>1</v>
      </c>
      <c r="I768" s="1363"/>
      <c r="J768" s="1348">
        <f t="shared" si="60"/>
        <v>0</v>
      </c>
      <c r="K768" s="1289"/>
    </row>
    <row r="769" spans="1:11" customFormat="1" ht="27.6" x14ac:dyDescent="0.3">
      <c r="A769" s="1344">
        <v>700</v>
      </c>
      <c r="B769" s="2057"/>
      <c r="C769" s="1350" t="s">
        <v>6743</v>
      </c>
      <c r="D769" s="1350" t="s">
        <v>5379</v>
      </c>
      <c r="E769" s="1351" t="s">
        <v>6765</v>
      </c>
      <c r="F769" s="1360"/>
      <c r="G769" s="1360"/>
      <c r="H769" s="1347">
        <v>1</v>
      </c>
      <c r="I769" s="1363"/>
      <c r="J769" s="1348">
        <f t="shared" si="60"/>
        <v>0</v>
      </c>
      <c r="K769" s="1289"/>
    </row>
    <row r="770" spans="1:11" customFormat="1" ht="27.6" x14ac:dyDescent="0.3">
      <c r="A770" s="1349">
        <v>701</v>
      </c>
      <c r="B770" s="2057"/>
      <c r="C770" s="1350" t="s">
        <v>6744</v>
      </c>
      <c r="D770" s="1350" t="s">
        <v>5379</v>
      </c>
      <c r="E770" s="1351" t="s">
        <v>6766</v>
      </c>
      <c r="F770" s="1360"/>
      <c r="G770" s="1360"/>
      <c r="H770" s="1347">
        <v>1</v>
      </c>
      <c r="I770" s="1363"/>
      <c r="J770" s="1348">
        <f t="shared" si="60"/>
        <v>0</v>
      </c>
      <c r="K770" s="1289"/>
    </row>
    <row r="771" spans="1:11" customFormat="1" ht="27.6" x14ac:dyDescent="0.3">
      <c r="A771" s="1344">
        <v>702</v>
      </c>
      <c r="B771" s="2057"/>
      <c r="C771" s="1350" t="s">
        <v>6745</v>
      </c>
      <c r="D771" s="1350" t="s">
        <v>5379</v>
      </c>
      <c r="E771" s="1351" t="s">
        <v>6767</v>
      </c>
      <c r="F771" s="1360"/>
      <c r="G771" s="1360"/>
      <c r="H771" s="1347">
        <v>1</v>
      </c>
      <c r="I771" s="1363"/>
      <c r="J771" s="1348">
        <f t="shared" si="60"/>
        <v>0</v>
      </c>
      <c r="K771" s="1289"/>
    </row>
    <row r="772" spans="1:11" customFormat="1" ht="27.6" x14ac:dyDescent="0.3">
      <c r="A772" s="1349">
        <v>703</v>
      </c>
      <c r="B772" s="2057"/>
      <c r="C772" s="1350" t="s">
        <v>6746</v>
      </c>
      <c r="D772" s="1350" t="s">
        <v>5379</v>
      </c>
      <c r="E772" s="1351" t="s">
        <v>6768</v>
      </c>
      <c r="F772" s="1360"/>
      <c r="G772" s="1360"/>
      <c r="H772" s="1347">
        <v>1</v>
      </c>
      <c r="I772" s="1363"/>
      <c r="J772" s="1348">
        <f t="shared" si="60"/>
        <v>0</v>
      </c>
      <c r="K772" s="1289"/>
    </row>
    <row r="773" spans="1:11" customFormat="1" ht="27.6" x14ac:dyDescent="0.3">
      <c r="A773" s="1344">
        <v>704</v>
      </c>
      <c r="B773" s="2057"/>
      <c r="C773" s="1350" t="s">
        <v>6747</v>
      </c>
      <c r="D773" s="1350" t="s">
        <v>5379</v>
      </c>
      <c r="E773" s="1351" t="s">
        <v>6769</v>
      </c>
      <c r="F773" s="1360"/>
      <c r="G773" s="1360"/>
      <c r="H773" s="1347">
        <v>1</v>
      </c>
      <c r="I773" s="1363"/>
      <c r="J773" s="1348">
        <f t="shared" si="60"/>
        <v>0</v>
      </c>
      <c r="K773" s="1289"/>
    </row>
    <row r="774" spans="1:11" customFormat="1" ht="27.6" x14ac:dyDescent="0.3">
      <c r="A774" s="1349">
        <v>705</v>
      </c>
      <c r="B774" s="2057"/>
      <c r="C774" s="1350" t="s">
        <v>6748</v>
      </c>
      <c r="D774" s="1350" t="s">
        <v>5379</v>
      </c>
      <c r="E774" s="1351" t="s">
        <v>6770</v>
      </c>
      <c r="F774" s="1360"/>
      <c r="G774" s="1360"/>
      <c r="H774" s="1347">
        <v>1</v>
      </c>
      <c r="I774" s="1363"/>
      <c r="J774" s="1348">
        <f t="shared" si="60"/>
        <v>0</v>
      </c>
      <c r="K774" s="1289"/>
    </row>
    <row r="775" spans="1:11" customFormat="1" ht="27.6" x14ac:dyDescent="0.3">
      <c r="A775" s="1344">
        <v>706</v>
      </c>
      <c r="B775" s="2057"/>
      <c r="C775" s="1350" t="s">
        <v>6749</v>
      </c>
      <c r="D775" s="1350" t="s">
        <v>5379</v>
      </c>
      <c r="E775" s="1351" t="s">
        <v>6771</v>
      </c>
      <c r="F775" s="1360"/>
      <c r="G775" s="1360"/>
      <c r="H775" s="1347">
        <v>1</v>
      </c>
      <c r="I775" s="1363"/>
      <c r="J775" s="1348">
        <f t="shared" si="60"/>
        <v>0</v>
      </c>
      <c r="K775" s="1289"/>
    </row>
    <row r="776" spans="1:11" customFormat="1" ht="27.6" x14ac:dyDescent="0.3">
      <c r="A776" s="1349">
        <v>707</v>
      </c>
      <c r="B776" s="2057"/>
      <c r="C776" s="1350" t="s">
        <v>6750</v>
      </c>
      <c r="D776" s="1350" t="s">
        <v>5379</v>
      </c>
      <c r="E776" s="1351" t="s">
        <v>6772</v>
      </c>
      <c r="F776" s="1360"/>
      <c r="G776" s="1360"/>
      <c r="H776" s="1347">
        <v>1</v>
      </c>
      <c r="I776" s="1363"/>
      <c r="J776" s="1348">
        <f t="shared" si="60"/>
        <v>0</v>
      </c>
      <c r="K776" s="1289"/>
    </row>
    <row r="777" spans="1:11" customFormat="1" ht="27.6" x14ac:dyDescent="0.3">
      <c r="A777" s="1344">
        <v>708</v>
      </c>
      <c r="B777" s="2057"/>
      <c r="C777" s="1350" t="s">
        <v>6751</v>
      </c>
      <c r="D777" s="1350" t="s">
        <v>5379</v>
      </c>
      <c r="E777" s="1351" t="s">
        <v>6773</v>
      </c>
      <c r="F777" s="1360"/>
      <c r="G777" s="1360"/>
      <c r="H777" s="1347">
        <v>1</v>
      </c>
      <c r="I777" s="1363"/>
      <c r="J777" s="1348">
        <f t="shared" si="60"/>
        <v>0</v>
      </c>
      <c r="K777" s="1289"/>
    </row>
    <row r="778" spans="1:11" customFormat="1" ht="27.6" x14ac:dyDescent="0.3">
      <c r="A778" s="1349">
        <v>709</v>
      </c>
      <c r="B778" s="2057"/>
      <c r="C778" s="1350" t="s">
        <v>6752</v>
      </c>
      <c r="D778" s="1350" t="s">
        <v>5379</v>
      </c>
      <c r="E778" s="1351" t="s">
        <v>6774</v>
      </c>
      <c r="F778" s="1360"/>
      <c r="G778" s="1360"/>
      <c r="H778" s="1347">
        <v>1</v>
      </c>
      <c r="I778" s="1363"/>
      <c r="J778" s="1348">
        <f t="shared" si="60"/>
        <v>0</v>
      </c>
      <c r="K778" s="1289"/>
    </row>
    <row r="779" spans="1:11" customFormat="1" ht="28.2" thickBot="1" x14ac:dyDescent="0.35">
      <c r="A779" s="1352">
        <v>710</v>
      </c>
      <c r="B779" s="2058"/>
      <c r="C779" s="1353" t="s">
        <v>6753</v>
      </c>
      <c r="D779" s="1353" t="s">
        <v>5379</v>
      </c>
      <c r="E779" s="1354" t="s">
        <v>6775</v>
      </c>
      <c r="F779" s="1361"/>
      <c r="G779" s="1361"/>
      <c r="H779" s="1355">
        <v>1</v>
      </c>
      <c r="I779" s="1364"/>
      <c r="J779" s="1356">
        <f t="shared" si="60"/>
        <v>0</v>
      </c>
      <c r="K779" s="1289"/>
    </row>
    <row r="780" spans="1:11" customFormat="1" ht="15" thickBot="1" x14ac:dyDescent="0.35">
      <c r="A780" s="2059" t="s">
        <v>6776</v>
      </c>
      <c r="B780" s="2060"/>
      <c r="C780" s="2060"/>
      <c r="D780" s="2060"/>
      <c r="E780" s="2060"/>
      <c r="F780" s="2060"/>
      <c r="G780" s="2060"/>
      <c r="H780" s="2061"/>
      <c r="I780" s="2062">
        <f>SUM(J750:J779)</f>
        <v>0</v>
      </c>
      <c r="J780" s="2063"/>
      <c r="K780" s="1289"/>
    </row>
    <row r="781" spans="1:11" s="1318" customFormat="1" ht="15" customHeight="1" thickBot="1" x14ac:dyDescent="0.35">
      <c r="A781" s="2045" t="s">
        <v>1571</v>
      </c>
      <c r="B781" s="2046"/>
      <c r="C781" s="2046"/>
      <c r="D781" s="2046"/>
      <c r="E781" s="2046"/>
      <c r="F781" s="2046"/>
      <c r="G781" s="2046"/>
      <c r="H781" s="2046"/>
      <c r="I781" s="2047">
        <f>SUM(J16:J779)</f>
        <v>0</v>
      </c>
      <c r="J781" s="2048"/>
      <c r="K781" s="1289"/>
    </row>
    <row r="782" spans="1:11" s="1318" customFormat="1" x14ac:dyDescent="0.3">
      <c r="A782" s="1275" t="s">
        <v>2647</v>
      </c>
      <c r="B782" s="1357"/>
      <c r="C782" s="1278"/>
      <c r="D782" s="1278"/>
      <c r="E782" s="1278"/>
      <c r="F782" s="1278"/>
      <c r="G782" s="1278"/>
      <c r="H782" s="1358"/>
      <c r="I782" s="1280"/>
      <c r="J782" s="1280"/>
      <c r="K782" s="1289"/>
    </row>
    <row r="783" spans="1:11" s="1318" customFormat="1" ht="63.9" customHeight="1" x14ac:dyDescent="0.3">
      <c r="A783" s="2040" t="s">
        <v>1572</v>
      </c>
      <c r="B783" s="2040"/>
      <c r="C783" s="2040"/>
      <c r="D783" s="2040"/>
      <c r="E783" s="2040"/>
      <c r="F783" s="2040"/>
      <c r="G783" s="2040"/>
      <c r="H783" s="2040"/>
      <c r="I783" s="2040"/>
      <c r="J783" s="2040"/>
      <c r="K783" s="1289"/>
    </row>
    <row r="784" spans="1:11" s="1318" customFormat="1" x14ac:dyDescent="0.3">
      <c r="A784" s="1275"/>
      <c r="B784" s="1357"/>
      <c r="C784" s="1278"/>
      <c r="D784" s="1278"/>
      <c r="E784" s="1278"/>
      <c r="F784" s="1278"/>
      <c r="G784" s="1278"/>
      <c r="H784" s="1358"/>
      <c r="I784" s="1280"/>
      <c r="J784" s="1280"/>
      <c r="K784" s="1289"/>
    </row>
    <row r="785" spans="1:11" s="1318" customFormat="1" x14ac:dyDescent="0.3">
      <c r="A785" s="1275"/>
      <c r="B785" s="1357"/>
      <c r="C785" s="1278"/>
      <c r="D785" s="1278"/>
      <c r="E785" s="1278"/>
      <c r="F785" s="1278"/>
      <c r="G785" s="1278"/>
      <c r="H785" s="1358"/>
      <c r="I785" s="1280"/>
      <c r="J785" s="1280"/>
      <c r="K785" s="1289"/>
    </row>
    <row r="786" spans="1:11" s="1318" customFormat="1" x14ac:dyDescent="0.3">
      <c r="A786" s="1275"/>
      <c r="B786" s="1357"/>
      <c r="C786" s="1278"/>
      <c r="D786" s="1278"/>
      <c r="E786" s="1278"/>
      <c r="F786" s="1278"/>
      <c r="G786" s="1278"/>
      <c r="H786" s="1358"/>
      <c r="I786" s="1280"/>
      <c r="J786" s="1280"/>
      <c r="K786" s="1289"/>
    </row>
    <row r="787" spans="1:11" s="1318" customFormat="1" x14ac:dyDescent="0.3">
      <c r="A787" s="1275"/>
      <c r="B787" s="1357"/>
      <c r="C787" s="1278"/>
      <c r="D787" s="1278"/>
      <c r="E787" s="1278"/>
      <c r="F787" s="1278"/>
      <c r="G787" s="1278"/>
      <c r="H787" s="1358"/>
      <c r="I787" s="1280"/>
      <c r="J787" s="1280"/>
      <c r="K787" s="1289"/>
    </row>
  </sheetData>
  <sheetProtection algorithmName="SHA-512" hashValue="gL1yafh1Ef20J8BNbSjyIjU2SJuhLhAqaOCXvQVIZd0xsOiC2eS5maHXFKsCJFnFJwHOoUElXxWmlSQaau4gag==" saltValue="x/m6DR5VfEExBGssCetJHA==" spinCount="100000" sheet="1" objects="1" scenarios="1"/>
  <mergeCells count="132">
    <mergeCell ref="I11:I13"/>
    <mergeCell ref="J11:J13"/>
    <mergeCell ref="D12:D13"/>
    <mergeCell ref="E12:E13"/>
    <mergeCell ref="F12:F13"/>
    <mergeCell ref="G12:G13"/>
    <mergeCell ref="F1:J1"/>
    <mergeCell ref="A8:C8"/>
    <mergeCell ref="A9:C9"/>
    <mergeCell ref="A10:H10"/>
    <mergeCell ref="A11:A13"/>
    <mergeCell ref="B11:B13"/>
    <mergeCell ref="C11:C13"/>
    <mergeCell ref="D11:E11"/>
    <mergeCell ref="F11:G11"/>
    <mergeCell ref="H11:H13"/>
    <mergeCell ref="B41:B133"/>
    <mergeCell ref="A134:H134"/>
    <mergeCell ref="I134:J134"/>
    <mergeCell ref="A135:J135"/>
    <mergeCell ref="B136:B170"/>
    <mergeCell ref="A171:H171"/>
    <mergeCell ref="I171:J171"/>
    <mergeCell ref="A14:J14"/>
    <mergeCell ref="A15:J15"/>
    <mergeCell ref="B16:B38"/>
    <mergeCell ref="A39:H39"/>
    <mergeCell ref="I39:J39"/>
    <mergeCell ref="A40:J40"/>
    <mergeCell ref="A244:J244"/>
    <mergeCell ref="B245:B257"/>
    <mergeCell ref="A258:H258"/>
    <mergeCell ref="I258:J258"/>
    <mergeCell ref="A259:J259"/>
    <mergeCell ref="B260:B278"/>
    <mergeCell ref="A172:J172"/>
    <mergeCell ref="B173:B211"/>
    <mergeCell ref="B212:B226"/>
    <mergeCell ref="B227:B242"/>
    <mergeCell ref="A243:H243"/>
    <mergeCell ref="I243:J243"/>
    <mergeCell ref="A319:J319"/>
    <mergeCell ref="B320:B337"/>
    <mergeCell ref="A338:H338"/>
    <mergeCell ref="I338:J338"/>
    <mergeCell ref="A339:J339"/>
    <mergeCell ref="B340:B355"/>
    <mergeCell ref="A279:H279"/>
    <mergeCell ref="I279:J279"/>
    <mergeCell ref="A280:J280"/>
    <mergeCell ref="B281:B317"/>
    <mergeCell ref="A318:H318"/>
    <mergeCell ref="I318:J318"/>
    <mergeCell ref="A367:J367"/>
    <mergeCell ref="B368:B374"/>
    <mergeCell ref="A375:H375"/>
    <mergeCell ref="I375:J375"/>
    <mergeCell ref="A376:J376"/>
    <mergeCell ref="A377:J377"/>
    <mergeCell ref="A356:H356"/>
    <mergeCell ref="I356:J356"/>
    <mergeCell ref="A357:J357"/>
    <mergeCell ref="B358:B365"/>
    <mergeCell ref="A366:H366"/>
    <mergeCell ref="I366:J366"/>
    <mergeCell ref="A441:J441"/>
    <mergeCell ref="B442:B449"/>
    <mergeCell ref="A450:H450"/>
    <mergeCell ref="I450:J450"/>
    <mergeCell ref="A451:J451"/>
    <mergeCell ref="B452:B458"/>
    <mergeCell ref="B378:B414"/>
    <mergeCell ref="A415:H415"/>
    <mergeCell ref="I415:J415"/>
    <mergeCell ref="A416:J416"/>
    <mergeCell ref="B417:B439"/>
    <mergeCell ref="A440:H440"/>
    <mergeCell ref="I440:J440"/>
    <mergeCell ref="A482:J482"/>
    <mergeCell ref="B483:B545"/>
    <mergeCell ref="A546:H546"/>
    <mergeCell ref="I546:J546"/>
    <mergeCell ref="A547:J547"/>
    <mergeCell ref="B548:B574"/>
    <mergeCell ref="A459:H459"/>
    <mergeCell ref="I459:J459"/>
    <mergeCell ref="A460:J460"/>
    <mergeCell ref="B461:B480"/>
    <mergeCell ref="A481:H481"/>
    <mergeCell ref="I481:J481"/>
    <mergeCell ref="A584:J584"/>
    <mergeCell ref="A585:J585"/>
    <mergeCell ref="B586:B596"/>
    <mergeCell ref="A597:H597"/>
    <mergeCell ref="I597:J597"/>
    <mergeCell ref="A598:J598"/>
    <mergeCell ref="A575:H575"/>
    <mergeCell ref="I575:J575"/>
    <mergeCell ref="A576:J576"/>
    <mergeCell ref="B577:B582"/>
    <mergeCell ref="A583:H583"/>
    <mergeCell ref="I583:J583"/>
    <mergeCell ref="A655:J655"/>
    <mergeCell ref="B656:B695"/>
    <mergeCell ref="A696:H696"/>
    <mergeCell ref="I696:J696"/>
    <mergeCell ref="A697:J697"/>
    <mergeCell ref="B698:B712"/>
    <mergeCell ref="B599:B606"/>
    <mergeCell ref="A607:H607"/>
    <mergeCell ref="I607:J607"/>
    <mergeCell ref="A608:J608"/>
    <mergeCell ref="B609:B653"/>
    <mergeCell ref="A654:H654"/>
    <mergeCell ref="I654:J654"/>
    <mergeCell ref="A783:J783"/>
    <mergeCell ref="A739:J739"/>
    <mergeCell ref="B740:B747"/>
    <mergeCell ref="A748:H748"/>
    <mergeCell ref="I748:J748"/>
    <mergeCell ref="A781:H781"/>
    <mergeCell ref="I781:J781"/>
    <mergeCell ref="A713:H713"/>
    <mergeCell ref="I713:J713"/>
    <mergeCell ref="A714:J714"/>
    <mergeCell ref="B715:B737"/>
    <mergeCell ref="A738:H738"/>
    <mergeCell ref="I738:J738"/>
    <mergeCell ref="A749:J749"/>
    <mergeCell ref="B750:B779"/>
    <mergeCell ref="A780:H780"/>
    <mergeCell ref="I780:J780"/>
  </mergeCells>
  <conditionalFormatting sqref="A1">
    <cfRule type="expression" dxfId="1" priority="1" stopIfTrue="1">
      <formula>AND(COUNTIF($A$1:$A$1, A1)&gt;1,NOT(ISBLANK(A1)))</formula>
    </cfRule>
  </conditionalFormatting>
  <conditionalFormatting sqref="E16:E38">
    <cfRule type="expression" dxfId="0" priority="2" stopIfTrue="1">
      <formula>AND(COUNTIF($E$15:$E$38, E16)&gt;1,NOT(ISBLANK(E16)))</formula>
    </cfRule>
  </conditionalFormatting>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7446-0302-4601-BFC3-FDFA4FE1F412}">
  <sheetPr>
    <tabColor rgb="FFFFC000"/>
    <pageSetUpPr fitToPage="1"/>
  </sheetPr>
  <dimension ref="A1:G50"/>
  <sheetViews>
    <sheetView topLeftCell="A10" workbookViewId="0">
      <selection activeCell="C49" sqref="C49:D49"/>
    </sheetView>
  </sheetViews>
  <sheetFormatPr defaultRowHeight="14.4" x14ac:dyDescent="0.3"/>
  <cols>
    <col min="1" max="1" width="9" style="765" bestFit="1" customWidth="1"/>
    <col min="2" max="2" width="14.33203125" style="765" customWidth="1"/>
    <col min="3" max="3" width="58.33203125" style="766" customWidth="1"/>
    <col min="4" max="4" width="24.109375" style="765" customWidth="1"/>
    <col min="5" max="247" width="8.88671875" style="813" customWidth="1"/>
    <col min="248" max="248" width="5.33203125" style="813" customWidth="1"/>
    <col min="249" max="249" width="40.88671875" style="813" customWidth="1"/>
    <col min="250" max="250" width="15.88671875" style="813" customWidth="1"/>
    <col min="251" max="251" width="23.6640625" style="813" customWidth="1"/>
    <col min="252" max="252" width="15.88671875" style="813" customWidth="1"/>
    <col min="253" max="253" width="23.6640625" style="813" customWidth="1"/>
    <col min="254" max="254" width="12.109375" style="813" customWidth="1"/>
    <col min="255" max="255" width="15.88671875" style="813" customWidth="1"/>
    <col min="256" max="256" width="17.88671875" style="813" customWidth="1"/>
    <col min="257" max="503" width="8.88671875" style="813" customWidth="1"/>
    <col min="504" max="504" width="5.33203125" style="813" customWidth="1"/>
    <col min="505" max="505" width="40.88671875" style="813" customWidth="1"/>
    <col min="506" max="506" width="15.88671875" style="813" customWidth="1"/>
    <col min="507" max="507" width="23.6640625" style="813" customWidth="1"/>
    <col min="508" max="508" width="15.88671875" style="813" customWidth="1"/>
    <col min="509" max="509" width="23.6640625" style="813" customWidth="1"/>
    <col min="510" max="510" width="12.109375" style="813" customWidth="1"/>
    <col min="511" max="511" width="15.88671875" style="813" customWidth="1"/>
    <col min="512" max="512" width="17.88671875" style="813" customWidth="1"/>
    <col min="513" max="759" width="8.88671875" style="813" customWidth="1"/>
    <col min="760" max="760" width="5.33203125" style="813" customWidth="1"/>
    <col min="761" max="761" width="40.88671875" style="813" customWidth="1"/>
    <col min="762" max="762" width="15.88671875" style="813" customWidth="1"/>
    <col min="763" max="763" width="23.6640625" style="813" customWidth="1"/>
    <col min="764" max="764" width="15.88671875" style="813" customWidth="1"/>
    <col min="765" max="765" width="23.6640625" style="813" customWidth="1"/>
    <col min="766" max="766" width="12.109375" style="813" customWidth="1"/>
    <col min="767" max="767" width="15.88671875" style="813" customWidth="1"/>
    <col min="768" max="768" width="17.88671875" style="813" customWidth="1"/>
    <col min="769" max="1015" width="8.88671875" style="813" customWidth="1"/>
    <col min="1016" max="1016" width="5.33203125" style="813" customWidth="1"/>
    <col min="1017" max="1017" width="40.88671875" style="813" customWidth="1"/>
    <col min="1018" max="1018" width="15.88671875" style="813" customWidth="1"/>
    <col min="1019" max="1019" width="23.6640625" style="813" customWidth="1"/>
    <col min="1020" max="1020" width="15.88671875" style="813" customWidth="1"/>
    <col min="1021" max="1021" width="23.6640625" style="813" customWidth="1"/>
    <col min="1022" max="1022" width="12.109375" style="813" customWidth="1"/>
    <col min="1023" max="1023" width="15.88671875" style="813" customWidth="1"/>
    <col min="1024" max="1024" width="17.88671875" style="813" customWidth="1"/>
    <col min="1025" max="1271" width="8.88671875" style="813" customWidth="1"/>
    <col min="1272" max="1272" width="5.33203125" style="813" customWidth="1"/>
    <col min="1273" max="1273" width="40.88671875" style="813" customWidth="1"/>
    <col min="1274" max="1274" width="15.88671875" style="813" customWidth="1"/>
    <col min="1275" max="1275" width="23.6640625" style="813" customWidth="1"/>
    <col min="1276" max="1276" width="15.88671875" style="813" customWidth="1"/>
    <col min="1277" max="1277" width="23.6640625" style="813" customWidth="1"/>
    <col min="1278" max="1278" width="12.109375" style="813" customWidth="1"/>
    <col min="1279" max="1279" width="15.88671875" style="813" customWidth="1"/>
    <col min="1280" max="1280" width="17.88671875" style="813" customWidth="1"/>
    <col min="1281" max="1527" width="8.88671875" style="813" customWidth="1"/>
    <col min="1528" max="1528" width="5.33203125" style="813" customWidth="1"/>
    <col min="1529" max="1529" width="40.88671875" style="813" customWidth="1"/>
    <col min="1530" max="1530" width="15.88671875" style="813" customWidth="1"/>
    <col min="1531" max="1531" width="23.6640625" style="813" customWidth="1"/>
    <col min="1532" max="1532" width="15.88671875" style="813" customWidth="1"/>
    <col min="1533" max="1533" width="23.6640625" style="813" customWidth="1"/>
    <col min="1534" max="1534" width="12.109375" style="813" customWidth="1"/>
    <col min="1535" max="1535" width="15.88671875" style="813" customWidth="1"/>
    <col min="1536" max="1536" width="17.88671875" style="813" customWidth="1"/>
    <col min="1537" max="1783" width="8.88671875" style="813" customWidth="1"/>
    <col min="1784" max="1784" width="5.33203125" style="813" customWidth="1"/>
    <col min="1785" max="1785" width="40.88671875" style="813" customWidth="1"/>
    <col min="1786" max="1786" width="15.88671875" style="813" customWidth="1"/>
    <col min="1787" max="1787" width="23.6640625" style="813" customWidth="1"/>
    <col min="1788" max="1788" width="15.88671875" style="813" customWidth="1"/>
    <col min="1789" max="1789" width="23.6640625" style="813" customWidth="1"/>
    <col min="1790" max="1790" width="12.109375" style="813" customWidth="1"/>
    <col min="1791" max="1791" width="15.88671875" style="813" customWidth="1"/>
    <col min="1792" max="1792" width="17.88671875" style="813" customWidth="1"/>
    <col min="1793" max="2039" width="8.88671875" style="813" customWidth="1"/>
    <col min="2040" max="2040" width="5.33203125" style="813" customWidth="1"/>
    <col min="2041" max="2041" width="40.88671875" style="813" customWidth="1"/>
    <col min="2042" max="2042" width="15.88671875" style="813" customWidth="1"/>
    <col min="2043" max="2043" width="23.6640625" style="813" customWidth="1"/>
    <col min="2044" max="2044" width="15.88671875" style="813" customWidth="1"/>
    <col min="2045" max="2045" width="23.6640625" style="813" customWidth="1"/>
    <col min="2046" max="2046" width="12.109375" style="813" customWidth="1"/>
    <col min="2047" max="2047" width="15.88671875" style="813" customWidth="1"/>
    <col min="2048" max="2048" width="17.88671875" style="813" customWidth="1"/>
    <col min="2049" max="2295" width="8.88671875" style="813" customWidth="1"/>
    <col min="2296" max="2296" width="5.33203125" style="813" customWidth="1"/>
    <col min="2297" max="2297" width="40.88671875" style="813" customWidth="1"/>
    <col min="2298" max="2298" width="15.88671875" style="813" customWidth="1"/>
    <col min="2299" max="2299" width="23.6640625" style="813" customWidth="1"/>
    <col min="2300" max="2300" width="15.88671875" style="813" customWidth="1"/>
    <col min="2301" max="2301" width="23.6640625" style="813" customWidth="1"/>
    <col min="2302" max="2302" width="12.109375" style="813" customWidth="1"/>
    <col min="2303" max="2303" width="15.88671875" style="813" customWidth="1"/>
    <col min="2304" max="2304" width="17.88671875" style="813" customWidth="1"/>
    <col min="2305" max="2551" width="8.88671875" style="813" customWidth="1"/>
    <col min="2552" max="2552" width="5.33203125" style="813" customWidth="1"/>
    <col min="2553" max="2553" width="40.88671875" style="813" customWidth="1"/>
    <col min="2554" max="2554" width="15.88671875" style="813" customWidth="1"/>
    <col min="2555" max="2555" width="23.6640625" style="813" customWidth="1"/>
    <col min="2556" max="2556" width="15.88671875" style="813" customWidth="1"/>
    <col min="2557" max="2557" width="23.6640625" style="813" customWidth="1"/>
    <col min="2558" max="2558" width="12.109375" style="813" customWidth="1"/>
    <col min="2559" max="2559" width="15.88671875" style="813" customWidth="1"/>
    <col min="2560" max="2560" width="17.88671875" style="813" customWidth="1"/>
    <col min="2561" max="2807" width="8.88671875" style="813" customWidth="1"/>
    <col min="2808" max="2808" width="5.33203125" style="813" customWidth="1"/>
    <col min="2809" max="2809" width="40.88671875" style="813" customWidth="1"/>
    <col min="2810" max="2810" width="15.88671875" style="813" customWidth="1"/>
    <col min="2811" max="2811" width="23.6640625" style="813" customWidth="1"/>
    <col min="2812" max="2812" width="15.88671875" style="813" customWidth="1"/>
    <col min="2813" max="2813" width="23.6640625" style="813" customWidth="1"/>
    <col min="2814" max="2814" width="12.109375" style="813" customWidth="1"/>
    <col min="2815" max="2815" width="15.88671875" style="813" customWidth="1"/>
    <col min="2816" max="2816" width="17.88671875" style="813" customWidth="1"/>
    <col min="2817" max="3063" width="8.88671875" style="813" customWidth="1"/>
    <col min="3064" max="3064" width="5.33203125" style="813" customWidth="1"/>
    <col min="3065" max="3065" width="40.88671875" style="813" customWidth="1"/>
    <col min="3066" max="3066" width="15.88671875" style="813" customWidth="1"/>
    <col min="3067" max="3067" width="23.6640625" style="813" customWidth="1"/>
    <col min="3068" max="3068" width="15.88671875" style="813" customWidth="1"/>
    <col min="3069" max="3069" width="23.6640625" style="813" customWidth="1"/>
    <col min="3070" max="3070" width="12.109375" style="813" customWidth="1"/>
    <col min="3071" max="3071" width="15.88671875" style="813" customWidth="1"/>
    <col min="3072" max="3072" width="17.88671875" style="813" customWidth="1"/>
    <col min="3073" max="3319" width="8.88671875" style="813" customWidth="1"/>
    <col min="3320" max="3320" width="5.33203125" style="813" customWidth="1"/>
    <col min="3321" max="3321" width="40.88671875" style="813" customWidth="1"/>
    <col min="3322" max="3322" width="15.88671875" style="813" customWidth="1"/>
    <col min="3323" max="3323" width="23.6640625" style="813" customWidth="1"/>
    <col min="3324" max="3324" width="15.88671875" style="813" customWidth="1"/>
    <col min="3325" max="3325" width="23.6640625" style="813" customWidth="1"/>
    <col min="3326" max="3326" width="12.109375" style="813" customWidth="1"/>
    <col min="3327" max="3327" width="15.88671875" style="813" customWidth="1"/>
    <col min="3328" max="3328" width="17.88671875" style="813" customWidth="1"/>
    <col min="3329" max="3575" width="8.88671875" style="813" customWidth="1"/>
    <col min="3576" max="3576" width="5.33203125" style="813" customWidth="1"/>
    <col min="3577" max="3577" width="40.88671875" style="813" customWidth="1"/>
    <col min="3578" max="3578" width="15.88671875" style="813" customWidth="1"/>
    <col min="3579" max="3579" width="23.6640625" style="813" customWidth="1"/>
    <col min="3580" max="3580" width="15.88671875" style="813" customWidth="1"/>
    <col min="3581" max="3581" width="23.6640625" style="813" customWidth="1"/>
    <col min="3582" max="3582" width="12.109375" style="813" customWidth="1"/>
    <col min="3583" max="3583" width="15.88671875" style="813" customWidth="1"/>
    <col min="3584" max="3584" width="17.88671875" style="813" customWidth="1"/>
    <col min="3585" max="3831" width="8.88671875" style="813" customWidth="1"/>
    <col min="3832" max="3832" width="5.33203125" style="813" customWidth="1"/>
    <col min="3833" max="3833" width="40.88671875" style="813" customWidth="1"/>
    <col min="3834" max="3834" width="15.88671875" style="813" customWidth="1"/>
    <col min="3835" max="3835" width="23.6640625" style="813" customWidth="1"/>
    <col min="3836" max="3836" width="15.88671875" style="813" customWidth="1"/>
    <col min="3837" max="3837" width="23.6640625" style="813" customWidth="1"/>
    <col min="3838" max="3838" width="12.109375" style="813" customWidth="1"/>
    <col min="3839" max="3839" width="15.88671875" style="813" customWidth="1"/>
    <col min="3840" max="3840" width="17.88671875" style="813" customWidth="1"/>
    <col min="3841" max="4087" width="8.88671875" style="813" customWidth="1"/>
    <col min="4088" max="4088" width="5.33203125" style="813" customWidth="1"/>
    <col min="4089" max="4089" width="40.88671875" style="813" customWidth="1"/>
    <col min="4090" max="4090" width="15.88671875" style="813" customWidth="1"/>
    <col min="4091" max="4091" width="23.6640625" style="813" customWidth="1"/>
    <col min="4092" max="4092" width="15.88671875" style="813" customWidth="1"/>
    <col min="4093" max="4093" width="23.6640625" style="813" customWidth="1"/>
    <col min="4094" max="4094" width="12.109375" style="813" customWidth="1"/>
    <col min="4095" max="4095" width="15.88671875" style="813" customWidth="1"/>
    <col min="4096" max="4096" width="17.88671875" style="813" customWidth="1"/>
    <col min="4097" max="4343" width="8.88671875" style="813" customWidth="1"/>
    <col min="4344" max="4344" width="5.33203125" style="813" customWidth="1"/>
    <col min="4345" max="4345" width="40.88671875" style="813" customWidth="1"/>
    <col min="4346" max="4346" width="15.88671875" style="813" customWidth="1"/>
    <col min="4347" max="4347" width="23.6640625" style="813" customWidth="1"/>
    <col min="4348" max="4348" width="15.88671875" style="813" customWidth="1"/>
    <col min="4349" max="4349" width="23.6640625" style="813" customWidth="1"/>
    <col min="4350" max="4350" width="12.109375" style="813" customWidth="1"/>
    <col min="4351" max="4351" width="15.88671875" style="813" customWidth="1"/>
    <col min="4352" max="4352" width="17.88671875" style="813" customWidth="1"/>
    <col min="4353" max="4599" width="8.88671875" style="813" customWidth="1"/>
    <col min="4600" max="4600" width="5.33203125" style="813" customWidth="1"/>
    <col min="4601" max="4601" width="40.88671875" style="813" customWidth="1"/>
    <col min="4602" max="4602" width="15.88671875" style="813" customWidth="1"/>
    <col min="4603" max="4603" width="23.6640625" style="813" customWidth="1"/>
    <col min="4604" max="4604" width="15.88671875" style="813" customWidth="1"/>
    <col min="4605" max="4605" width="23.6640625" style="813" customWidth="1"/>
    <col min="4606" max="4606" width="12.109375" style="813" customWidth="1"/>
    <col min="4607" max="4607" width="15.88671875" style="813" customWidth="1"/>
    <col min="4608" max="4608" width="17.88671875" style="813" customWidth="1"/>
    <col min="4609" max="4855" width="8.88671875" style="813" customWidth="1"/>
    <col min="4856" max="4856" width="5.33203125" style="813" customWidth="1"/>
    <col min="4857" max="4857" width="40.88671875" style="813" customWidth="1"/>
    <col min="4858" max="4858" width="15.88671875" style="813" customWidth="1"/>
    <col min="4859" max="4859" width="23.6640625" style="813" customWidth="1"/>
    <col min="4860" max="4860" width="15.88671875" style="813" customWidth="1"/>
    <col min="4861" max="4861" width="23.6640625" style="813" customWidth="1"/>
    <col min="4862" max="4862" width="12.109375" style="813" customWidth="1"/>
    <col min="4863" max="4863" width="15.88671875" style="813" customWidth="1"/>
    <col min="4864" max="4864" width="17.88671875" style="813" customWidth="1"/>
    <col min="4865" max="5111" width="8.88671875" style="813" customWidth="1"/>
    <col min="5112" max="5112" width="5.33203125" style="813" customWidth="1"/>
    <col min="5113" max="5113" width="40.88671875" style="813" customWidth="1"/>
    <col min="5114" max="5114" width="15.88671875" style="813" customWidth="1"/>
    <col min="5115" max="5115" width="23.6640625" style="813" customWidth="1"/>
    <col min="5116" max="5116" width="15.88671875" style="813" customWidth="1"/>
    <col min="5117" max="5117" width="23.6640625" style="813" customWidth="1"/>
    <col min="5118" max="5118" width="12.109375" style="813" customWidth="1"/>
    <col min="5119" max="5119" width="15.88671875" style="813" customWidth="1"/>
    <col min="5120" max="5120" width="17.88671875" style="813" customWidth="1"/>
    <col min="5121" max="5367" width="8.88671875" style="813" customWidth="1"/>
    <col min="5368" max="5368" width="5.33203125" style="813" customWidth="1"/>
    <col min="5369" max="5369" width="40.88671875" style="813" customWidth="1"/>
    <col min="5370" max="5370" width="15.88671875" style="813" customWidth="1"/>
    <col min="5371" max="5371" width="23.6640625" style="813" customWidth="1"/>
    <col min="5372" max="5372" width="15.88671875" style="813" customWidth="1"/>
    <col min="5373" max="5373" width="23.6640625" style="813" customWidth="1"/>
    <col min="5374" max="5374" width="12.109375" style="813" customWidth="1"/>
    <col min="5375" max="5375" width="15.88671875" style="813" customWidth="1"/>
    <col min="5376" max="5376" width="17.88671875" style="813" customWidth="1"/>
    <col min="5377" max="5623" width="8.88671875" style="813" customWidth="1"/>
    <col min="5624" max="5624" width="5.33203125" style="813" customWidth="1"/>
    <col min="5625" max="5625" width="40.88671875" style="813" customWidth="1"/>
    <col min="5626" max="5626" width="15.88671875" style="813" customWidth="1"/>
    <col min="5627" max="5627" width="23.6640625" style="813" customWidth="1"/>
    <col min="5628" max="5628" width="15.88671875" style="813" customWidth="1"/>
    <col min="5629" max="5629" width="23.6640625" style="813" customWidth="1"/>
    <col min="5630" max="5630" width="12.109375" style="813" customWidth="1"/>
    <col min="5631" max="5631" width="15.88671875" style="813" customWidth="1"/>
    <col min="5632" max="5632" width="17.88671875" style="813" customWidth="1"/>
    <col min="5633" max="5879" width="8.88671875" style="813" customWidth="1"/>
    <col min="5880" max="5880" width="5.33203125" style="813" customWidth="1"/>
    <col min="5881" max="5881" width="40.88671875" style="813" customWidth="1"/>
    <col min="5882" max="5882" width="15.88671875" style="813" customWidth="1"/>
    <col min="5883" max="5883" width="23.6640625" style="813" customWidth="1"/>
    <col min="5884" max="5884" width="15.88671875" style="813" customWidth="1"/>
    <col min="5885" max="5885" width="23.6640625" style="813" customWidth="1"/>
    <col min="5886" max="5886" width="12.109375" style="813" customWidth="1"/>
    <col min="5887" max="5887" width="15.88671875" style="813" customWidth="1"/>
    <col min="5888" max="5888" width="17.88671875" style="813" customWidth="1"/>
    <col min="5889" max="6135" width="8.88671875" style="813" customWidth="1"/>
    <col min="6136" max="6136" width="5.33203125" style="813" customWidth="1"/>
    <col min="6137" max="6137" width="40.88671875" style="813" customWidth="1"/>
    <col min="6138" max="6138" width="15.88671875" style="813" customWidth="1"/>
    <col min="6139" max="6139" width="23.6640625" style="813" customWidth="1"/>
    <col min="6140" max="6140" width="15.88671875" style="813" customWidth="1"/>
    <col min="6141" max="6141" width="23.6640625" style="813" customWidth="1"/>
    <col min="6142" max="6142" width="12.109375" style="813" customWidth="1"/>
    <col min="6143" max="6143" width="15.88671875" style="813" customWidth="1"/>
    <col min="6144" max="6144" width="17.88671875" style="813" customWidth="1"/>
    <col min="6145" max="6391" width="8.88671875" style="813" customWidth="1"/>
    <col min="6392" max="6392" width="5.33203125" style="813" customWidth="1"/>
    <col min="6393" max="6393" width="40.88671875" style="813" customWidth="1"/>
    <col min="6394" max="6394" width="15.88671875" style="813" customWidth="1"/>
    <col min="6395" max="6395" width="23.6640625" style="813" customWidth="1"/>
    <col min="6396" max="6396" width="15.88671875" style="813" customWidth="1"/>
    <col min="6397" max="6397" width="23.6640625" style="813" customWidth="1"/>
    <col min="6398" max="6398" width="12.109375" style="813" customWidth="1"/>
    <col min="6399" max="6399" width="15.88671875" style="813" customWidth="1"/>
    <col min="6400" max="6400" width="17.88671875" style="813" customWidth="1"/>
    <col min="6401" max="6647" width="8.88671875" style="813" customWidth="1"/>
    <col min="6648" max="6648" width="5.33203125" style="813" customWidth="1"/>
    <col min="6649" max="6649" width="40.88671875" style="813" customWidth="1"/>
    <col min="6650" max="6650" width="15.88671875" style="813" customWidth="1"/>
    <col min="6651" max="6651" width="23.6640625" style="813" customWidth="1"/>
    <col min="6652" max="6652" width="15.88671875" style="813" customWidth="1"/>
    <col min="6653" max="6653" width="23.6640625" style="813" customWidth="1"/>
    <col min="6654" max="6654" width="12.109375" style="813" customWidth="1"/>
    <col min="6655" max="6655" width="15.88671875" style="813" customWidth="1"/>
    <col min="6656" max="6656" width="17.88671875" style="813" customWidth="1"/>
    <col min="6657" max="6903" width="8.88671875" style="813" customWidth="1"/>
    <col min="6904" max="6904" width="5.33203125" style="813" customWidth="1"/>
    <col min="6905" max="6905" width="40.88671875" style="813" customWidth="1"/>
    <col min="6906" max="6906" width="15.88671875" style="813" customWidth="1"/>
    <col min="6907" max="6907" width="23.6640625" style="813" customWidth="1"/>
    <col min="6908" max="6908" width="15.88671875" style="813" customWidth="1"/>
    <col min="6909" max="6909" width="23.6640625" style="813" customWidth="1"/>
    <col min="6910" max="6910" width="12.109375" style="813" customWidth="1"/>
    <col min="6911" max="6911" width="15.88671875" style="813" customWidth="1"/>
    <col min="6912" max="6912" width="17.88671875" style="813" customWidth="1"/>
    <col min="6913" max="7159" width="8.88671875" style="813" customWidth="1"/>
    <col min="7160" max="7160" width="5.33203125" style="813" customWidth="1"/>
    <col min="7161" max="7161" width="40.88671875" style="813" customWidth="1"/>
    <col min="7162" max="7162" width="15.88671875" style="813" customWidth="1"/>
    <col min="7163" max="7163" width="23.6640625" style="813" customWidth="1"/>
    <col min="7164" max="7164" width="15.88671875" style="813" customWidth="1"/>
    <col min="7165" max="7165" width="23.6640625" style="813" customWidth="1"/>
    <col min="7166" max="7166" width="12.109375" style="813" customWidth="1"/>
    <col min="7167" max="7167" width="15.88671875" style="813" customWidth="1"/>
    <col min="7168" max="7168" width="17.88671875" style="813" customWidth="1"/>
    <col min="7169" max="7415" width="8.88671875" style="813" customWidth="1"/>
    <col min="7416" max="7416" width="5.33203125" style="813" customWidth="1"/>
    <col min="7417" max="7417" width="40.88671875" style="813" customWidth="1"/>
    <col min="7418" max="7418" width="15.88671875" style="813" customWidth="1"/>
    <col min="7419" max="7419" width="23.6640625" style="813" customWidth="1"/>
    <col min="7420" max="7420" width="15.88671875" style="813" customWidth="1"/>
    <col min="7421" max="7421" width="23.6640625" style="813" customWidth="1"/>
    <col min="7422" max="7422" width="12.109375" style="813" customWidth="1"/>
    <col min="7423" max="7423" width="15.88671875" style="813" customWidth="1"/>
    <col min="7424" max="7424" width="17.88671875" style="813" customWidth="1"/>
    <col min="7425" max="7671" width="8.88671875" style="813" customWidth="1"/>
    <col min="7672" max="7672" width="5.33203125" style="813" customWidth="1"/>
    <col min="7673" max="7673" width="40.88671875" style="813" customWidth="1"/>
    <col min="7674" max="7674" width="15.88671875" style="813" customWidth="1"/>
    <col min="7675" max="7675" width="23.6640625" style="813" customWidth="1"/>
    <col min="7676" max="7676" width="15.88671875" style="813" customWidth="1"/>
    <col min="7677" max="7677" width="23.6640625" style="813" customWidth="1"/>
    <col min="7678" max="7678" width="12.109375" style="813" customWidth="1"/>
    <col min="7679" max="7679" width="15.88671875" style="813" customWidth="1"/>
    <col min="7680" max="7680" width="17.88671875" style="813" customWidth="1"/>
    <col min="7681" max="7927" width="8.88671875" style="813" customWidth="1"/>
    <col min="7928" max="7928" width="5.33203125" style="813" customWidth="1"/>
    <col min="7929" max="7929" width="40.88671875" style="813" customWidth="1"/>
    <col min="7930" max="7930" width="15.88671875" style="813" customWidth="1"/>
    <col min="7931" max="7931" width="23.6640625" style="813" customWidth="1"/>
    <col min="7932" max="7932" width="15.88671875" style="813" customWidth="1"/>
    <col min="7933" max="7933" width="23.6640625" style="813" customWidth="1"/>
    <col min="7934" max="7934" width="12.109375" style="813" customWidth="1"/>
    <col min="7935" max="7935" width="15.88671875" style="813" customWidth="1"/>
    <col min="7936" max="7936" width="17.88671875" style="813" customWidth="1"/>
    <col min="7937" max="8183" width="8.88671875" style="813" customWidth="1"/>
    <col min="8184" max="8184" width="5.33203125" style="813" customWidth="1"/>
    <col min="8185" max="8185" width="40.88671875" style="813" customWidth="1"/>
    <col min="8186" max="8186" width="15.88671875" style="813" customWidth="1"/>
    <col min="8187" max="8187" width="23.6640625" style="813" customWidth="1"/>
    <col min="8188" max="8188" width="15.88671875" style="813" customWidth="1"/>
    <col min="8189" max="8189" width="23.6640625" style="813" customWidth="1"/>
    <col min="8190" max="8190" width="12.109375" style="813" customWidth="1"/>
    <col min="8191" max="8191" width="15.88671875" style="813" customWidth="1"/>
    <col min="8192" max="8192" width="17.88671875" style="813" customWidth="1"/>
    <col min="8193" max="8439" width="8.88671875" style="813" customWidth="1"/>
    <col min="8440" max="8440" width="5.33203125" style="813" customWidth="1"/>
    <col min="8441" max="8441" width="40.88671875" style="813" customWidth="1"/>
    <col min="8442" max="8442" width="15.88671875" style="813" customWidth="1"/>
    <col min="8443" max="8443" width="23.6640625" style="813" customWidth="1"/>
    <col min="8444" max="8444" width="15.88671875" style="813" customWidth="1"/>
    <col min="8445" max="8445" width="23.6640625" style="813" customWidth="1"/>
    <col min="8446" max="8446" width="12.109375" style="813" customWidth="1"/>
    <col min="8447" max="8447" width="15.88671875" style="813" customWidth="1"/>
    <col min="8448" max="8448" width="17.88671875" style="813" customWidth="1"/>
    <col min="8449" max="8695" width="8.88671875" style="813" customWidth="1"/>
    <col min="8696" max="8696" width="5.33203125" style="813" customWidth="1"/>
    <col min="8697" max="8697" width="40.88671875" style="813" customWidth="1"/>
    <col min="8698" max="8698" width="15.88671875" style="813" customWidth="1"/>
    <col min="8699" max="8699" width="23.6640625" style="813" customWidth="1"/>
    <col min="8700" max="8700" width="15.88671875" style="813" customWidth="1"/>
    <col min="8701" max="8701" width="23.6640625" style="813" customWidth="1"/>
    <col min="8702" max="8702" width="12.109375" style="813" customWidth="1"/>
    <col min="8703" max="8703" width="15.88671875" style="813" customWidth="1"/>
    <col min="8704" max="8704" width="17.88671875" style="813" customWidth="1"/>
    <col min="8705" max="8951" width="8.88671875" style="813" customWidth="1"/>
    <col min="8952" max="8952" width="5.33203125" style="813" customWidth="1"/>
    <col min="8953" max="8953" width="40.88671875" style="813" customWidth="1"/>
    <col min="8954" max="8954" width="15.88671875" style="813" customWidth="1"/>
    <col min="8955" max="8955" width="23.6640625" style="813" customWidth="1"/>
    <col min="8956" max="8956" width="15.88671875" style="813" customWidth="1"/>
    <col min="8957" max="8957" width="23.6640625" style="813" customWidth="1"/>
    <col min="8958" max="8958" width="12.109375" style="813" customWidth="1"/>
    <col min="8959" max="8959" width="15.88671875" style="813" customWidth="1"/>
    <col min="8960" max="8960" width="17.88671875" style="813" customWidth="1"/>
    <col min="8961" max="9207" width="8.88671875" style="813" customWidth="1"/>
    <col min="9208" max="9208" width="5.33203125" style="813" customWidth="1"/>
    <col min="9209" max="9209" width="40.88671875" style="813" customWidth="1"/>
    <col min="9210" max="9210" width="15.88671875" style="813" customWidth="1"/>
    <col min="9211" max="9211" width="23.6640625" style="813" customWidth="1"/>
    <col min="9212" max="9212" width="15.88671875" style="813" customWidth="1"/>
    <col min="9213" max="9213" width="23.6640625" style="813" customWidth="1"/>
    <col min="9214" max="9214" width="12.109375" style="813" customWidth="1"/>
    <col min="9215" max="9215" width="15.88671875" style="813" customWidth="1"/>
    <col min="9216" max="9216" width="17.88671875" style="813" customWidth="1"/>
    <col min="9217" max="9463" width="8.88671875" style="813" customWidth="1"/>
    <col min="9464" max="9464" width="5.33203125" style="813" customWidth="1"/>
    <col min="9465" max="9465" width="40.88671875" style="813" customWidth="1"/>
    <col min="9466" max="9466" width="15.88671875" style="813" customWidth="1"/>
    <col min="9467" max="9467" width="23.6640625" style="813" customWidth="1"/>
    <col min="9468" max="9468" width="15.88671875" style="813" customWidth="1"/>
    <col min="9469" max="9469" width="23.6640625" style="813" customWidth="1"/>
    <col min="9470" max="9470" width="12.109375" style="813" customWidth="1"/>
    <col min="9471" max="9471" width="15.88671875" style="813" customWidth="1"/>
    <col min="9472" max="9472" width="17.88671875" style="813" customWidth="1"/>
    <col min="9473" max="9719" width="8.88671875" style="813" customWidth="1"/>
    <col min="9720" max="9720" width="5.33203125" style="813" customWidth="1"/>
    <col min="9721" max="9721" width="40.88671875" style="813" customWidth="1"/>
    <col min="9722" max="9722" width="15.88671875" style="813" customWidth="1"/>
    <col min="9723" max="9723" width="23.6640625" style="813" customWidth="1"/>
    <col min="9724" max="9724" width="15.88671875" style="813" customWidth="1"/>
    <col min="9725" max="9725" width="23.6640625" style="813" customWidth="1"/>
    <col min="9726" max="9726" width="12.109375" style="813" customWidth="1"/>
    <col min="9727" max="9727" width="15.88671875" style="813" customWidth="1"/>
    <col min="9728" max="9728" width="17.88671875" style="813" customWidth="1"/>
    <col min="9729" max="9975" width="8.88671875" style="813" customWidth="1"/>
    <col min="9976" max="9976" width="5.33203125" style="813" customWidth="1"/>
    <col min="9977" max="9977" width="40.88671875" style="813" customWidth="1"/>
    <col min="9978" max="9978" width="15.88671875" style="813" customWidth="1"/>
    <col min="9979" max="9979" width="23.6640625" style="813" customWidth="1"/>
    <col min="9980" max="9980" width="15.88671875" style="813" customWidth="1"/>
    <col min="9981" max="9981" width="23.6640625" style="813" customWidth="1"/>
    <col min="9982" max="9982" width="12.109375" style="813" customWidth="1"/>
    <col min="9983" max="9983" width="15.88671875" style="813" customWidth="1"/>
    <col min="9984" max="9984" width="17.88671875" style="813" customWidth="1"/>
    <col min="9985" max="10231" width="8.88671875" style="813" customWidth="1"/>
    <col min="10232" max="10232" width="5.33203125" style="813" customWidth="1"/>
    <col min="10233" max="10233" width="40.88671875" style="813" customWidth="1"/>
    <col min="10234" max="10234" width="15.88671875" style="813" customWidth="1"/>
    <col min="10235" max="10235" width="23.6640625" style="813" customWidth="1"/>
    <col min="10236" max="10236" width="15.88671875" style="813" customWidth="1"/>
    <col min="10237" max="10237" width="23.6640625" style="813" customWidth="1"/>
    <col min="10238" max="10238" width="12.109375" style="813" customWidth="1"/>
    <col min="10239" max="10239" width="15.88671875" style="813" customWidth="1"/>
    <col min="10240" max="10240" width="17.88671875" style="813" customWidth="1"/>
    <col min="10241" max="10487" width="8.88671875" style="813" customWidth="1"/>
    <col min="10488" max="10488" width="5.33203125" style="813" customWidth="1"/>
    <col min="10489" max="10489" width="40.88671875" style="813" customWidth="1"/>
    <col min="10490" max="10490" width="15.88671875" style="813" customWidth="1"/>
    <col min="10491" max="10491" width="23.6640625" style="813" customWidth="1"/>
    <col min="10492" max="10492" width="15.88671875" style="813" customWidth="1"/>
    <col min="10493" max="10493" width="23.6640625" style="813" customWidth="1"/>
    <col min="10494" max="10494" width="12.109375" style="813" customWidth="1"/>
    <col min="10495" max="10495" width="15.88671875" style="813" customWidth="1"/>
    <col min="10496" max="10496" width="17.88671875" style="813" customWidth="1"/>
    <col min="10497" max="10743" width="8.88671875" style="813" customWidth="1"/>
    <col min="10744" max="10744" width="5.33203125" style="813" customWidth="1"/>
    <col min="10745" max="10745" width="40.88671875" style="813" customWidth="1"/>
    <col min="10746" max="10746" width="15.88671875" style="813" customWidth="1"/>
    <col min="10747" max="10747" width="23.6640625" style="813" customWidth="1"/>
    <col min="10748" max="10748" width="15.88671875" style="813" customWidth="1"/>
    <col min="10749" max="10749" width="23.6640625" style="813" customWidth="1"/>
    <col min="10750" max="10750" width="12.109375" style="813" customWidth="1"/>
    <col min="10751" max="10751" width="15.88671875" style="813" customWidth="1"/>
    <col min="10752" max="10752" width="17.88671875" style="813" customWidth="1"/>
    <col min="10753" max="10999" width="8.88671875" style="813" customWidth="1"/>
    <col min="11000" max="11000" width="5.33203125" style="813" customWidth="1"/>
    <col min="11001" max="11001" width="40.88671875" style="813" customWidth="1"/>
    <col min="11002" max="11002" width="15.88671875" style="813" customWidth="1"/>
    <col min="11003" max="11003" width="23.6640625" style="813" customWidth="1"/>
    <col min="11004" max="11004" width="15.88671875" style="813" customWidth="1"/>
    <col min="11005" max="11005" width="23.6640625" style="813" customWidth="1"/>
    <col min="11006" max="11006" width="12.109375" style="813" customWidth="1"/>
    <col min="11007" max="11007" width="15.88671875" style="813" customWidth="1"/>
    <col min="11008" max="11008" width="17.88671875" style="813" customWidth="1"/>
    <col min="11009" max="11255" width="8.88671875" style="813" customWidth="1"/>
    <col min="11256" max="11256" width="5.33203125" style="813" customWidth="1"/>
    <col min="11257" max="11257" width="40.88671875" style="813" customWidth="1"/>
    <col min="11258" max="11258" width="15.88671875" style="813" customWidth="1"/>
    <col min="11259" max="11259" width="23.6640625" style="813" customWidth="1"/>
    <col min="11260" max="11260" width="15.88671875" style="813" customWidth="1"/>
    <col min="11261" max="11261" width="23.6640625" style="813" customWidth="1"/>
    <col min="11262" max="11262" width="12.109375" style="813" customWidth="1"/>
    <col min="11263" max="11263" width="15.88671875" style="813" customWidth="1"/>
    <col min="11264" max="11264" width="17.88671875" style="813" customWidth="1"/>
    <col min="11265" max="11511" width="8.88671875" style="813" customWidth="1"/>
    <col min="11512" max="11512" width="5.33203125" style="813" customWidth="1"/>
    <col min="11513" max="11513" width="40.88671875" style="813" customWidth="1"/>
    <col min="11514" max="11514" width="15.88671875" style="813" customWidth="1"/>
    <col min="11515" max="11515" width="23.6640625" style="813" customWidth="1"/>
    <col min="11516" max="11516" width="15.88671875" style="813" customWidth="1"/>
    <col min="11517" max="11517" width="23.6640625" style="813" customWidth="1"/>
    <col min="11518" max="11518" width="12.109375" style="813" customWidth="1"/>
    <col min="11519" max="11519" width="15.88671875" style="813" customWidth="1"/>
    <col min="11520" max="11520" width="17.88671875" style="813" customWidth="1"/>
    <col min="11521" max="11767" width="8.88671875" style="813" customWidth="1"/>
    <col min="11768" max="11768" width="5.33203125" style="813" customWidth="1"/>
    <col min="11769" max="11769" width="40.88671875" style="813" customWidth="1"/>
    <col min="11770" max="11770" width="15.88671875" style="813" customWidth="1"/>
    <col min="11771" max="11771" width="23.6640625" style="813" customWidth="1"/>
    <col min="11772" max="11772" width="15.88671875" style="813" customWidth="1"/>
    <col min="11773" max="11773" width="23.6640625" style="813" customWidth="1"/>
    <col min="11774" max="11774" width="12.109375" style="813" customWidth="1"/>
    <col min="11775" max="11775" width="15.88671875" style="813" customWidth="1"/>
    <col min="11776" max="11776" width="17.88671875" style="813" customWidth="1"/>
    <col min="11777" max="12023" width="8.88671875" style="813" customWidth="1"/>
    <col min="12024" max="12024" width="5.33203125" style="813" customWidth="1"/>
    <col min="12025" max="12025" width="40.88671875" style="813" customWidth="1"/>
    <col min="12026" max="12026" width="15.88671875" style="813" customWidth="1"/>
    <col min="12027" max="12027" width="23.6640625" style="813" customWidth="1"/>
    <col min="12028" max="12028" width="15.88671875" style="813" customWidth="1"/>
    <col min="12029" max="12029" width="23.6640625" style="813" customWidth="1"/>
    <col min="12030" max="12030" width="12.109375" style="813" customWidth="1"/>
    <col min="12031" max="12031" width="15.88671875" style="813" customWidth="1"/>
    <col min="12032" max="12032" width="17.88671875" style="813" customWidth="1"/>
    <col min="12033" max="12279" width="8.88671875" style="813" customWidth="1"/>
    <col min="12280" max="12280" width="5.33203125" style="813" customWidth="1"/>
    <col min="12281" max="12281" width="40.88671875" style="813" customWidth="1"/>
    <col min="12282" max="12282" width="15.88671875" style="813" customWidth="1"/>
    <col min="12283" max="12283" width="23.6640625" style="813" customWidth="1"/>
    <col min="12284" max="12284" width="15.88671875" style="813" customWidth="1"/>
    <col min="12285" max="12285" width="23.6640625" style="813" customWidth="1"/>
    <col min="12286" max="12286" width="12.109375" style="813" customWidth="1"/>
    <col min="12287" max="12287" width="15.88671875" style="813" customWidth="1"/>
    <col min="12288" max="12288" width="17.88671875" style="813" customWidth="1"/>
    <col min="12289" max="12535" width="8.88671875" style="813" customWidth="1"/>
    <col min="12536" max="12536" width="5.33203125" style="813" customWidth="1"/>
    <col min="12537" max="12537" width="40.88671875" style="813" customWidth="1"/>
    <col min="12538" max="12538" width="15.88671875" style="813" customWidth="1"/>
    <col min="12539" max="12539" width="23.6640625" style="813" customWidth="1"/>
    <col min="12540" max="12540" width="15.88671875" style="813" customWidth="1"/>
    <col min="12541" max="12541" width="23.6640625" style="813" customWidth="1"/>
    <col min="12542" max="12542" width="12.109375" style="813" customWidth="1"/>
    <col min="12543" max="12543" width="15.88671875" style="813" customWidth="1"/>
    <col min="12544" max="12544" width="17.88671875" style="813" customWidth="1"/>
    <col min="12545" max="12791" width="8.88671875" style="813" customWidth="1"/>
    <col min="12792" max="12792" width="5.33203125" style="813" customWidth="1"/>
    <col min="12793" max="12793" width="40.88671875" style="813" customWidth="1"/>
    <col min="12794" max="12794" width="15.88671875" style="813" customWidth="1"/>
    <col min="12795" max="12795" width="23.6640625" style="813" customWidth="1"/>
    <col min="12796" max="12796" width="15.88671875" style="813" customWidth="1"/>
    <col min="12797" max="12797" width="23.6640625" style="813" customWidth="1"/>
    <col min="12798" max="12798" width="12.109375" style="813" customWidth="1"/>
    <col min="12799" max="12799" width="15.88671875" style="813" customWidth="1"/>
    <col min="12800" max="12800" width="17.88671875" style="813" customWidth="1"/>
    <col min="12801" max="13047" width="8.88671875" style="813" customWidth="1"/>
    <col min="13048" max="13048" width="5.33203125" style="813" customWidth="1"/>
    <col min="13049" max="13049" width="40.88671875" style="813" customWidth="1"/>
    <col min="13050" max="13050" width="15.88671875" style="813" customWidth="1"/>
    <col min="13051" max="13051" width="23.6640625" style="813" customWidth="1"/>
    <col min="13052" max="13052" width="15.88671875" style="813" customWidth="1"/>
    <col min="13053" max="13053" width="23.6640625" style="813" customWidth="1"/>
    <col min="13054" max="13054" width="12.109375" style="813" customWidth="1"/>
    <col min="13055" max="13055" width="15.88671875" style="813" customWidth="1"/>
    <col min="13056" max="13056" width="17.88671875" style="813" customWidth="1"/>
    <col min="13057" max="13303" width="8.88671875" style="813" customWidth="1"/>
    <col min="13304" max="13304" width="5.33203125" style="813" customWidth="1"/>
    <col min="13305" max="13305" width="40.88671875" style="813" customWidth="1"/>
    <col min="13306" max="13306" width="15.88671875" style="813" customWidth="1"/>
    <col min="13307" max="13307" width="23.6640625" style="813" customWidth="1"/>
    <col min="13308" max="13308" width="15.88671875" style="813" customWidth="1"/>
    <col min="13309" max="13309" width="23.6640625" style="813" customWidth="1"/>
    <col min="13310" max="13310" width="12.109375" style="813" customWidth="1"/>
    <col min="13311" max="13311" width="15.88671875" style="813" customWidth="1"/>
    <col min="13312" max="13312" width="17.88671875" style="813" customWidth="1"/>
    <col min="13313" max="13559" width="8.88671875" style="813" customWidth="1"/>
    <col min="13560" max="13560" width="5.33203125" style="813" customWidth="1"/>
    <col min="13561" max="13561" width="40.88671875" style="813" customWidth="1"/>
    <col min="13562" max="13562" width="15.88671875" style="813" customWidth="1"/>
    <col min="13563" max="13563" width="23.6640625" style="813" customWidth="1"/>
    <col min="13564" max="13564" width="15.88671875" style="813" customWidth="1"/>
    <col min="13565" max="13565" width="23.6640625" style="813" customWidth="1"/>
    <col min="13566" max="13566" width="12.109375" style="813" customWidth="1"/>
    <col min="13567" max="13567" width="15.88671875" style="813" customWidth="1"/>
    <col min="13568" max="13568" width="17.88671875" style="813" customWidth="1"/>
    <col min="13569" max="13815" width="8.88671875" style="813" customWidth="1"/>
    <col min="13816" max="13816" width="5.33203125" style="813" customWidth="1"/>
    <col min="13817" max="13817" width="40.88671875" style="813" customWidth="1"/>
    <col min="13818" max="13818" width="15.88671875" style="813" customWidth="1"/>
    <col min="13819" max="13819" width="23.6640625" style="813" customWidth="1"/>
    <col min="13820" max="13820" width="15.88671875" style="813" customWidth="1"/>
    <col min="13821" max="13821" width="23.6640625" style="813" customWidth="1"/>
    <col min="13822" max="13822" width="12.109375" style="813" customWidth="1"/>
    <col min="13823" max="13823" width="15.88671875" style="813" customWidth="1"/>
    <col min="13824" max="13824" width="17.88671875" style="813" customWidth="1"/>
    <col min="13825" max="14071" width="8.88671875" style="813" customWidth="1"/>
    <col min="14072" max="14072" width="5.33203125" style="813" customWidth="1"/>
    <col min="14073" max="14073" width="40.88671875" style="813" customWidth="1"/>
    <col min="14074" max="14074" width="15.88671875" style="813" customWidth="1"/>
    <col min="14075" max="14075" width="23.6640625" style="813" customWidth="1"/>
    <col min="14076" max="14076" width="15.88671875" style="813" customWidth="1"/>
    <col min="14077" max="14077" width="23.6640625" style="813" customWidth="1"/>
    <col min="14078" max="14078" width="12.109375" style="813" customWidth="1"/>
    <col min="14079" max="14079" width="15.88671875" style="813" customWidth="1"/>
    <col min="14080" max="14080" width="17.88671875" style="813" customWidth="1"/>
    <col min="14081" max="14327" width="8.88671875" style="813" customWidth="1"/>
    <col min="14328" max="14328" width="5.33203125" style="813" customWidth="1"/>
    <col min="14329" max="14329" width="40.88671875" style="813" customWidth="1"/>
    <col min="14330" max="14330" width="15.88671875" style="813" customWidth="1"/>
    <col min="14331" max="14331" width="23.6640625" style="813" customWidth="1"/>
    <col min="14332" max="14332" width="15.88671875" style="813" customWidth="1"/>
    <col min="14333" max="14333" width="23.6640625" style="813" customWidth="1"/>
    <col min="14334" max="14334" width="12.109375" style="813" customWidth="1"/>
    <col min="14335" max="14335" width="15.88671875" style="813" customWidth="1"/>
    <col min="14336" max="14336" width="17.88671875" style="813" customWidth="1"/>
    <col min="14337" max="14583" width="8.88671875" style="813" customWidth="1"/>
    <col min="14584" max="14584" width="5.33203125" style="813" customWidth="1"/>
    <col min="14585" max="14585" width="40.88671875" style="813" customWidth="1"/>
    <col min="14586" max="14586" width="15.88671875" style="813" customWidth="1"/>
    <col min="14587" max="14587" width="23.6640625" style="813" customWidth="1"/>
    <col min="14588" max="14588" width="15.88671875" style="813" customWidth="1"/>
    <col min="14589" max="14589" width="23.6640625" style="813" customWidth="1"/>
    <col min="14590" max="14590" width="12.109375" style="813" customWidth="1"/>
    <col min="14591" max="14591" width="15.88671875" style="813" customWidth="1"/>
    <col min="14592" max="14592" width="17.88671875" style="813" customWidth="1"/>
    <col min="14593" max="14839" width="8.88671875" style="813" customWidth="1"/>
    <col min="14840" max="14840" width="5.33203125" style="813" customWidth="1"/>
    <col min="14841" max="14841" width="40.88671875" style="813" customWidth="1"/>
    <col min="14842" max="14842" width="15.88671875" style="813" customWidth="1"/>
    <col min="14843" max="14843" width="23.6640625" style="813" customWidth="1"/>
    <col min="14844" max="14844" width="15.88671875" style="813" customWidth="1"/>
    <col min="14845" max="14845" width="23.6640625" style="813" customWidth="1"/>
    <col min="14846" max="14846" width="12.109375" style="813" customWidth="1"/>
    <col min="14847" max="14847" width="15.88671875" style="813" customWidth="1"/>
    <col min="14848" max="14848" width="17.88671875" style="813" customWidth="1"/>
    <col min="14849" max="15095" width="8.88671875" style="813" customWidth="1"/>
    <col min="15096" max="15096" width="5.33203125" style="813" customWidth="1"/>
    <col min="15097" max="15097" width="40.88671875" style="813" customWidth="1"/>
    <col min="15098" max="15098" width="15.88671875" style="813" customWidth="1"/>
    <col min="15099" max="15099" width="23.6640625" style="813" customWidth="1"/>
    <col min="15100" max="15100" width="15.88671875" style="813" customWidth="1"/>
    <col min="15101" max="15101" width="23.6640625" style="813" customWidth="1"/>
    <col min="15102" max="15102" width="12.109375" style="813" customWidth="1"/>
    <col min="15103" max="15103" width="15.88671875" style="813" customWidth="1"/>
    <col min="15104" max="15104" width="17.88671875" style="813" customWidth="1"/>
    <col min="15105" max="15351" width="8.88671875" style="813" customWidth="1"/>
    <col min="15352" max="15352" width="5.33203125" style="813" customWidth="1"/>
    <col min="15353" max="15353" width="40.88671875" style="813" customWidth="1"/>
    <col min="15354" max="15354" width="15.88671875" style="813" customWidth="1"/>
    <col min="15355" max="15355" width="23.6640625" style="813" customWidth="1"/>
    <col min="15356" max="15356" width="15.88671875" style="813" customWidth="1"/>
    <col min="15357" max="15357" width="23.6640625" style="813" customWidth="1"/>
    <col min="15358" max="15358" width="12.109375" style="813" customWidth="1"/>
    <col min="15359" max="15359" width="15.88671875" style="813" customWidth="1"/>
    <col min="15360" max="15360" width="17.88671875" style="813" customWidth="1"/>
    <col min="15361" max="15607" width="8.88671875" style="813" customWidth="1"/>
    <col min="15608" max="15608" width="5.33203125" style="813" customWidth="1"/>
    <col min="15609" max="15609" width="40.88671875" style="813" customWidth="1"/>
    <col min="15610" max="15610" width="15.88671875" style="813" customWidth="1"/>
    <col min="15611" max="15611" width="23.6640625" style="813" customWidth="1"/>
    <col min="15612" max="15612" width="15.88671875" style="813" customWidth="1"/>
    <col min="15613" max="15613" width="23.6640625" style="813" customWidth="1"/>
    <col min="15614" max="15614" width="12.109375" style="813" customWidth="1"/>
    <col min="15615" max="15615" width="15.88671875" style="813" customWidth="1"/>
    <col min="15616" max="15616" width="17.88671875" style="813" customWidth="1"/>
    <col min="15617" max="15863" width="8.88671875" style="813" customWidth="1"/>
    <col min="15864" max="15864" width="5.33203125" style="813" customWidth="1"/>
    <col min="15865" max="15865" width="40.88671875" style="813" customWidth="1"/>
    <col min="15866" max="15866" width="15.88671875" style="813" customWidth="1"/>
    <col min="15867" max="15867" width="23.6640625" style="813" customWidth="1"/>
    <col min="15868" max="15868" width="15.88671875" style="813" customWidth="1"/>
    <col min="15869" max="15869" width="23.6640625" style="813" customWidth="1"/>
    <col min="15870" max="15870" width="12.109375" style="813" customWidth="1"/>
    <col min="15871" max="15871" width="15.88671875" style="813" customWidth="1"/>
    <col min="15872" max="15872" width="17.88671875" style="813" customWidth="1"/>
    <col min="15873" max="16119" width="8.88671875" style="813" customWidth="1"/>
    <col min="16120" max="16120" width="5.33203125" style="813" customWidth="1"/>
    <col min="16121" max="16121" width="40.88671875" style="813" customWidth="1"/>
    <col min="16122" max="16122" width="15.88671875" style="813" customWidth="1"/>
    <col min="16123" max="16123" width="23.6640625" style="813" customWidth="1"/>
    <col min="16124" max="16124" width="15.88671875" style="813" customWidth="1"/>
    <col min="16125" max="16125" width="23.6640625" style="813" customWidth="1"/>
    <col min="16126" max="16126" width="12.109375" style="813" customWidth="1"/>
    <col min="16127" max="16127" width="15.88671875" style="813" customWidth="1"/>
    <col min="16128" max="16128" width="17.88671875" style="813" customWidth="1"/>
    <col min="16129" max="16384" width="8.88671875" style="813" customWidth="1"/>
  </cols>
  <sheetData>
    <row r="1" spans="1:7" customFormat="1" ht="15" customHeight="1" x14ac:dyDescent="0.3">
      <c r="A1" s="765"/>
      <c r="B1" s="765"/>
      <c r="C1" s="1744" t="s">
        <v>4409</v>
      </c>
      <c r="D1" s="1744"/>
      <c r="E1" s="813"/>
      <c r="F1" s="813"/>
      <c r="G1" s="813"/>
    </row>
    <row r="2" spans="1:7" customFormat="1" x14ac:dyDescent="0.3">
      <c r="A2" s="765"/>
      <c r="B2" s="765"/>
      <c r="C2" s="1744"/>
      <c r="D2" s="1744"/>
      <c r="E2" s="813"/>
      <c r="F2" s="813"/>
      <c r="G2" s="813"/>
    </row>
    <row r="3" spans="1:7" customFormat="1" x14ac:dyDescent="0.3">
      <c r="A3" s="765"/>
      <c r="B3" s="765"/>
      <c r="C3" s="766"/>
      <c r="D3" s="765"/>
      <c r="E3" s="813"/>
      <c r="F3" s="813"/>
      <c r="G3" s="813"/>
    </row>
    <row r="4" spans="1:7" customFormat="1" x14ac:dyDescent="0.3">
      <c r="A4" s="765"/>
      <c r="B4" s="765"/>
      <c r="C4" s="766"/>
      <c r="D4" s="765"/>
      <c r="E4" s="813"/>
      <c r="F4" s="813"/>
      <c r="G4" s="813"/>
    </row>
    <row r="5" spans="1:7" customFormat="1" x14ac:dyDescent="0.3">
      <c r="A5" s="765"/>
      <c r="B5" s="765"/>
      <c r="C5" s="766"/>
      <c r="D5" s="765"/>
      <c r="E5" s="813"/>
      <c r="F5" s="813"/>
      <c r="G5" s="813"/>
    </row>
    <row r="6" spans="1:7" customFormat="1" x14ac:dyDescent="0.3">
      <c r="A6" s="765"/>
      <c r="B6" s="765"/>
      <c r="C6" s="766"/>
      <c r="D6" s="765"/>
      <c r="E6" s="813"/>
      <c r="F6" s="813"/>
      <c r="G6" s="813"/>
    </row>
    <row r="7" spans="1:7" customFormat="1" x14ac:dyDescent="0.3">
      <c r="A7" s="1745" t="s">
        <v>1</v>
      </c>
      <c r="B7" s="1745"/>
      <c r="C7" s="1745"/>
      <c r="D7" s="765"/>
      <c r="E7" s="813"/>
      <c r="F7" s="813"/>
      <c r="G7" s="813"/>
    </row>
    <row r="8" spans="1:7" customFormat="1" ht="26.25" customHeight="1" thickBot="1" x14ac:dyDescent="0.35">
      <c r="A8" s="1745" t="s">
        <v>4410</v>
      </c>
      <c r="B8" s="1745"/>
      <c r="C8" s="1745"/>
      <c r="D8" s="767"/>
      <c r="E8" s="767"/>
      <c r="F8" s="877"/>
      <c r="G8" s="877"/>
    </row>
    <row r="9" spans="1:7" s="770" customFormat="1" ht="48.75" customHeight="1" thickBot="1" x14ac:dyDescent="0.35">
      <c r="A9" s="768" t="s">
        <v>3</v>
      </c>
      <c r="B9" s="768" t="s">
        <v>4</v>
      </c>
      <c r="C9" s="769" t="s">
        <v>4411</v>
      </c>
      <c r="D9" s="768" t="s">
        <v>6</v>
      </c>
    </row>
    <row r="10" spans="1:7" customFormat="1" ht="15.6" customHeight="1" x14ac:dyDescent="0.3">
      <c r="A10" s="878" t="s">
        <v>4412</v>
      </c>
      <c r="B10" s="879" t="s">
        <v>4413</v>
      </c>
      <c r="C10" s="880" t="s">
        <v>4414</v>
      </c>
      <c r="D10" s="881">
        <f>Pr_5_1!O33</f>
        <v>0</v>
      </c>
      <c r="E10" s="813"/>
      <c r="F10" s="813"/>
      <c r="G10" s="813"/>
    </row>
    <row r="11" spans="1:7" customFormat="1" ht="15" customHeight="1" x14ac:dyDescent="0.3">
      <c r="A11" s="882" t="s">
        <v>4415</v>
      </c>
      <c r="B11" s="883" t="s">
        <v>4416</v>
      </c>
      <c r="C11" s="806" t="s">
        <v>4417</v>
      </c>
      <c r="D11" s="884">
        <f>Pr_5_2!O30</f>
        <v>0</v>
      </c>
      <c r="E11" s="813"/>
      <c r="F11" s="813"/>
      <c r="G11" s="813"/>
    </row>
    <row r="12" spans="1:7" customFormat="1" ht="15.6" customHeight="1" x14ac:dyDescent="0.3">
      <c r="A12" s="882" t="s">
        <v>4418</v>
      </c>
      <c r="B12" s="883" t="s">
        <v>4419</v>
      </c>
      <c r="C12" s="885" t="s">
        <v>4420</v>
      </c>
      <c r="D12" s="884">
        <f>Pr_5_3!O28</f>
        <v>0</v>
      </c>
      <c r="E12" s="813"/>
      <c r="F12" s="813"/>
      <c r="G12" s="813"/>
    </row>
    <row r="13" spans="1:7" customFormat="1" ht="15.6" customHeight="1" x14ac:dyDescent="0.3">
      <c r="A13" s="882" t="s">
        <v>4421</v>
      </c>
      <c r="B13" s="883" t="s">
        <v>4422</v>
      </c>
      <c r="C13" s="885" t="s">
        <v>4423</v>
      </c>
      <c r="D13" s="884">
        <f>Pr_5_4!O40</f>
        <v>0</v>
      </c>
      <c r="E13" s="813"/>
      <c r="F13" s="813"/>
      <c r="G13" s="813"/>
    </row>
    <row r="14" spans="1:7" customFormat="1" ht="15.6" customHeight="1" x14ac:dyDescent="0.3">
      <c r="A14" s="882" t="s">
        <v>4424</v>
      </c>
      <c r="B14" s="883" t="s">
        <v>4425</v>
      </c>
      <c r="C14" s="885" t="s">
        <v>4426</v>
      </c>
      <c r="D14" s="884">
        <f>Pr_5_5!O27</f>
        <v>0</v>
      </c>
      <c r="E14" s="813"/>
      <c r="F14" s="813"/>
      <c r="G14" s="813"/>
    </row>
    <row r="15" spans="1:7" customFormat="1" ht="15.6" customHeight="1" x14ac:dyDescent="0.3">
      <c r="A15" s="882" t="s">
        <v>4427</v>
      </c>
      <c r="B15" s="887" t="s">
        <v>4428</v>
      </c>
      <c r="C15" s="1006" t="s">
        <v>15</v>
      </c>
      <c r="D15" s="884">
        <f>Pr_5_6!O140</f>
        <v>0</v>
      </c>
      <c r="E15" s="813"/>
      <c r="F15" s="813"/>
      <c r="G15" s="813"/>
    </row>
    <row r="16" spans="1:7" customFormat="1" ht="15.6" customHeight="1" x14ac:dyDescent="0.3">
      <c r="A16" s="889" t="s">
        <v>4429</v>
      </c>
      <c r="B16" s="890" t="s">
        <v>4430</v>
      </c>
      <c r="C16" s="806" t="s">
        <v>4431</v>
      </c>
      <c r="D16" s="884">
        <f>Pr_5_7!P230</f>
        <v>0</v>
      </c>
      <c r="E16" s="813"/>
      <c r="F16" s="813"/>
      <c r="G16" s="813"/>
    </row>
    <row r="17" spans="1:7" customFormat="1" ht="30" customHeight="1" x14ac:dyDescent="0.3">
      <c r="A17" s="891" t="s">
        <v>4432</v>
      </c>
      <c r="B17" s="890" t="s">
        <v>4433</v>
      </c>
      <c r="C17" s="806" t="s">
        <v>4434</v>
      </c>
      <c r="D17" s="884">
        <f>Pr_5_8!P79</f>
        <v>0</v>
      </c>
      <c r="E17" s="813"/>
      <c r="F17" s="813"/>
      <c r="G17" s="813"/>
    </row>
    <row r="18" spans="1:7" customFormat="1" ht="15.6" customHeight="1" x14ac:dyDescent="0.3">
      <c r="A18" s="889" t="s">
        <v>4435</v>
      </c>
      <c r="B18" s="890" t="s">
        <v>4436</v>
      </c>
      <c r="C18" s="806" t="s">
        <v>18</v>
      </c>
      <c r="D18" s="884">
        <f>Pr_5_9!P79</f>
        <v>0</v>
      </c>
      <c r="E18" s="813"/>
      <c r="F18" s="813"/>
      <c r="G18" s="813"/>
    </row>
    <row r="19" spans="1:7" customFormat="1" ht="15.6" customHeight="1" x14ac:dyDescent="0.3">
      <c r="A19" s="889" t="s">
        <v>4437</v>
      </c>
      <c r="B19" s="890" t="s">
        <v>4438</v>
      </c>
      <c r="C19" s="806" t="s">
        <v>21</v>
      </c>
      <c r="D19" s="884">
        <f>Pr_5_10!O93</f>
        <v>0</v>
      </c>
      <c r="E19" s="813"/>
      <c r="F19" s="813"/>
      <c r="G19" s="813"/>
    </row>
    <row r="20" spans="1:7" customFormat="1" ht="15.6" customHeight="1" x14ac:dyDescent="0.3">
      <c r="A20" s="889" t="s">
        <v>4439</v>
      </c>
      <c r="B20" s="890" t="s">
        <v>4440</v>
      </c>
      <c r="C20" s="806" t="s">
        <v>4441</v>
      </c>
      <c r="D20" s="884">
        <f>Pr_5_11!O59</f>
        <v>0</v>
      </c>
      <c r="E20" s="813"/>
      <c r="F20" s="813"/>
      <c r="G20" s="813"/>
    </row>
    <row r="21" spans="1:7" customFormat="1" ht="15.6" customHeight="1" x14ac:dyDescent="0.3">
      <c r="A21" s="889" t="s">
        <v>4442</v>
      </c>
      <c r="B21" s="890" t="s">
        <v>4443</v>
      </c>
      <c r="C21" s="806" t="s">
        <v>4444</v>
      </c>
      <c r="D21" s="884">
        <f>Pr_5_12!P295</f>
        <v>0</v>
      </c>
      <c r="E21" s="813"/>
      <c r="F21" s="813"/>
      <c r="G21" s="813"/>
    </row>
    <row r="22" spans="1:7" customFormat="1" ht="15.6" customHeight="1" x14ac:dyDescent="0.3">
      <c r="A22" s="893" t="s">
        <v>4445</v>
      </c>
      <c r="B22" s="894" t="s">
        <v>4446</v>
      </c>
      <c r="C22" s="806" t="s">
        <v>48</v>
      </c>
      <c r="D22" s="895">
        <f>Pr_5_13!P36</f>
        <v>0</v>
      </c>
      <c r="E22" s="813"/>
      <c r="F22" s="813"/>
      <c r="G22" s="813"/>
    </row>
    <row r="23" spans="1:7" customFormat="1" ht="15.6" customHeight="1" x14ac:dyDescent="0.3">
      <c r="A23" s="891" t="s">
        <v>4447</v>
      </c>
      <c r="B23" s="887" t="s">
        <v>4448</v>
      </c>
      <c r="C23" s="896" t="s">
        <v>4449</v>
      </c>
      <c r="D23" s="884">
        <f>Pr_5_14!P75</f>
        <v>0</v>
      </c>
      <c r="E23" s="813"/>
      <c r="F23" s="813"/>
      <c r="G23" s="813"/>
    </row>
    <row r="24" spans="1:7" customFormat="1" ht="15.6" customHeight="1" x14ac:dyDescent="0.3">
      <c r="A24" s="891" t="s">
        <v>4450</v>
      </c>
      <c r="B24" s="890" t="s">
        <v>4451</v>
      </c>
      <c r="C24" s="806" t="s">
        <v>4452</v>
      </c>
      <c r="D24" s="884">
        <f>Pr_5_15!P60</f>
        <v>0</v>
      </c>
      <c r="E24" s="813"/>
      <c r="F24" s="813"/>
      <c r="G24" s="813"/>
    </row>
    <row r="25" spans="1:7" customFormat="1" ht="15.6" customHeight="1" x14ac:dyDescent="0.3">
      <c r="A25" s="891" t="s">
        <v>4453</v>
      </c>
      <c r="B25" s="890" t="s">
        <v>4454</v>
      </c>
      <c r="C25" s="806" t="s">
        <v>4455</v>
      </c>
      <c r="D25" s="884">
        <f>Pr_5_16!P36</f>
        <v>0</v>
      </c>
      <c r="E25" s="813"/>
      <c r="F25" s="813"/>
      <c r="G25" s="813"/>
    </row>
    <row r="26" spans="1:7" customFormat="1" ht="15.6" customHeight="1" x14ac:dyDescent="0.3">
      <c r="A26" s="891" t="s">
        <v>4456</v>
      </c>
      <c r="B26" s="890" t="s">
        <v>4457</v>
      </c>
      <c r="C26" s="806" t="s">
        <v>4458</v>
      </c>
      <c r="D26" s="884">
        <f>Pr_5_17!P47</f>
        <v>0</v>
      </c>
      <c r="E26" s="813"/>
      <c r="F26" s="813"/>
      <c r="G26" s="813"/>
    </row>
    <row r="27" spans="1:7" customFormat="1" ht="15.6" customHeight="1" x14ac:dyDescent="0.3">
      <c r="A27" s="889" t="s">
        <v>4459</v>
      </c>
      <c r="B27" s="890" t="s">
        <v>4460</v>
      </c>
      <c r="C27" s="806" t="s">
        <v>4461</v>
      </c>
      <c r="D27" s="884">
        <f>Pr_5_18!P93</f>
        <v>0</v>
      </c>
      <c r="E27" s="813"/>
      <c r="F27" s="813"/>
      <c r="G27" s="813"/>
    </row>
    <row r="28" spans="1:7" customFormat="1" ht="15.6" customHeight="1" x14ac:dyDescent="0.3">
      <c r="A28" s="889" t="s">
        <v>4462</v>
      </c>
      <c r="B28" s="890" t="s">
        <v>4463</v>
      </c>
      <c r="C28" s="806" t="s">
        <v>4464</v>
      </c>
      <c r="D28" s="884">
        <f>Pr_5_19!R55</f>
        <v>0</v>
      </c>
      <c r="E28" s="813"/>
      <c r="F28" s="813"/>
      <c r="G28" s="813"/>
    </row>
    <row r="29" spans="1:7" customFormat="1" ht="15.6" customHeight="1" x14ac:dyDescent="0.3">
      <c r="A29" s="891" t="s">
        <v>4465</v>
      </c>
      <c r="B29" s="887" t="s">
        <v>4466</v>
      </c>
      <c r="C29" s="896" t="s">
        <v>4467</v>
      </c>
      <c r="D29" s="884">
        <f>Pr_5_20!R27</f>
        <v>0</v>
      </c>
      <c r="E29" s="813"/>
      <c r="F29" s="813"/>
      <c r="G29" s="813"/>
    </row>
    <row r="30" spans="1:7" customFormat="1" ht="15.6" customHeight="1" thickBot="1" x14ac:dyDescent="0.35">
      <c r="A30" s="1007" t="s">
        <v>4468</v>
      </c>
      <c r="B30" s="1008" t="s">
        <v>4469</v>
      </c>
      <c r="C30" s="1009" t="s">
        <v>4470</v>
      </c>
      <c r="D30" s="1010">
        <f>Pr_5_21!R73</f>
        <v>0</v>
      </c>
      <c r="E30" s="813"/>
      <c r="F30" s="813"/>
      <c r="G30" s="813"/>
    </row>
    <row r="31" spans="1:7" s="770" customFormat="1" ht="48.75" customHeight="1" thickBot="1" x14ac:dyDescent="0.35">
      <c r="A31" s="1011" t="s">
        <v>3</v>
      </c>
      <c r="B31" s="1011" t="s">
        <v>4</v>
      </c>
      <c r="C31" s="1012" t="s">
        <v>4411</v>
      </c>
      <c r="D31" s="1011" t="s">
        <v>4471</v>
      </c>
    </row>
    <row r="32" spans="1:7" customFormat="1" ht="29.4" thickBot="1" x14ac:dyDescent="0.35">
      <c r="A32" s="1013" t="s">
        <v>4472</v>
      </c>
      <c r="B32" s="1014"/>
      <c r="C32" s="1015" t="s">
        <v>4473</v>
      </c>
      <c r="D32" s="1016">
        <f>Pr_5_22!P101</f>
        <v>0</v>
      </c>
      <c r="E32" s="813"/>
      <c r="F32" s="813"/>
      <c r="G32" s="813"/>
    </row>
    <row r="33" spans="1:7" customFormat="1" ht="15" thickBot="1" x14ac:dyDescent="0.35">
      <c r="A33" s="765"/>
      <c r="B33" s="765"/>
      <c r="C33" s="766"/>
      <c r="D33" s="765"/>
      <c r="E33" s="813"/>
      <c r="F33" s="813"/>
      <c r="G33" s="813"/>
    </row>
    <row r="34" spans="1:7" customFormat="1" ht="18.600000000000001" thickBot="1" x14ac:dyDescent="0.35">
      <c r="A34" s="808"/>
      <c r="B34" s="809"/>
      <c r="C34" s="810" t="s">
        <v>100</v>
      </c>
      <c r="D34" s="811">
        <f>SUM(D10:D30)</f>
        <v>0</v>
      </c>
      <c r="E34" s="813"/>
      <c r="F34" s="813"/>
      <c r="G34" s="813"/>
    </row>
    <row r="35" spans="1:7" ht="15" thickBot="1" x14ac:dyDescent="0.35">
      <c r="A35" s="812"/>
      <c r="B35" s="1746"/>
      <c r="C35" s="1746"/>
      <c r="D35" s="813"/>
    </row>
    <row r="36" spans="1:7" customFormat="1" ht="18.600000000000001" thickBot="1" x14ac:dyDescent="0.35">
      <c r="A36" s="808"/>
      <c r="B36" s="809"/>
      <c r="C36" s="810" t="s">
        <v>4474</v>
      </c>
      <c r="D36" s="814">
        <f>D34*2+D32</f>
        <v>0</v>
      </c>
      <c r="E36" s="813"/>
      <c r="F36" s="813"/>
      <c r="G36" s="813"/>
    </row>
    <row r="37" spans="1:7" customFormat="1" ht="15" thickBot="1" x14ac:dyDescent="0.35">
      <c r="A37" s="765"/>
      <c r="B37" s="765"/>
      <c r="C37" s="766"/>
      <c r="D37" s="765"/>
      <c r="E37" s="813"/>
      <c r="F37" s="813"/>
      <c r="G37" s="813"/>
    </row>
    <row r="38" spans="1:7" customFormat="1" ht="18.600000000000001" thickBot="1" x14ac:dyDescent="0.35">
      <c r="A38" s="808"/>
      <c r="B38" s="809"/>
      <c r="C38" s="810" t="s">
        <v>102</v>
      </c>
      <c r="D38" s="814">
        <f>ROUND(D36*0.23,2)</f>
        <v>0</v>
      </c>
      <c r="E38" s="813"/>
      <c r="F38" s="813"/>
      <c r="G38" s="813"/>
    </row>
    <row r="39" spans="1:7" customFormat="1" ht="12" customHeight="1" thickBot="1" x14ac:dyDescent="0.35">
      <c r="A39" s="765"/>
      <c r="B39" s="765"/>
      <c r="C39" s="766"/>
      <c r="D39" s="765"/>
      <c r="E39" s="813"/>
      <c r="F39" s="813"/>
      <c r="G39" s="813"/>
    </row>
    <row r="40" spans="1:7" customFormat="1" ht="18.600000000000001" thickBot="1" x14ac:dyDescent="0.35">
      <c r="A40" s="808"/>
      <c r="B40" s="809"/>
      <c r="C40" s="810" t="s">
        <v>4475</v>
      </c>
      <c r="D40" s="814">
        <f>SUM(D36,D38)</f>
        <v>0</v>
      </c>
      <c r="E40" s="813"/>
      <c r="F40" s="813"/>
      <c r="G40" s="813"/>
    </row>
    <row r="41" spans="1:7" customFormat="1" x14ac:dyDescent="0.3">
      <c r="A41" s="765"/>
      <c r="B41" s="765"/>
      <c r="C41" s="766"/>
      <c r="D41" s="765"/>
      <c r="E41" s="813"/>
      <c r="F41" s="813"/>
      <c r="G41" s="813"/>
    </row>
    <row r="42" spans="1:7" customFormat="1" x14ac:dyDescent="0.3">
      <c r="A42" s="765"/>
      <c r="B42" s="765"/>
      <c r="C42" s="766"/>
      <c r="D42" s="765"/>
      <c r="E42" s="813"/>
      <c r="F42" s="813"/>
      <c r="G42" s="813"/>
    </row>
    <row r="43" spans="1:7" customFormat="1" x14ac:dyDescent="0.3">
      <c r="A43" s="765"/>
      <c r="B43" s="765"/>
      <c r="C43" s="766"/>
      <c r="D43" s="765"/>
      <c r="E43" s="813"/>
      <c r="F43" s="813"/>
      <c r="G43" s="813"/>
    </row>
    <row r="44" spans="1:7" s="765" customFormat="1" x14ac:dyDescent="0.3">
      <c r="A44" s="1"/>
      <c r="B44" s="1"/>
      <c r="C44" s="2"/>
      <c r="D44" s="1"/>
    </row>
    <row r="45" spans="1:7" s="765" customFormat="1" x14ac:dyDescent="0.3">
      <c r="A45" s="1"/>
      <c r="B45" s="1"/>
      <c r="C45" s="2"/>
      <c r="D45" s="1"/>
    </row>
    <row r="46" spans="1:7" s="765" customFormat="1" x14ac:dyDescent="0.3">
      <c r="A46" s="3" t="s">
        <v>104</v>
      </c>
      <c r="B46" s="4"/>
      <c r="C46" s="4"/>
      <c r="D46" s="1"/>
    </row>
    <row r="47" spans="1:7" s="765" customFormat="1" x14ac:dyDescent="0.3">
      <c r="A47" s="5"/>
      <c r="B47" s="4"/>
      <c r="C47" s="4"/>
      <c r="D47" s="1"/>
    </row>
    <row r="48" spans="1:7" s="765" customFormat="1" x14ac:dyDescent="0.3">
      <c r="A48" s="5"/>
      <c r="B48" s="4"/>
      <c r="C48" s="1743" t="s">
        <v>105</v>
      </c>
      <c r="D48" s="1743"/>
    </row>
    <row r="49" spans="1:4" s="765" customFormat="1" ht="30" customHeight="1" x14ac:dyDescent="0.3">
      <c r="A49" s="5"/>
      <c r="B49" s="4"/>
      <c r="C49" s="1743" t="s">
        <v>106</v>
      </c>
      <c r="D49" s="1743"/>
    </row>
    <row r="50" spans="1:4" s="765" customFormat="1" x14ac:dyDescent="0.3">
      <c r="A50" s="1"/>
      <c r="B50" s="1"/>
      <c r="C50" s="2"/>
      <c r="D50" s="1"/>
    </row>
  </sheetData>
  <sheetProtection algorithmName="SHA-512" hashValue="+6pRGbqd+GiYTXANJLZhDHhcKfnHTce8HbKR5v34aj37Ri2tOUoPi+/dGaf6/VdhGQDGq6cIQP2iLtr10/50gw==" saltValue="V0PxnbKnWQBguqgmLU3Fqg==" spinCount="100000" sheet="1" objects="1" scenarios="1"/>
  <mergeCells count="6">
    <mergeCell ref="C49:D49"/>
    <mergeCell ref="C1:D2"/>
    <mergeCell ref="A7:C7"/>
    <mergeCell ref="A8:C8"/>
    <mergeCell ref="B35:C35"/>
    <mergeCell ref="C48:D48"/>
  </mergeCells>
  <printOptions horizontalCentered="1"/>
  <pageMargins left="0.70000000000000007" right="0.70000000000000007" top="0.75" bottom="0.75" header="0.30000000000000004" footer="0.30000000000000004"/>
  <pageSetup paperSize="0" orientation="portrait" horizontalDpi="0" verticalDpi="0" copie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B611E-D6C7-451A-AF26-CCBEE02426D5}">
  <sheetPr>
    <tabColor rgb="FFFFC000"/>
    <pageSetUpPr fitToPage="1"/>
  </sheetPr>
  <dimension ref="A1:P35"/>
  <sheetViews>
    <sheetView topLeftCell="C12" workbookViewId="0">
      <selection activeCell="O15" sqref="O15:O32"/>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4476</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4477</v>
      </c>
      <c r="B9" s="1771"/>
      <c r="C9" s="1771"/>
      <c r="D9" s="69"/>
      <c r="E9" s="69"/>
      <c r="F9" s="69"/>
      <c r="G9" s="69"/>
      <c r="H9" s="69"/>
      <c r="I9" s="70"/>
      <c r="J9" s="70"/>
      <c r="K9" s="70"/>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724</v>
      </c>
      <c r="I13" s="18" t="s">
        <v>603</v>
      </c>
      <c r="J13" s="19" t="s">
        <v>123</v>
      </c>
      <c r="K13" s="17" t="s">
        <v>124</v>
      </c>
      <c r="L13" s="17" t="s">
        <v>125</v>
      </c>
      <c r="M13" s="17" t="s">
        <v>126</v>
      </c>
      <c r="N13" s="18" t="s">
        <v>127</v>
      </c>
      <c r="O13" s="1767"/>
      <c r="P13" s="1767"/>
    </row>
    <row r="14" spans="1:16" customFormat="1" ht="15" thickBot="1" x14ac:dyDescent="0.35">
      <c r="A14" s="1759" t="s">
        <v>4478</v>
      </c>
      <c r="B14" s="1759"/>
      <c r="C14" s="1759"/>
      <c r="D14" s="1759"/>
      <c r="E14" s="1759"/>
      <c r="F14" s="1759"/>
      <c r="G14" s="1759"/>
      <c r="H14" s="1759"/>
      <c r="I14" s="1759"/>
      <c r="J14" s="1759"/>
      <c r="K14" s="1759"/>
      <c r="L14" s="1759"/>
      <c r="M14" s="1759"/>
      <c r="N14" s="1759"/>
      <c r="O14" s="1759"/>
      <c r="P14" s="1759"/>
    </row>
    <row r="15" spans="1:16" customFormat="1" ht="15" thickBot="1" x14ac:dyDescent="0.35">
      <c r="A15" s="20">
        <v>1</v>
      </c>
      <c r="B15" s="1753" t="s">
        <v>4479</v>
      </c>
      <c r="C15" s="2082" t="s">
        <v>4480</v>
      </c>
      <c r="D15" s="144" t="s">
        <v>4481</v>
      </c>
      <c r="E15" s="563">
        <v>2</v>
      </c>
      <c r="F15" s="309">
        <v>1</v>
      </c>
      <c r="G15" s="27"/>
      <c r="H15" s="27" t="s">
        <v>225</v>
      </c>
      <c r="I15" s="27"/>
      <c r="J15" s="27"/>
      <c r="K15" s="27"/>
      <c r="L15" s="27"/>
      <c r="M15" s="309" t="s">
        <v>225</v>
      </c>
      <c r="N15" s="309" t="s">
        <v>225</v>
      </c>
      <c r="O15" s="923"/>
      <c r="P15" s="209">
        <f t="shared" ref="P15:P32" si="0">ROUND(O15,2)*E15*F15</f>
        <v>0</v>
      </c>
    </row>
    <row r="16" spans="1:16" customFormat="1" ht="15" thickBot="1" x14ac:dyDescent="0.35">
      <c r="A16" s="30">
        <v>2</v>
      </c>
      <c r="B16" s="1753"/>
      <c r="C16" s="2082"/>
      <c r="D16" s="233" t="s">
        <v>4482</v>
      </c>
      <c r="E16" s="564">
        <v>2</v>
      </c>
      <c r="F16" s="273">
        <v>1</v>
      </c>
      <c r="G16" s="36"/>
      <c r="H16" s="36"/>
      <c r="I16" s="36"/>
      <c r="J16" s="36"/>
      <c r="K16" s="36"/>
      <c r="L16" s="36"/>
      <c r="M16" s="273" t="s">
        <v>225</v>
      </c>
      <c r="N16" s="273" t="s">
        <v>225</v>
      </c>
      <c r="O16" s="924"/>
      <c r="P16" s="210">
        <f t="shared" si="0"/>
        <v>0</v>
      </c>
    </row>
    <row r="17" spans="1:16" customFormat="1" x14ac:dyDescent="0.3">
      <c r="A17" s="30">
        <v>3</v>
      </c>
      <c r="B17" s="1753"/>
      <c r="C17" s="2082"/>
      <c r="D17" s="233" t="s">
        <v>4483</v>
      </c>
      <c r="E17" s="564">
        <v>2</v>
      </c>
      <c r="F17" s="273">
        <v>1</v>
      </c>
      <c r="G17" s="36"/>
      <c r="H17" s="36"/>
      <c r="I17" s="36"/>
      <c r="J17" s="36"/>
      <c r="K17" s="36"/>
      <c r="L17" s="36"/>
      <c r="M17" s="273" t="s">
        <v>225</v>
      </c>
      <c r="N17" s="273" t="s">
        <v>225</v>
      </c>
      <c r="O17" s="924"/>
      <c r="P17" s="210">
        <f t="shared" si="0"/>
        <v>0</v>
      </c>
    </row>
    <row r="18" spans="1:16" customFormat="1" x14ac:dyDescent="0.3">
      <c r="A18" s="30">
        <v>4</v>
      </c>
      <c r="B18" s="2080" t="s">
        <v>4484</v>
      </c>
      <c r="C18" s="2081" t="s">
        <v>4485</v>
      </c>
      <c r="D18" s="233" t="s">
        <v>4486</v>
      </c>
      <c r="E18" s="564">
        <v>2</v>
      </c>
      <c r="F18" s="273">
        <v>1</v>
      </c>
      <c r="G18" s="36"/>
      <c r="H18" s="36" t="s">
        <v>225</v>
      </c>
      <c r="I18" s="36"/>
      <c r="J18" s="36"/>
      <c r="K18" s="36"/>
      <c r="L18" s="36"/>
      <c r="M18" s="273" t="s">
        <v>225</v>
      </c>
      <c r="N18" s="273" t="s">
        <v>225</v>
      </c>
      <c r="O18" s="924"/>
      <c r="P18" s="210">
        <f t="shared" si="0"/>
        <v>0</v>
      </c>
    </row>
    <row r="19" spans="1:16" customFormat="1" x14ac:dyDescent="0.3">
      <c r="A19" s="30">
        <v>5</v>
      </c>
      <c r="B19" s="2080"/>
      <c r="C19" s="2081"/>
      <c r="D19" s="233" t="s">
        <v>138</v>
      </c>
      <c r="E19" s="564">
        <v>2</v>
      </c>
      <c r="F19" s="273">
        <v>1</v>
      </c>
      <c r="G19" s="36"/>
      <c r="H19" s="36"/>
      <c r="I19" s="36"/>
      <c r="J19" s="36"/>
      <c r="K19" s="36"/>
      <c r="L19" s="36"/>
      <c r="M19" s="273" t="s">
        <v>225</v>
      </c>
      <c r="N19" s="273" t="s">
        <v>225</v>
      </c>
      <c r="O19" s="924"/>
      <c r="P19" s="210">
        <f t="shared" si="0"/>
        <v>0</v>
      </c>
    </row>
    <row r="20" spans="1:16" customFormat="1" x14ac:dyDescent="0.3">
      <c r="A20" s="30">
        <v>6</v>
      </c>
      <c r="B20" s="2080"/>
      <c r="C20" s="2081"/>
      <c r="D20" s="233" t="s">
        <v>139</v>
      </c>
      <c r="E20" s="564">
        <v>2</v>
      </c>
      <c r="F20" s="273">
        <v>1</v>
      </c>
      <c r="G20" s="36"/>
      <c r="H20" s="36"/>
      <c r="I20" s="36"/>
      <c r="J20" s="36"/>
      <c r="K20" s="36"/>
      <c r="L20" s="36"/>
      <c r="M20" s="273" t="s">
        <v>225</v>
      </c>
      <c r="N20" s="273" t="s">
        <v>225</v>
      </c>
      <c r="O20" s="924"/>
      <c r="P20" s="210">
        <f t="shared" si="0"/>
        <v>0</v>
      </c>
    </row>
    <row r="21" spans="1:16" customFormat="1" x14ac:dyDescent="0.3">
      <c r="A21" s="30">
        <v>7</v>
      </c>
      <c r="B21" s="2080"/>
      <c r="C21" s="2081"/>
      <c r="D21" s="233" t="s">
        <v>140</v>
      </c>
      <c r="E21" s="564">
        <v>2</v>
      </c>
      <c r="F21" s="273">
        <v>1</v>
      </c>
      <c r="G21" s="36"/>
      <c r="H21" s="36"/>
      <c r="I21" s="36"/>
      <c r="J21" s="36"/>
      <c r="K21" s="36"/>
      <c r="L21" s="36"/>
      <c r="M21" s="273" t="s">
        <v>225</v>
      </c>
      <c r="N21" s="273" t="s">
        <v>225</v>
      </c>
      <c r="O21" s="924"/>
      <c r="P21" s="210">
        <f t="shared" si="0"/>
        <v>0</v>
      </c>
    </row>
    <row r="22" spans="1:16" customFormat="1" x14ac:dyDescent="0.3">
      <c r="A22" s="30">
        <v>8</v>
      </c>
      <c r="B22" s="2080"/>
      <c r="C22" s="2081"/>
      <c r="D22" s="233" t="s">
        <v>141</v>
      </c>
      <c r="E22" s="564">
        <v>1</v>
      </c>
      <c r="F22" s="273">
        <v>1</v>
      </c>
      <c r="G22" s="36"/>
      <c r="H22" s="36"/>
      <c r="I22" s="33"/>
      <c r="J22" s="36"/>
      <c r="K22" s="36"/>
      <c r="L22" s="36"/>
      <c r="M22" s="33"/>
      <c r="N22" s="273" t="s">
        <v>225</v>
      </c>
      <c r="O22" s="924"/>
      <c r="P22" s="210">
        <f t="shared" si="0"/>
        <v>0</v>
      </c>
    </row>
    <row r="23" spans="1:16" customFormat="1" x14ac:dyDescent="0.3">
      <c r="A23" s="30">
        <v>9</v>
      </c>
      <c r="B23" s="2080" t="s">
        <v>553</v>
      </c>
      <c r="C23" s="2083" t="s">
        <v>4487</v>
      </c>
      <c r="D23" s="233" t="s">
        <v>150</v>
      </c>
      <c r="E23" s="564">
        <v>2</v>
      </c>
      <c r="F23" s="273">
        <v>1</v>
      </c>
      <c r="G23" s="36"/>
      <c r="H23" s="36"/>
      <c r="I23" s="36"/>
      <c r="J23" s="36"/>
      <c r="K23" s="36"/>
      <c r="L23" s="36"/>
      <c r="M23" s="273" t="s">
        <v>225</v>
      </c>
      <c r="N23" s="273" t="s">
        <v>225</v>
      </c>
      <c r="O23" s="924"/>
      <c r="P23" s="210">
        <f t="shared" si="0"/>
        <v>0</v>
      </c>
    </row>
    <row r="24" spans="1:16" customFormat="1" x14ac:dyDescent="0.3">
      <c r="A24" s="30">
        <v>10</v>
      </c>
      <c r="B24" s="2080"/>
      <c r="C24" s="2083"/>
      <c r="D24" s="233" t="s">
        <v>4481</v>
      </c>
      <c r="E24" s="564">
        <v>1</v>
      </c>
      <c r="F24" s="273">
        <v>1</v>
      </c>
      <c r="G24" s="36"/>
      <c r="H24" s="36"/>
      <c r="I24" s="36"/>
      <c r="J24" s="36"/>
      <c r="K24" s="36"/>
      <c r="L24" s="36"/>
      <c r="M24" s="33"/>
      <c r="N24" s="273" t="s">
        <v>225</v>
      </c>
      <c r="O24" s="924"/>
      <c r="P24" s="210">
        <f t="shared" si="0"/>
        <v>0</v>
      </c>
    </row>
    <row r="25" spans="1:16" customFormat="1" x14ac:dyDescent="0.3">
      <c r="A25" s="30">
        <v>11</v>
      </c>
      <c r="B25" s="2080"/>
      <c r="C25" s="2083"/>
      <c r="D25" s="233" t="s">
        <v>4488</v>
      </c>
      <c r="E25" s="564">
        <v>1</v>
      </c>
      <c r="F25" s="273">
        <v>1</v>
      </c>
      <c r="G25" s="36"/>
      <c r="H25" s="36"/>
      <c r="I25" s="36"/>
      <c r="J25" s="36"/>
      <c r="K25" s="36"/>
      <c r="L25" s="36"/>
      <c r="M25" s="33"/>
      <c r="N25" s="273" t="s">
        <v>225</v>
      </c>
      <c r="O25" s="924"/>
      <c r="P25" s="210">
        <f t="shared" si="0"/>
        <v>0</v>
      </c>
    </row>
    <row r="26" spans="1:16" customFormat="1" x14ac:dyDescent="0.3">
      <c r="A26" s="30">
        <v>12</v>
      </c>
      <c r="B26" s="2080" t="s">
        <v>4489</v>
      </c>
      <c r="C26" s="2081" t="s">
        <v>4490</v>
      </c>
      <c r="D26" s="233" t="s">
        <v>150</v>
      </c>
      <c r="E26" s="564">
        <v>2</v>
      </c>
      <c r="F26" s="273">
        <v>1</v>
      </c>
      <c r="G26" s="36"/>
      <c r="H26" s="36"/>
      <c r="I26" s="36"/>
      <c r="J26" s="36"/>
      <c r="K26" s="36"/>
      <c r="L26" s="36"/>
      <c r="M26" s="273" t="s">
        <v>225</v>
      </c>
      <c r="N26" s="273" t="s">
        <v>225</v>
      </c>
      <c r="O26" s="924"/>
      <c r="P26" s="210">
        <f t="shared" si="0"/>
        <v>0</v>
      </c>
    </row>
    <row r="27" spans="1:16" customFormat="1" x14ac:dyDescent="0.3">
      <c r="A27" s="30">
        <v>13</v>
      </c>
      <c r="B27" s="2080"/>
      <c r="C27" s="2081"/>
      <c r="D27" s="233" t="s">
        <v>4481</v>
      </c>
      <c r="E27" s="564">
        <v>1</v>
      </c>
      <c r="F27" s="273">
        <v>1</v>
      </c>
      <c r="G27" s="36"/>
      <c r="H27" s="36"/>
      <c r="I27" s="36"/>
      <c r="J27" s="36"/>
      <c r="K27" s="36"/>
      <c r="L27" s="36"/>
      <c r="M27" s="33"/>
      <c r="N27" s="273" t="s">
        <v>225</v>
      </c>
      <c r="O27" s="924"/>
      <c r="P27" s="210">
        <f t="shared" si="0"/>
        <v>0</v>
      </c>
    </row>
    <row r="28" spans="1:16" customFormat="1" x14ac:dyDescent="0.3">
      <c r="A28" s="30">
        <v>14</v>
      </c>
      <c r="B28" s="2080"/>
      <c r="C28" s="2081"/>
      <c r="D28" s="233" t="s">
        <v>4488</v>
      </c>
      <c r="E28" s="564">
        <v>1</v>
      </c>
      <c r="F28" s="273">
        <v>1</v>
      </c>
      <c r="G28" s="36"/>
      <c r="H28" s="36"/>
      <c r="I28" s="36"/>
      <c r="J28" s="36"/>
      <c r="K28" s="36"/>
      <c r="L28" s="36"/>
      <c r="M28" s="33"/>
      <c r="N28" s="273" t="s">
        <v>225</v>
      </c>
      <c r="O28" s="924"/>
      <c r="P28" s="210">
        <f t="shared" si="0"/>
        <v>0</v>
      </c>
    </row>
    <row r="29" spans="1:16" customFormat="1" ht="15.75" customHeight="1" x14ac:dyDescent="0.3">
      <c r="A29" s="30">
        <v>15</v>
      </c>
      <c r="B29" s="1785" t="s">
        <v>4491</v>
      </c>
      <c r="C29" s="2081" t="s">
        <v>4492</v>
      </c>
      <c r="D29" s="233" t="s">
        <v>158</v>
      </c>
      <c r="E29" s="564">
        <v>2</v>
      </c>
      <c r="F29" s="273">
        <v>1</v>
      </c>
      <c r="G29" s="36"/>
      <c r="H29" s="36"/>
      <c r="I29" s="36"/>
      <c r="J29" s="36"/>
      <c r="K29" s="36"/>
      <c r="L29" s="36"/>
      <c r="M29" s="273" t="s">
        <v>225</v>
      </c>
      <c r="N29" s="273" t="s">
        <v>225</v>
      </c>
      <c r="O29" s="924"/>
      <c r="P29" s="210">
        <f t="shared" si="0"/>
        <v>0</v>
      </c>
    </row>
    <row r="30" spans="1:16" customFormat="1" x14ac:dyDescent="0.3">
      <c r="A30" s="30">
        <v>16</v>
      </c>
      <c r="B30" s="1785"/>
      <c r="C30" s="2081"/>
      <c r="D30" s="233" t="s">
        <v>535</v>
      </c>
      <c r="E30" s="564">
        <v>2</v>
      </c>
      <c r="F30" s="273">
        <v>1</v>
      </c>
      <c r="G30" s="33"/>
      <c r="H30" s="36"/>
      <c r="I30" s="36"/>
      <c r="J30" s="36"/>
      <c r="K30" s="36"/>
      <c r="L30" s="36"/>
      <c r="M30" s="273" t="s">
        <v>225</v>
      </c>
      <c r="N30" s="273" t="s">
        <v>225</v>
      </c>
      <c r="O30" s="924"/>
      <c r="P30" s="210">
        <f t="shared" si="0"/>
        <v>0</v>
      </c>
    </row>
    <row r="31" spans="1:16" customFormat="1" ht="24" customHeight="1" x14ac:dyDescent="0.3">
      <c r="A31" s="30">
        <v>17</v>
      </c>
      <c r="B31" s="1785"/>
      <c r="C31" s="2081"/>
      <c r="D31" s="233" t="s">
        <v>4493</v>
      </c>
      <c r="E31" s="564">
        <v>2</v>
      </c>
      <c r="F31" s="273">
        <v>1</v>
      </c>
      <c r="G31" s="33"/>
      <c r="H31" s="36"/>
      <c r="I31" s="36"/>
      <c r="J31" s="36"/>
      <c r="K31" s="36"/>
      <c r="L31" s="36"/>
      <c r="M31" s="273" t="s">
        <v>225</v>
      </c>
      <c r="N31" s="273" t="s">
        <v>225</v>
      </c>
      <c r="O31" s="924"/>
      <c r="P31" s="210">
        <f t="shared" si="0"/>
        <v>0</v>
      </c>
    </row>
    <row r="32" spans="1:16" customFormat="1" ht="15" thickBot="1" x14ac:dyDescent="0.35">
      <c r="A32" s="41">
        <v>18</v>
      </c>
      <c r="B32" s="214"/>
      <c r="C32" s="214" t="s">
        <v>161</v>
      </c>
      <c r="D32" s="139" t="s">
        <v>162</v>
      </c>
      <c r="E32" s="44">
        <v>2</v>
      </c>
      <c r="F32" s="44">
        <v>1</v>
      </c>
      <c r="G32" s="46"/>
      <c r="H32" s="46"/>
      <c r="I32" s="46"/>
      <c r="J32" s="46"/>
      <c r="K32" s="46"/>
      <c r="L32" s="46"/>
      <c r="M32" s="46" t="s">
        <v>225</v>
      </c>
      <c r="N32" s="46" t="s">
        <v>225</v>
      </c>
      <c r="O32" s="925"/>
      <c r="P32" s="212">
        <f t="shared" si="0"/>
        <v>0</v>
      </c>
    </row>
    <row r="33" spans="1:16" customFormat="1" ht="15" thickBot="1" x14ac:dyDescent="0.35">
      <c r="A33" s="1747" t="s">
        <v>163</v>
      </c>
      <c r="B33" s="1747"/>
      <c r="C33" s="1747"/>
      <c r="D33" s="1747"/>
      <c r="E33" s="1747"/>
      <c r="F33" s="1747"/>
      <c r="G33" s="1747"/>
      <c r="H33" s="1747"/>
      <c r="I33" s="1747"/>
      <c r="J33" s="1747"/>
      <c r="K33" s="1747"/>
      <c r="L33" s="1747"/>
      <c r="M33" s="1747"/>
      <c r="N33" s="1747"/>
      <c r="O33" s="1829">
        <f>SUM(P15:P32)</f>
        <v>0</v>
      </c>
      <c r="P33" s="1829"/>
    </row>
    <row r="34" spans="1:16" customFormat="1" ht="15" thickBot="1" x14ac:dyDescent="0.35">
      <c r="A34" s="229" t="s">
        <v>3023</v>
      </c>
      <c r="B34" s="230"/>
      <c r="C34" s="230"/>
      <c r="D34" s="230"/>
      <c r="E34" s="230"/>
      <c r="F34" s="230"/>
      <c r="G34" s="230"/>
      <c r="H34" s="230"/>
      <c r="I34" s="230"/>
      <c r="J34" s="230"/>
      <c r="K34" s="230"/>
      <c r="L34" s="230"/>
      <c r="M34" s="230"/>
      <c r="N34" s="231"/>
      <c r="O34" s="1829">
        <f>SUM(O33*2)</f>
        <v>0</v>
      </c>
      <c r="P34" s="1829"/>
    </row>
    <row r="35" spans="1:16" customFormat="1" x14ac:dyDescent="0.3">
      <c r="A35" s="6"/>
      <c r="B35" s="6"/>
      <c r="C35" s="6"/>
      <c r="D35" s="6"/>
      <c r="E35" s="6"/>
      <c r="F35" s="6"/>
      <c r="G35" s="62"/>
      <c r="H35" s="62"/>
      <c r="I35" s="62"/>
      <c r="J35" s="62"/>
      <c r="K35" s="62"/>
      <c r="L35" s="62"/>
      <c r="M35" s="62"/>
      <c r="N35" s="62"/>
      <c r="O35" s="6"/>
      <c r="P35" s="6"/>
    </row>
  </sheetData>
  <sheetProtection algorithmName="SHA-512" hashValue="Y435OCTJiCKLxfR9xDsfE+0DtJOOKHH3zGNh6Yl+B+A+sH685rF7gWHxGDRLQOGxYoGuMNOZw4vvuw0IRyIYlQ==" saltValue="aXU1MnjdQSBCbE2Mvsw1eA==" spinCount="100000" sheet="1" objects="1" scenarios="1"/>
  <mergeCells count="29">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5:B17"/>
    <mergeCell ref="C15:C17"/>
    <mergeCell ref="B18:B22"/>
    <mergeCell ref="C18:C22"/>
    <mergeCell ref="B23:B25"/>
    <mergeCell ref="C23:C25"/>
    <mergeCell ref="O34:P34"/>
    <mergeCell ref="B26:B28"/>
    <mergeCell ref="C26:C28"/>
    <mergeCell ref="B29:B31"/>
    <mergeCell ref="C29:C31"/>
    <mergeCell ref="A33:N33"/>
    <mergeCell ref="O33:P3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B1B5-045E-4CB4-909F-9302545E56A7}">
  <sheetPr>
    <tabColor rgb="FFFFC000"/>
    <pageSetUpPr fitToPage="1"/>
  </sheetPr>
  <dimension ref="A1:P32"/>
  <sheetViews>
    <sheetView topLeftCell="D12" workbookViewId="0">
      <selection activeCell="O15" sqref="O15:O29"/>
    </sheetView>
  </sheetViews>
  <sheetFormatPr defaultColWidth="8.88671875" defaultRowHeight="14.4" x14ac:dyDescent="0.3"/>
  <cols>
    <col min="1" max="1" width="8.88671875" style="6" bestFit="1" customWidth="1"/>
    <col min="2" max="2" width="16.664062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4494</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4495</v>
      </c>
      <c r="B9" s="1771"/>
      <c r="C9" s="1771"/>
      <c r="D9" s="1771"/>
      <c r="E9" s="69"/>
      <c r="F9" s="69"/>
      <c r="G9" s="69"/>
      <c r="H9" s="69"/>
      <c r="I9" s="70"/>
      <c r="J9" s="70"/>
      <c r="K9" s="70"/>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4496</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20">
        <v>1</v>
      </c>
      <c r="B15" s="2084" t="s">
        <v>4497</v>
      </c>
      <c r="C15" s="2084" t="s">
        <v>4498</v>
      </c>
      <c r="D15" s="144" t="s">
        <v>4499</v>
      </c>
      <c r="E15" s="563">
        <v>2</v>
      </c>
      <c r="F15" s="309">
        <v>1</v>
      </c>
      <c r="G15" s="27"/>
      <c r="H15" s="27"/>
      <c r="I15" s="27"/>
      <c r="J15" s="27"/>
      <c r="K15" s="27"/>
      <c r="L15" s="27"/>
      <c r="M15" s="309" t="s">
        <v>225</v>
      </c>
      <c r="N15" s="309" t="s">
        <v>225</v>
      </c>
      <c r="O15" s="904"/>
      <c r="P15" s="29">
        <f t="shared" ref="P15:P29" si="0">ROUND(O15,2)*E15*F15</f>
        <v>0</v>
      </c>
    </row>
    <row r="16" spans="1:16" customFormat="1" ht="15" thickBot="1" x14ac:dyDescent="0.35">
      <c r="A16" s="30">
        <v>2</v>
      </c>
      <c r="B16" s="2084"/>
      <c r="C16" s="2084"/>
      <c r="D16" s="233" t="s">
        <v>4500</v>
      </c>
      <c r="E16" s="564">
        <v>2</v>
      </c>
      <c r="F16" s="273">
        <v>1</v>
      </c>
      <c r="G16" s="36"/>
      <c r="H16" s="36"/>
      <c r="I16" s="36"/>
      <c r="J16" s="36"/>
      <c r="K16" s="36"/>
      <c r="L16" s="36"/>
      <c r="M16" s="273" t="s">
        <v>225</v>
      </c>
      <c r="N16" s="273" t="s">
        <v>225</v>
      </c>
      <c r="O16" s="905"/>
      <c r="P16" s="91">
        <f t="shared" si="0"/>
        <v>0</v>
      </c>
    </row>
    <row r="17" spans="1:16" customFormat="1" ht="15" thickBot="1" x14ac:dyDescent="0.35">
      <c r="A17" s="30">
        <v>3</v>
      </c>
      <c r="B17" s="2084"/>
      <c r="C17" s="2084"/>
      <c r="D17" s="233" t="s">
        <v>4501</v>
      </c>
      <c r="E17" s="564">
        <v>2</v>
      </c>
      <c r="F17" s="273">
        <v>1</v>
      </c>
      <c r="G17" s="36"/>
      <c r="H17" s="36"/>
      <c r="I17" s="36"/>
      <c r="J17" s="36"/>
      <c r="K17" s="36"/>
      <c r="L17" s="36"/>
      <c r="M17" s="273" t="s">
        <v>225</v>
      </c>
      <c r="N17" s="273" t="s">
        <v>225</v>
      </c>
      <c r="O17" s="905"/>
      <c r="P17" s="91">
        <f t="shared" si="0"/>
        <v>0</v>
      </c>
    </row>
    <row r="18" spans="1:16" customFormat="1" ht="15" thickBot="1" x14ac:dyDescent="0.35">
      <c r="A18" s="30">
        <v>4</v>
      </c>
      <c r="B18" s="2084"/>
      <c r="C18" s="2084"/>
      <c r="D18" s="233" t="s">
        <v>4502</v>
      </c>
      <c r="E18" s="564">
        <v>2</v>
      </c>
      <c r="F18" s="273">
        <v>1</v>
      </c>
      <c r="G18" s="36"/>
      <c r="H18" s="36"/>
      <c r="I18" s="36"/>
      <c r="J18" s="36"/>
      <c r="K18" s="36"/>
      <c r="L18" s="36"/>
      <c r="M18" s="273" t="s">
        <v>225</v>
      </c>
      <c r="N18" s="273" t="s">
        <v>225</v>
      </c>
      <c r="O18" s="905"/>
      <c r="P18" s="91">
        <f t="shared" si="0"/>
        <v>0</v>
      </c>
    </row>
    <row r="19" spans="1:16" customFormat="1" x14ac:dyDescent="0.3">
      <c r="A19" s="30">
        <v>5</v>
      </c>
      <c r="B19" s="2084"/>
      <c r="C19" s="2084"/>
      <c r="D19" s="233" t="s">
        <v>4503</v>
      </c>
      <c r="E19" s="564">
        <v>2</v>
      </c>
      <c r="F19" s="273">
        <v>1</v>
      </c>
      <c r="G19" s="36"/>
      <c r="H19" s="36"/>
      <c r="I19" s="36"/>
      <c r="J19" s="36"/>
      <c r="K19" s="36"/>
      <c r="L19" s="36"/>
      <c r="M19" s="273" t="s">
        <v>225</v>
      </c>
      <c r="N19" s="273" t="s">
        <v>225</v>
      </c>
      <c r="O19" s="905"/>
      <c r="P19" s="91">
        <f t="shared" si="0"/>
        <v>0</v>
      </c>
    </row>
    <row r="20" spans="1:16" customFormat="1" x14ac:dyDescent="0.3">
      <c r="A20" s="30">
        <v>6</v>
      </c>
      <c r="B20" s="2080" t="s">
        <v>4504</v>
      </c>
      <c r="C20" s="2080" t="s">
        <v>4505</v>
      </c>
      <c r="D20" s="149" t="s">
        <v>613</v>
      </c>
      <c r="E20" s="564">
        <v>2</v>
      </c>
      <c r="F20" s="273">
        <v>1</v>
      </c>
      <c r="G20" s="36"/>
      <c r="H20" s="36" t="s">
        <v>225</v>
      </c>
      <c r="I20" s="36"/>
      <c r="J20" s="36"/>
      <c r="K20" s="36"/>
      <c r="L20" s="36"/>
      <c r="M20" s="273" t="s">
        <v>225</v>
      </c>
      <c r="N20" s="273" t="s">
        <v>225</v>
      </c>
      <c r="O20" s="905"/>
      <c r="P20" s="91">
        <f t="shared" si="0"/>
        <v>0</v>
      </c>
    </row>
    <row r="21" spans="1:16" customFormat="1" x14ac:dyDescent="0.3">
      <c r="A21" s="30">
        <v>7</v>
      </c>
      <c r="B21" s="2080"/>
      <c r="C21" s="2080"/>
      <c r="D21" s="233" t="s">
        <v>138</v>
      </c>
      <c r="E21" s="564">
        <v>2</v>
      </c>
      <c r="F21" s="273">
        <v>1</v>
      </c>
      <c r="G21" s="36"/>
      <c r="H21" s="36"/>
      <c r="I21" s="36"/>
      <c r="J21" s="36"/>
      <c r="K21" s="36"/>
      <c r="L21" s="36"/>
      <c r="M21" s="273" t="s">
        <v>225</v>
      </c>
      <c r="N21" s="273" t="s">
        <v>225</v>
      </c>
      <c r="O21" s="905"/>
      <c r="P21" s="91">
        <f t="shared" si="0"/>
        <v>0</v>
      </c>
    </row>
    <row r="22" spans="1:16" customFormat="1" x14ac:dyDescent="0.3">
      <c r="A22" s="30">
        <v>8</v>
      </c>
      <c r="B22" s="2080"/>
      <c r="C22" s="2080"/>
      <c r="D22" s="233" t="s">
        <v>425</v>
      </c>
      <c r="E22" s="565">
        <v>2</v>
      </c>
      <c r="F22" s="273">
        <v>1</v>
      </c>
      <c r="G22" s="36"/>
      <c r="H22" s="36"/>
      <c r="I22" s="33"/>
      <c r="J22" s="36"/>
      <c r="K22" s="36"/>
      <c r="L22" s="36"/>
      <c r="M22" s="33" t="s">
        <v>225</v>
      </c>
      <c r="N22" s="33" t="s">
        <v>225</v>
      </c>
      <c r="O22" s="905"/>
      <c r="P22" s="91">
        <f t="shared" si="0"/>
        <v>0</v>
      </c>
    </row>
    <row r="23" spans="1:16" customFormat="1" ht="15" customHeight="1" x14ac:dyDescent="0.3">
      <c r="A23" s="30">
        <v>9</v>
      </c>
      <c r="B23" s="2080"/>
      <c r="C23" s="2080"/>
      <c r="D23" s="233" t="s">
        <v>139</v>
      </c>
      <c r="E23" s="564">
        <v>2</v>
      </c>
      <c r="F23" s="273">
        <v>1</v>
      </c>
      <c r="G23" s="36"/>
      <c r="H23" s="36"/>
      <c r="I23" s="36"/>
      <c r="J23" s="36"/>
      <c r="K23" s="36"/>
      <c r="L23" s="36"/>
      <c r="M23" s="273" t="s">
        <v>225</v>
      </c>
      <c r="N23" s="273" t="s">
        <v>225</v>
      </c>
      <c r="O23" s="905"/>
      <c r="P23" s="91">
        <f t="shared" si="0"/>
        <v>0</v>
      </c>
    </row>
    <row r="24" spans="1:16" customFormat="1" x14ac:dyDescent="0.3">
      <c r="A24" s="30">
        <v>10</v>
      </c>
      <c r="B24" s="2080"/>
      <c r="C24" s="2080"/>
      <c r="D24" s="233" t="s">
        <v>140</v>
      </c>
      <c r="E24" s="564">
        <v>2</v>
      </c>
      <c r="F24" s="273">
        <v>1</v>
      </c>
      <c r="G24" s="36"/>
      <c r="H24" s="36"/>
      <c r="I24" s="36"/>
      <c r="J24" s="36"/>
      <c r="K24" s="36"/>
      <c r="L24" s="36"/>
      <c r="M24" s="273" t="s">
        <v>225</v>
      </c>
      <c r="N24" s="273" t="s">
        <v>225</v>
      </c>
      <c r="O24" s="905"/>
      <c r="P24" s="91">
        <f t="shared" si="0"/>
        <v>0</v>
      </c>
    </row>
    <row r="25" spans="1:16" customFormat="1" x14ac:dyDescent="0.3">
      <c r="A25" s="30">
        <v>11</v>
      </c>
      <c r="B25" s="2080"/>
      <c r="C25" s="2080"/>
      <c r="D25" s="233" t="s">
        <v>141</v>
      </c>
      <c r="E25" s="564">
        <v>1</v>
      </c>
      <c r="F25" s="273">
        <v>1</v>
      </c>
      <c r="G25" s="36"/>
      <c r="H25" s="36"/>
      <c r="I25" s="36"/>
      <c r="J25" s="36"/>
      <c r="K25" s="36"/>
      <c r="L25" s="36"/>
      <c r="M25" s="33"/>
      <c r="N25" s="273" t="s">
        <v>225</v>
      </c>
      <c r="O25" s="905"/>
      <c r="P25" s="91">
        <f t="shared" si="0"/>
        <v>0</v>
      </c>
    </row>
    <row r="26" spans="1:16" customFormat="1" ht="27.6" x14ac:dyDescent="0.3">
      <c r="A26" s="30">
        <v>12</v>
      </c>
      <c r="B26" s="2080" t="s">
        <v>382</v>
      </c>
      <c r="C26" s="2080" t="s">
        <v>4506</v>
      </c>
      <c r="D26" s="149" t="s">
        <v>4507</v>
      </c>
      <c r="E26" s="564">
        <v>2</v>
      </c>
      <c r="F26" s="273">
        <v>1</v>
      </c>
      <c r="G26" s="36"/>
      <c r="H26" s="36"/>
      <c r="I26" s="36"/>
      <c r="J26" s="36"/>
      <c r="K26" s="36"/>
      <c r="L26" s="36"/>
      <c r="M26" s="273" t="s">
        <v>225</v>
      </c>
      <c r="N26" s="273" t="s">
        <v>225</v>
      </c>
      <c r="O26" s="905"/>
      <c r="P26" s="91">
        <f t="shared" si="0"/>
        <v>0</v>
      </c>
    </row>
    <row r="27" spans="1:16" customFormat="1" x14ac:dyDescent="0.3">
      <c r="A27" s="30">
        <v>13</v>
      </c>
      <c r="B27" s="2080"/>
      <c r="C27" s="2080"/>
      <c r="D27" s="233" t="s">
        <v>535</v>
      </c>
      <c r="E27" s="564">
        <v>2</v>
      </c>
      <c r="F27" s="273">
        <v>1</v>
      </c>
      <c r="G27" s="36"/>
      <c r="H27" s="36"/>
      <c r="I27" s="36"/>
      <c r="J27" s="36"/>
      <c r="K27" s="36"/>
      <c r="L27" s="36"/>
      <c r="M27" s="273" t="s">
        <v>225</v>
      </c>
      <c r="N27" s="273" t="s">
        <v>225</v>
      </c>
      <c r="O27" s="905"/>
      <c r="P27" s="91">
        <f t="shared" si="0"/>
        <v>0</v>
      </c>
    </row>
    <row r="28" spans="1:16" customFormat="1" x14ac:dyDescent="0.3">
      <c r="A28" s="30">
        <v>14</v>
      </c>
      <c r="B28" s="2080"/>
      <c r="C28" s="2080"/>
      <c r="D28" s="233" t="s">
        <v>140</v>
      </c>
      <c r="E28" s="564">
        <v>2</v>
      </c>
      <c r="F28" s="273">
        <v>1</v>
      </c>
      <c r="G28" s="36"/>
      <c r="H28" s="36"/>
      <c r="I28" s="36"/>
      <c r="J28" s="36"/>
      <c r="K28" s="36"/>
      <c r="L28" s="36"/>
      <c r="M28" s="273" t="s">
        <v>225</v>
      </c>
      <c r="N28" s="273" t="s">
        <v>225</v>
      </c>
      <c r="O28" s="905"/>
      <c r="P28" s="91">
        <f t="shared" si="0"/>
        <v>0</v>
      </c>
    </row>
    <row r="29" spans="1:16" customFormat="1" ht="15" thickBot="1" x14ac:dyDescent="0.35">
      <c r="A29" s="41">
        <v>15</v>
      </c>
      <c r="B29" s="214"/>
      <c r="C29" s="214" t="s">
        <v>161</v>
      </c>
      <c r="D29" s="139" t="s">
        <v>162</v>
      </c>
      <c r="E29" s="44">
        <v>2</v>
      </c>
      <c r="F29" s="302">
        <v>1</v>
      </c>
      <c r="G29" s="46"/>
      <c r="H29" s="46"/>
      <c r="I29" s="46"/>
      <c r="J29" s="46"/>
      <c r="K29" s="46"/>
      <c r="L29" s="46"/>
      <c r="M29" s="46" t="s">
        <v>225</v>
      </c>
      <c r="N29" s="46" t="s">
        <v>225</v>
      </c>
      <c r="O29" s="906"/>
      <c r="P29" s="105">
        <f t="shared" si="0"/>
        <v>0</v>
      </c>
    </row>
    <row r="30" spans="1:16" customFormat="1" ht="15" thickBot="1" x14ac:dyDescent="0.35">
      <c r="A30" s="1747" t="s">
        <v>163</v>
      </c>
      <c r="B30" s="1747"/>
      <c r="C30" s="1747"/>
      <c r="D30" s="1747"/>
      <c r="E30" s="1747"/>
      <c r="F30" s="1747"/>
      <c r="G30" s="1747"/>
      <c r="H30" s="1747"/>
      <c r="I30" s="1747"/>
      <c r="J30" s="1747"/>
      <c r="K30" s="1747"/>
      <c r="L30" s="1747"/>
      <c r="M30" s="1747"/>
      <c r="N30" s="1747"/>
      <c r="O30" s="1829">
        <f>SUM(P15:P29)</f>
        <v>0</v>
      </c>
      <c r="P30" s="1829"/>
    </row>
    <row r="31" spans="1:16" customFormat="1" ht="15" thickBot="1" x14ac:dyDescent="0.35">
      <c r="A31" s="229" t="s">
        <v>3023</v>
      </c>
      <c r="B31" s="230"/>
      <c r="C31" s="230"/>
      <c r="D31" s="230"/>
      <c r="E31" s="230"/>
      <c r="F31" s="230"/>
      <c r="G31" s="230"/>
      <c r="H31" s="230"/>
      <c r="I31" s="230"/>
      <c r="J31" s="230"/>
      <c r="K31" s="230"/>
      <c r="L31" s="230"/>
      <c r="M31" s="230"/>
      <c r="N31" s="231"/>
      <c r="O31" s="1829">
        <f>SUM(O30*2)</f>
        <v>0</v>
      </c>
      <c r="P31" s="1829"/>
    </row>
    <row r="32" spans="1:16" customFormat="1" x14ac:dyDescent="0.3">
      <c r="A32" s="142"/>
      <c r="B32" s="142"/>
      <c r="C32" s="142"/>
      <c r="D32" s="142"/>
      <c r="E32" s="142"/>
      <c r="F32" s="142"/>
      <c r="G32" s="143"/>
      <c r="H32" s="143"/>
      <c r="I32" s="143"/>
      <c r="J32" s="143"/>
      <c r="K32" s="143"/>
      <c r="L32" s="143"/>
      <c r="M32" s="143"/>
      <c r="N32" s="143"/>
      <c r="O32" s="142"/>
      <c r="P32" s="142"/>
    </row>
  </sheetData>
  <sheetProtection algorithmName="SHA-512" hashValue="jKRg3yuUIMlvYRDpxTGumLXedTAEgLixnh32K8j4Q5eeKikdvhuG26/x9e/fmZG5D5XXKTX2TQ0ABz6/aSZo4Q==" saltValue="af3LlVaNfsKDCmVD7PJtwg==" spinCount="100000" sheet="1" objects="1" scenarios="1"/>
  <mergeCells count="25">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A30:N30"/>
    <mergeCell ref="O30:P30"/>
    <mergeCell ref="O31:P31"/>
    <mergeCell ref="B15:B19"/>
    <mergeCell ref="C15:C19"/>
    <mergeCell ref="B20:B25"/>
    <mergeCell ref="C20:C25"/>
    <mergeCell ref="B26:B28"/>
    <mergeCell ref="C26:C28"/>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3ECC-D3C5-4232-8AD6-7F88BF23AC93}">
  <sheetPr>
    <tabColor rgb="FFFFC000"/>
    <pageSetUpPr fitToPage="1"/>
  </sheetPr>
  <dimension ref="A1:P30"/>
  <sheetViews>
    <sheetView topLeftCell="D11" workbookViewId="0">
      <selection activeCell="O15" sqref="O15:O27"/>
    </sheetView>
  </sheetViews>
  <sheetFormatPr defaultColWidth="8.88671875" defaultRowHeight="14.4" x14ac:dyDescent="0.3"/>
  <cols>
    <col min="1" max="1" width="11.109375" style="6"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4508</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4509</v>
      </c>
      <c r="B9" s="1771"/>
      <c r="C9" s="1771"/>
      <c r="D9" s="1771"/>
      <c r="E9" s="69"/>
      <c r="F9" s="69"/>
      <c r="G9" s="69"/>
      <c r="H9" s="69"/>
      <c r="I9" s="70"/>
      <c r="J9" s="70"/>
      <c r="K9" s="70"/>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4510</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311">
        <v>1</v>
      </c>
      <c r="B15" s="2084" t="s">
        <v>4511</v>
      </c>
      <c r="C15" s="2084" t="s">
        <v>4512</v>
      </c>
      <c r="D15" s="144" t="s">
        <v>4513</v>
      </c>
      <c r="E15" s="563">
        <v>2</v>
      </c>
      <c r="F15" s="309">
        <v>1</v>
      </c>
      <c r="G15" s="24"/>
      <c r="H15" s="24" t="s">
        <v>225</v>
      </c>
      <c r="I15" s="27"/>
      <c r="J15" s="27"/>
      <c r="K15" s="27"/>
      <c r="L15" s="27"/>
      <c r="M15" s="309" t="s">
        <v>225</v>
      </c>
      <c r="N15" s="309" t="s">
        <v>225</v>
      </c>
      <c r="O15" s="904"/>
      <c r="P15" s="232">
        <f t="shared" ref="P15:P27" si="0">ROUND(O15,2)*E15*F15</f>
        <v>0</v>
      </c>
    </row>
    <row r="16" spans="1:16" customFormat="1" ht="15" thickBot="1" x14ac:dyDescent="0.35">
      <c r="A16" s="88">
        <v>2</v>
      </c>
      <c r="B16" s="2084"/>
      <c r="C16" s="2084"/>
      <c r="D16" s="233" t="s">
        <v>4514</v>
      </c>
      <c r="E16" s="564">
        <v>2</v>
      </c>
      <c r="F16" s="273">
        <v>1</v>
      </c>
      <c r="G16" s="33"/>
      <c r="H16" s="33"/>
      <c r="I16" s="36"/>
      <c r="J16" s="36"/>
      <c r="K16" s="36"/>
      <c r="L16" s="36"/>
      <c r="M16" s="273" t="s">
        <v>225</v>
      </c>
      <c r="N16" s="273" t="s">
        <v>225</v>
      </c>
      <c r="O16" s="905"/>
      <c r="P16" s="234">
        <f t="shared" si="0"/>
        <v>0</v>
      </c>
    </row>
    <row r="17" spans="1:16" customFormat="1" ht="15" thickBot="1" x14ac:dyDescent="0.35">
      <c r="A17" s="88">
        <v>3</v>
      </c>
      <c r="B17" s="2084"/>
      <c r="C17" s="2084"/>
      <c r="D17" s="233" t="s">
        <v>4515</v>
      </c>
      <c r="E17" s="564">
        <v>1</v>
      </c>
      <c r="F17" s="273">
        <v>1</v>
      </c>
      <c r="G17" s="33"/>
      <c r="H17" s="33"/>
      <c r="I17" s="36"/>
      <c r="J17" s="36"/>
      <c r="K17" s="36"/>
      <c r="L17" s="36"/>
      <c r="M17" s="273"/>
      <c r="N17" s="273" t="s">
        <v>225</v>
      </c>
      <c r="O17" s="905"/>
      <c r="P17" s="234">
        <f t="shared" si="0"/>
        <v>0</v>
      </c>
    </row>
    <row r="18" spans="1:16" customFormat="1" ht="15" thickBot="1" x14ac:dyDescent="0.35">
      <c r="A18" s="88">
        <v>4</v>
      </c>
      <c r="B18" s="2084"/>
      <c r="C18" s="2084"/>
      <c r="D18" s="233" t="s">
        <v>4516</v>
      </c>
      <c r="E18" s="564">
        <v>2</v>
      </c>
      <c r="F18" s="273">
        <v>1</v>
      </c>
      <c r="G18" s="33"/>
      <c r="H18" s="33"/>
      <c r="I18" s="36"/>
      <c r="J18" s="36"/>
      <c r="K18" s="36"/>
      <c r="L18" s="36"/>
      <c r="M18" s="273" t="s">
        <v>225</v>
      </c>
      <c r="N18" s="273" t="s">
        <v>225</v>
      </c>
      <c r="O18" s="905"/>
      <c r="P18" s="234">
        <f t="shared" si="0"/>
        <v>0</v>
      </c>
    </row>
    <row r="19" spans="1:16" customFormat="1" ht="15" thickBot="1" x14ac:dyDescent="0.35">
      <c r="A19" s="88">
        <v>5</v>
      </c>
      <c r="B19" s="2084"/>
      <c r="C19" s="2084"/>
      <c r="D19" s="233" t="s">
        <v>4517</v>
      </c>
      <c r="E19" s="564">
        <v>2</v>
      </c>
      <c r="F19" s="273">
        <v>1</v>
      </c>
      <c r="G19" s="33"/>
      <c r="H19" s="33"/>
      <c r="I19" s="36"/>
      <c r="J19" s="36"/>
      <c r="K19" s="36"/>
      <c r="L19" s="36"/>
      <c r="M19" s="273" t="s">
        <v>225</v>
      </c>
      <c r="N19" s="273" t="s">
        <v>225</v>
      </c>
      <c r="O19" s="905"/>
      <c r="P19" s="234">
        <f t="shared" si="0"/>
        <v>0</v>
      </c>
    </row>
    <row r="20" spans="1:16" customFormat="1" ht="15" thickBot="1" x14ac:dyDescent="0.35">
      <c r="A20" s="88">
        <v>6</v>
      </c>
      <c r="B20" s="2084"/>
      <c r="C20" s="2084"/>
      <c r="D20" s="233" t="s">
        <v>1126</v>
      </c>
      <c r="E20" s="564">
        <v>2</v>
      </c>
      <c r="F20" s="273">
        <v>1</v>
      </c>
      <c r="G20" s="33"/>
      <c r="H20" s="273"/>
      <c r="I20" s="36"/>
      <c r="J20" s="36"/>
      <c r="K20" s="36"/>
      <c r="L20" s="36"/>
      <c r="M20" s="273" t="s">
        <v>225</v>
      </c>
      <c r="N20" s="273" t="s">
        <v>225</v>
      </c>
      <c r="O20" s="905"/>
      <c r="P20" s="234">
        <f t="shared" si="0"/>
        <v>0</v>
      </c>
    </row>
    <row r="21" spans="1:16" customFormat="1" ht="15" thickBot="1" x14ac:dyDescent="0.35">
      <c r="A21" s="88">
        <v>7</v>
      </c>
      <c r="B21" s="2084"/>
      <c r="C21" s="2084"/>
      <c r="D21" s="233" t="s">
        <v>4518</v>
      </c>
      <c r="E21" s="564">
        <v>2</v>
      </c>
      <c r="F21" s="273">
        <v>1</v>
      </c>
      <c r="G21" s="33"/>
      <c r="H21" s="33"/>
      <c r="I21" s="36"/>
      <c r="J21" s="36"/>
      <c r="K21" s="36"/>
      <c r="L21" s="36"/>
      <c r="M21" s="273" t="s">
        <v>225</v>
      </c>
      <c r="N21" s="273" t="s">
        <v>225</v>
      </c>
      <c r="O21" s="905"/>
      <c r="P21" s="234">
        <f t="shared" si="0"/>
        <v>0</v>
      </c>
    </row>
    <row r="22" spans="1:16" customFormat="1" ht="15" thickBot="1" x14ac:dyDescent="0.35">
      <c r="A22" s="88">
        <v>8</v>
      </c>
      <c r="B22" s="2084"/>
      <c r="C22" s="2084"/>
      <c r="D22" s="233" t="s">
        <v>4519</v>
      </c>
      <c r="E22" s="564">
        <v>2</v>
      </c>
      <c r="F22" s="273">
        <v>1</v>
      </c>
      <c r="G22" s="33"/>
      <c r="H22" s="33"/>
      <c r="I22" s="33"/>
      <c r="J22" s="36"/>
      <c r="K22" s="36"/>
      <c r="L22" s="36"/>
      <c r="M22" s="273" t="s">
        <v>225</v>
      </c>
      <c r="N22" s="273" t="s">
        <v>225</v>
      </c>
      <c r="O22" s="905"/>
      <c r="P22" s="234">
        <f t="shared" si="0"/>
        <v>0</v>
      </c>
    </row>
    <row r="23" spans="1:16" customFormat="1" ht="15" customHeight="1" x14ac:dyDescent="0.3">
      <c r="A23" s="88">
        <v>9</v>
      </c>
      <c r="B23" s="2084"/>
      <c r="C23" s="2084"/>
      <c r="D23" s="233" t="s">
        <v>4520</v>
      </c>
      <c r="E23" s="564">
        <v>2</v>
      </c>
      <c r="F23" s="273">
        <v>1</v>
      </c>
      <c r="G23" s="33"/>
      <c r="H23" s="33"/>
      <c r="I23" s="36"/>
      <c r="J23" s="36"/>
      <c r="K23" s="36"/>
      <c r="L23" s="36"/>
      <c r="M23" s="273" t="s">
        <v>225</v>
      </c>
      <c r="N23" s="273" t="s">
        <v>225</v>
      </c>
      <c r="O23" s="905"/>
      <c r="P23" s="234">
        <f t="shared" si="0"/>
        <v>0</v>
      </c>
    </row>
    <row r="24" spans="1:16" customFormat="1" x14ac:dyDescent="0.3">
      <c r="A24" s="88">
        <v>10</v>
      </c>
      <c r="B24" s="1785" t="s">
        <v>4521</v>
      </c>
      <c r="C24" s="2080" t="s">
        <v>4512</v>
      </c>
      <c r="D24" s="233" t="s">
        <v>717</v>
      </c>
      <c r="E24" s="564">
        <v>2</v>
      </c>
      <c r="F24" s="273">
        <v>1</v>
      </c>
      <c r="G24" s="33"/>
      <c r="H24" s="33"/>
      <c r="I24" s="36"/>
      <c r="J24" s="36"/>
      <c r="K24" s="36"/>
      <c r="L24" s="36"/>
      <c r="M24" s="273" t="s">
        <v>225</v>
      </c>
      <c r="N24" s="273" t="s">
        <v>225</v>
      </c>
      <c r="O24" s="905"/>
      <c r="P24" s="234">
        <f t="shared" si="0"/>
        <v>0</v>
      </c>
    </row>
    <row r="25" spans="1:16" customFormat="1" x14ac:dyDescent="0.3">
      <c r="A25" s="88">
        <v>11</v>
      </c>
      <c r="B25" s="1785"/>
      <c r="C25" s="2080"/>
      <c r="D25" s="233" t="s">
        <v>535</v>
      </c>
      <c r="E25" s="564">
        <v>2</v>
      </c>
      <c r="F25" s="273">
        <v>1</v>
      </c>
      <c r="G25" s="33"/>
      <c r="H25" s="33"/>
      <c r="I25" s="36"/>
      <c r="J25" s="36"/>
      <c r="K25" s="36"/>
      <c r="L25" s="36"/>
      <c r="M25" s="273" t="s">
        <v>225</v>
      </c>
      <c r="N25" s="273" t="s">
        <v>225</v>
      </c>
      <c r="O25" s="905"/>
      <c r="P25" s="234">
        <f t="shared" si="0"/>
        <v>0</v>
      </c>
    </row>
    <row r="26" spans="1:16" customFormat="1" x14ac:dyDescent="0.3">
      <c r="A26" s="88">
        <v>12</v>
      </c>
      <c r="B26" s="1785"/>
      <c r="C26" s="2080"/>
      <c r="D26" s="233" t="s">
        <v>140</v>
      </c>
      <c r="E26" s="564">
        <v>2</v>
      </c>
      <c r="F26" s="273">
        <v>1</v>
      </c>
      <c r="G26" s="33"/>
      <c r="H26" s="33"/>
      <c r="I26" s="36"/>
      <c r="J26" s="36"/>
      <c r="K26" s="36"/>
      <c r="L26" s="36"/>
      <c r="M26" s="273" t="s">
        <v>225</v>
      </c>
      <c r="N26" s="273" t="s">
        <v>225</v>
      </c>
      <c r="O26" s="905"/>
      <c r="P26" s="234">
        <f t="shared" si="0"/>
        <v>0</v>
      </c>
    </row>
    <row r="27" spans="1:16" customFormat="1" ht="15" thickBot="1" x14ac:dyDescent="0.35">
      <c r="A27" s="316">
        <v>13</v>
      </c>
      <c r="B27" s="214"/>
      <c r="C27" s="214" t="s">
        <v>161</v>
      </c>
      <c r="D27" s="139" t="s">
        <v>162</v>
      </c>
      <c r="E27" s="44">
        <v>2</v>
      </c>
      <c r="F27" s="302">
        <v>1</v>
      </c>
      <c r="G27" s="46"/>
      <c r="H27" s="46"/>
      <c r="I27" s="46"/>
      <c r="J27" s="46"/>
      <c r="K27" s="46"/>
      <c r="L27" s="46"/>
      <c r="M27" s="46" t="s">
        <v>225</v>
      </c>
      <c r="N27" s="46" t="s">
        <v>225</v>
      </c>
      <c r="O27" s="906"/>
      <c r="P27" s="236">
        <f t="shared" si="0"/>
        <v>0</v>
      </c>
    </row>
    <row r="28" spans="1:16" customFormat="1" ht="15" thickBot="1" x14ac:dyDescent="0.35">
      <c r="A28" s="1747" t="s">
        <v>163</v>
      </c>
      <c r="B28" s="1747"/>
      <c r="C28" s="1747"/>
      <c r="D28" s="1747"/>
      <c r="E28" s="1747"/>
      <c r="F28" s="1747"/>
      <c r="G28" s="1747"/>
      <c r="H28" s="1747"/>
      <c r="I28" s="1747"/>
      <c r="J28" s="1747"/>
      <c r="K28" s="1747"/>
      <c r="L28" s="1747"/>
      <c r="M28" s="1747"/>
      <c r="N28" s="1747"/>
      <c r="O28" s="1829">
        <f>SUM(P15:P27)</f>
        <v>0</v>
      </c>
      <c r="P28" s="1829"/>
    </row>
    <row r="29" spans="1:16" customFormat="1" ht="15" thickBot="1" x14ac:dyDescent="0.35">
      <c r="A29" s="229" t="s">
        <v>3023</v>
      </c>
      <c r="B29" s="230"/>
      <c r="C29" s="230"/>
      <c r="D29" s="230"/>
      <c r="E29" s="230"/>
      <c r="F29" s="230"/>
      <c r="G29" s="230"/>
      <c r="H29" s="230"/>
      <c r="I29" s="230"/>
      <c r="J29" s="230"/>
      <c r="K29" s="230"/>
      <c r="L29" s="230"/>
      <c r="M29" s="230"/>
      <c r="N29" s="231"/>
      <c r="O29" s="1829">
        <f>SUM(O28*2)</f>
        <v>0</v>
      </c>
      <c r="P29" s="1829"/>
    </row>
    <row r="30" spans="1:16" customFormat="1" x14ac:dyDescent="0.3">
      <c r="A30" s="142"/>
      <c r="B30" s="142"/>
      <c r="C30" s="142"/>
      <c r="D30" s="142"/>
      <c r="E30" s="142"/>
      <c r="F30" s="142"/>
      <c r="G30" s="143"/>
      <c r="H30" s="143"/>
      <c r="I30" s="143"/>
      <c r="J30" s="143"/>
      <c r="K30" s="143"/>
      <c r="L30" s="143"/>
      <c r="M30" s="143"/>
      <c r="N30" s="143"/>
      <c r="O30" s="142"/>
      <c r="P30" s="142"/>
    </row>
  </sheetData>
  <sheetProtection algorithmName="SHA-512" hashValue="O0c+PTQe0FKRhZbKh0R61ZFCkz7XLRwvaoJud61MpBWuSJ5TxQBLp4dc+A0abJ5Q0B13FB4RlsqNq3hSu7QYxQ==" saltValue="uBdF0j1iJvkWAI2m3WfLwA==" spinCount="100000" sheet="1" objects="1" scenarios="1"/>
  <mergeCells count="2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O29:P29"/>
    <mergeCell ref="B15:B23"/>
    <mergeCell ref="C15:C23"/>
    <mergeCell ref="B24:B26"/>
    <mergeCell ref="C24:C26"/>
    <mergeCell ref="A28:N28"/>
    <mergeCell ref="O28:P28"/>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4DC9A-DD65-48E2-855B-E24632119FB7}">
  <sheetPr>
    <tabColor rgb="FFCAEDFB"/>
    <pageSetUpPr fitToPage="1"/>
  </sheetPr>
  <dimension ref="A1:P77"/>
  <sheetViews>
    <sheetView topLeftCell="A51" zoomScale="85" zoomScaleNormal="85" workbookViewId="0">
      <selection activeCell="O74" activeCellId="6" sqref="O20:O41 O43:O59 O60:O69 O71 O72 O73 O74"/>
    </sheetView>
  </sheetViews>
  <sheetFormatPr defaultColWidth="8.88671875" defaultRowHeight="14.4" x14ac:dyDescent="0.3"/>
  <cols>
    <col min="1" max="1" width="8.88671875" style="6" bestFit="1" customWidth="1"/>
    <col min="2" max="2" width="22.6640625" style="6" customWidth="1"/>
    <col min="3" max="3" width="29.88671875" style="6" customWidth="1"/>
    <col min="4" max="4" width="57.6640625" style="6" customWidth="1"/>
    <col min="5" max="5" width="8.109375" style="6" customWidth="1"/>
    <col min="6" max="6" width="8.88671875" style="6" bestFit="1" customWidth="1"/>
    <col min="7" max="8" width="3.109375" style="62" customWidth="1"/>
    <col min="9" max="9" width="5.3320312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387</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388</v>
      </c>
      <c r="B9" s="1761"/>
      <c r="C9" s="1761"/>
      <c r="D9" s="13"/>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81" t="s">
        <v>109</v>
      </c>
      <c r="B11" s="1781" t="s">
        <v>110</v>
      </c>
      <c r="C11" s="1782" t="s">
        <v>111</v>
      </c>
      <c r="D11" s="1783" t="s">
        <v>112</v>
      </c>
      <c r="E11" s="1783" t="s">
        <v>113</v>
      </c>
      <c r="F11" s="1783" t="s">
        <v>114</v>
      </c>
      <c r="G11" s="1781" t="s">
        <v>115</v>
      </c>
      <c r="H11" s="1781"/>
      <c r="I11" s="1781"/>
      <c r="J11" s="1781"/>
      <c r="K11" s="1781"/>
      <c r="L11" s="1781"/>
      <c r="M11" s="1781"/>
      <c r="N11" s="1781"/>
      <c r="O11" s="1784" t="s">
        <v>116</v>
      </c>
      <c r="P11" s="1784" t="s">
        <v>117</v>
      </c>
    </row>
    <row r="12" spans="1:16" s="15" customFormat="1" ht="79.5" customHeight="1" thickBot="1" x14ac:dyDescent="0.35">
      <c r="A12" s="1781"/>
      <c r="B12" s="1781"/>
      <c r="C12" s="1782"/>
      <c r="D12" s="1783"/>
      <c r="E12" s="1783"/>
      <c r="F12" s="1783"/>
      <c r="G12" s="1781" t="s">
        <v>118</v>
      </c>
      <c r="H12" s="1781"/>
      <c r="I12" s="1781"/>
      <c r="J12" s="1781" t="s">
        <v>119</v>
      </c>
      <c r="K12" s="1781"/>
      <c r="L12" s="1781"/>
      <c r="M12" s="1781"/>
      <c r="N12" s="1781"/>
      <c r="O12" s="1784"/>
      <c r="P12" s="1784"/>
    </row>
    <row r="13" spans="1:16" s="15" customFormat="1" ht="77.25" customHeight="1" thickBot="1" x14ac:dyDescent="0.35">
      <c r="A13" s="1781"/>
      <c r="B13" s="1781"/>
      <c r="C13" s="1782"/>
      <c r="D13" s="1783"/>
      <c r="E13" s="1783"/>
      <c r="F13" s="1783"/>
      <c r="G13" s="190" t="s">
        <v>120</v>
      </c>
      <c r="H13" s="191" t="s">
        <v>121</v>
      </c>
      <c r="I13" s="192" t="s">
        <v>122</v>
      </c>
      <c r="J13" s="193" t="s">
        <v>123</v>
      </c>
      <c r="K13" s="191" t="s">
        <v>124</v>
      </c>
      <c r="L13" s="191" t="s">
        <v>125</v>
      </c>
      <c r="M13" s="191" t="s">
        <v>126</v>
      </c>
      <c r="N13" s="192" t="s">
        <v>127</v>
      </c>
      <c r="O13" s="1784"/>
      <c r="P13" s="1784"/>
    </row>
    <row r="14" spans="1:16" customFormat="1" ht="15" thickBot="1" x14ac:dyDescent="0.35">
      <c r="A14" s="1780" t="s">
        <v>389</v>
      </c>
      <c r="B14" s="1780"/>
      <c r="C14" s="1780"/>
      <c r="D14" s="1780"/>
      <c r="E14" s="1780"/>
      <c r="F14" s="1780"/>
      <c r="G14" s="1780"/>
      <c r="H14" s="1780"/>
      <c r="I14" s="1780"/>
      <c r="J14" s="1780"/>
      <c r="K14" s="1780"/>
      <c r="L14" s="1780"/>
      <c r="M14" s="1780"/>
      <c r="N14" s="1780"/>
      <c r="O14" s="1780"/>
      <c r="P14" s="1780"/>
    </row>
    <row r="15" spans="1:16" customFormat="1" ht="28.2" thickBot="1" x14ac:dyDescent="0.35">
      <c r="A15" s="20">
        <v>1</v>
      </c>
      <c r="B15" s="1774" t="s">
        <v>390</v>
      </c>
      <c r="C15" s="1772" t="s">
        <v>391</v>
      </c>
      <c r="D15" s="106" t="s">
        <v>392</v>
      </c>
      <c r="E15" s="24">
        <v>365</v>
      </c>
      <c r="F15" s="25">
        <v>38</v>
      </c>
      <c r="G15" s="20" t="s">
        <v>225</v>
      </c>
      <c r="H15" s="24"/>
      <c r="I15" s="168"/>
      <c r="J15" s="26"/>
      <c r="K15" s="27"/>
      <c r="L15" s="27"/>
      <c r="M15" s="167"/>
      <c r="N15" s="168"/>
      <c r="O15" s="1777" t="s">
        <v>137</v>
      </c>
      <c r="P15" s="1777"/>
    </row>
    <row r="16" spans="1:16" customFormat="1" ht="15" thickBot="1" x14ac:dyDescent="0.35">
      <c r="A16" s="30">
        <v>2</v>
      </c>
      <c r="B16" s="1774"/>
      <c r="C16" s="1772"/>
      <c r="D16" s="119" t="s">
        <v>393</v>
      </c>
      <c r="E16" s="33">
        <v>12</v>
      </c>
      <c r="F16" s="34">
        <v>38</v>
      </c>
      <c r="G16" s="30"/>
      <c r="H16" s="33"/>
      <c r="I16" s="194" t="s">
        <v>225</v>
      </c>
      <c r="J16" s="35"/>
      <c r="K16" s="36"/>
      <c r="L16" s="36"/>
      <c r="M16" s="33"/>
      <c r="N16" s="194"/>
      <c r="O16" s="1779" t="s">
        <v>137</v>
      </c>
      <c r="P16" s="1779"/>
    </row>
    <row r="17" spans="1:16" customFormat="1" ht="15" thickBot="1" x14ac:dyDescent="0.35">
      <c r="A17" s="30">
        <v>3</v>
      </c>
      <c r="B17" s="1774"/>
      <c r="C17" s="1772"/>
      <c r="D17" s="119" t="s">
        <v>394</v>
      </c>
      <c r="E17" s="33">
        <v>12</v>
      </c>
      <c r="F17" s="34">
        <v>38</v>
      </c>
      <c r="G17" s="30"/>
      <c r="H17" s="33"/>
      <c r="I17" s="194" t="s">
        <v>225</v>
      </c>
      <c r="J17" s="35"/>
      <c r="K17" s="36"/>
      <c r="L17" s="36"/>
      <c r="M17" s="33"/>
      <c r="N17" s="194"/>
      <c r="O17" s="1779" t="s">
        <v>137</v>
      </c>
      <c r="P17" s="1779"/>
    </row>
    <row r="18" spans="1:16" customFormat="1" ht="15" thickBot="1" x14ac:dyDescent="0.35">
      <c r="A18" s="30">
        <v>4</v>
      </c>
      <c r="B18" s="1774"/>
      <c r="C18" s="1772"/>
      <c r="D18" s="119" t="s">
        <v>395</v>
      </c>
      <c r="E18" s="33">
        <v>12</v>
      </c>
      <c r="F18" s="34">
        <v>38</v>
      </c>
      <c r="G18" s="30"/>
      <c r="H18" s="33"/>
      <c r="I18" s="194" t="s">
        <v>225</v>
      </c>
      <c r="J18" s="35"/>
      <c r="K18" s="36"/>
      <c r="L18" s="36"/>
      <c r="M18" s="33"/>
      <c r="N18" s="194"/>
      <c r="O18" s="1779" t="s">
        <v>137</v>
      </c>
      <c r="P18" s="1779"/>
    </row>
    <row r="19" spans="1:16" customFormat="1" ht="15" thickBot="1" x14ac:dyDescent="0.35">
      <c r="A19" s="30">
        <v>5</v>
      </c>
      <c r="B19" s="1774"/>
      <c r="C19" s="1772"/>
      <c r="D19" s="119" t="s">
        <v>396</v>
      </c>
      <c r="E19" s="33">
        <v>12</v>
      </c>
      <c r="F19" s="34">
        <v>38</v>
      </c>
      <c r="G19" s="30"/>
      <c r="H19" s="33"/>
      <c r="I19" s="194" t="s">
        <v>225</v>
      </c>
      <c r="J19" s="35"/>
      <c r="K19" s="36"/>
      <c r="L19" s="36"/>
      <c r="M19" s="33"/>
      <c r="N19" s="194"/>
      <c r="O19" s="1779" t="s">
        <v>137</v>
      </c>
      <c r="P19" s="1779"/>
    </row>
    <row r="20" spans="1:16" customFormat="1" ht="28.2" thickBot="1" x14ac:dyDescent="0.35">
      <c r="A20" s="30">
        <v>6</v>
      </c>
      <c r="B20" s="1774"/>
      <c r="C20" s="1772"/>
      <c r="D20" s="119" t="s">
        <v>397</v>
      </c>
      <c r="E20" s="33">
        <v>2</v>
      </c>
      <c r="F20" s="34">
        <v>38</v>
      </c>
      <c r="G20" s="30"/>
      <c r="H20" s="33"/>
      <c r="I20" s="194"/>
      <c r="J20" s="35"/>
      <c r="K20" s="36"/>
      <c r="L20" s="36"/>
      <c r="M20" s="33" t="s">
        <v>225</v>
      </c>
      <c r="N20" s="194" t="s">
        <v>225</v>
      </c>
      <c r="O20" s="818"/>
      <c r="P20" s="91">
        <f t="shared" ref="P20:P41" si="0">ROUND(O20,2)*E20*F20</f>
        <v>0</v>
      </c>
    </row>
    <row r="21" spans="1:16" customFormat="1" ht="15" thickBot="1" x14ac:dyDescent="0.35">
      <c r="A21" s="30">
        <v>7</v>
      </c>
      <c r="B21" s="1774"/>
      <c r="C21" s="1772"/>
      <c r="D21" s="119" t="s">
        <v>398</v>
      </c>
      <c r="E21" s="33">
        <v>2</v>
      </c>
      <c r="F21" s="34">
        <v>38</v>
      </c>
      <c r="G21" s="30"/>
      <c r="H21" s="33"/>
      <c r="I21" s="194"/>
      <c r="J21" s="35"/>
      <c r="K21" s="36"/>
      <c r="L21" s="36"/>
      <c r="M21" s="33" t="s">
        <v>225</v>
      </c>
      <c r="N21" s="194" t="s">
        <v>225</v>
      </c>
      <c r="O21" s="818"/>
      <c r="P21" s="91">
        <f t="shared" si="0"/>
        <v>0</v>
      </c>
    </row>
    <row r="22" spans="1:16" customFormat="1" ht="15" thickBot="1" x14ac:dyDescent="0.35">
      <c r="A22" s="41">
        <v>8</v>
      </c>
      <c r="B22" s="1774"/>
      <c r="C22" s="1772"/>
      <c r="D22" s="125" t="s">
        <v>399</v>
      </c>
      <c r="E22" s="44">
        <v>2</v>
      </c>
      <c r="F22" s="195">
        <v>38</v>
      </c>
      <c r="G22" s="41"/>
      <c r="H22" s="44"/>
      <c r="I22" s="196"/>
      <c r="J22" s="104"/>
      <c r="K22" s="46"/>
      <c r="L22" s="46"/>
      <c r="M22" s="44" t="s">
        <v>225</v>
      </c>
      <c r="N22" s="196" t="s">
        <v>225</v>
      </c>
      <c r="O22" s="819"/>
      <c r="P22" s="105">
        <f t="shared" si="0"/>
        <v>0</v>
      </c>
    </row>
    <row r="23" spans="1:16" customFormat="1" ht="15" thickBot="1" x14ac:dyDescent="0.35">
      <c r="A23" s="20">
        <v>9</v>
      </c>
      <c r="B23" s="1774" t="s">
        <v>400</v>
      </c>
      <c r="C23" s="1772" t="s">
        <v>401</v>
      </c>
      <c r="D23" s="106" t="s">
        <v>402</v>
      </c>
      <c r="E23" s="24">
        <v>2</v>
      </c>
      <c r="F23" s="25">
        <v>68</v>
      </c>
      <c r="G23" s="20"/>
      <c r="H23" s="24"/>
      <c r="I23" s="197" t="s">
        <v>225</v>
      </c>
      <c r="J23" s="26"/>
      <c r="K23" s="27"/>
      <c r="L23" s="27"/>
      <c r="M23" s="24" t="s">
        <v>225</v>
      </c>
      <c r="N23" s="197" t="s">
        <v>225</v>
      </c>
      <c r="O23" s="820"/>
      <c r="P23" s="29">
        <f t="shared" si="0"/>
        <v>0</v>
      </c>
    </row>
    <row r="24" spans="1:16" customFormat="1" ht="15" thickBot="1" x14ac:dyDescent="0.35">
      <c r="A24" s="41">
        <v>10</v>
      </c>
      <c r="B24" s="1774"/>
      <c r="C24" s="1772"/>
      <c r="D24" s="125" t="s">
        <v>403</v>
      </c>
      <c r="E24" s="44">
        <v>2</v>
      </c>
      <c r="F24" s="45">
        <v>68</v>
      </c>
      <c r="G24" s="41"/>
      <c r="H24" s="44"/>
      <c r="I24" s="196"/>
      <c r="J24" s="104"/>
      <c r="K24" s="46"/>
      <c r="L24" s="46"/>
      <c r="M24" s="44" t="s">
        <v>225</v>
      </c>
      <c r="N24" s="196" t="s">
        <v>225</v>
      </c>
      <c r="O24" s="819"/>
      <c r="P24" s="105">
        <f t="shared" si="0"/>
        <v>0</v>
      </c>
    </row>
    <row r="25" spans="1:16" customFormat="1" ht="15" thickBot="1" x14ac:dyDescent="0.35">
      <c r="A25" s="20">
        <v>11</v>
      </c>
      <c r="B25" s="1774" t="s">
        <v>400</v>
      </c>
      <c r="C25" s="1772" t="s">
        <v>404</v>
      </c>
      <c r="D25" s="106" t="s">
        <v>405</v>
      </c>
      <c r="E25" s="24">
        <v>2</v>
      </c>
      <c r="F25" s="25">
        <v>34</v>
      </c>
      <c r="G25" s="20"/>
      <c r="H25" s="24"/>
      <c r="I25" s="197" t="s">
        <v>225</v>
      </c>
      <c r="J25" s="26"/>
      <c r="K25" s="27"/>
      <c r="L25" s="27"/>
      <c r="M25" s="24" t="s">
        <v>225</v>
      </c>
      <c r="N25" s="197" t="s">
        <v>225</v>
      </c>
      <c r="O25" s="820"/>
      <c r="P25" s="29">
        <f t="shared" si="0"/>
        <v>0</v>
      </c>
    </row>
    <row r="26" spans="1:16" customFormat="1" ht="24" customHeight="1" thickBot="1" x14ac:dyDescent="0.35">
      <c r="A26" s="41">
        <v>12</v>
      </c>
      <c r="B26" s="1774"/>
      <c r="C26" s="1772"/>
      <c r="D26" s="125" t="s">
        <v>406</v>
      </c>
      <c r="E26" s="44">
        <v>2</v>
      </c>
      <c r="F26" s="45">
        <v>34</v>
      </c>
      <c r="G26" s="41"/>
      <c r="H26" s="44"/>
      <c r="I26" s="196"/>
      <c r="J26" s="104"/>
      <c r="K26" s="46"/>
      <c r="L26" s="46"/>
      <c r="M26" s="44" t="s">
        <v>225</v>
      </c>
      <c r="N26" s="196" t="s">
        <v>225</v>
      </c>
      <c r="O26" s="819"/>
      <c r="P26" s="105">
        <f t="shared" si="0"/>
        <v>0</v>
      </c>
    </row>
    <row r="27" spans="1:16" customFormat="1" ht="27" customHeight="1" thickBot="1" x14ac:dyDescent="0.35">
      <c r="A27" s="20">
        <v>13</v>
      </c>
      <c r="B27" s="1774" t="s">
        <v>407</v>
      </c>
      <c r="C27" s="1772" t="s">
        <v>408</v>
      </c>
      <c r="D27" s="106" t="s">
        <v>409</v>
      </c>
      <c r="E27" s="24">
        <v>2</v>
      </c>
      <c r="F27" s="25">
        <v>38</v>
      </c>
      <c r="G27" s="20"/>
      <c r="H27" s="24"/>
      <c r="I27" s="197" t="s">
        <v>225</v>
      </c>
      <c r="J27" s="26"/>
      <c r="K27" s="27"/>
      <c r="L27" s="27"/>
      <c r="M27" s="24" t="s">
        <v>225</v>
      </c>
      <c r="N27" s="197" t="s">
        <v>225</v>
      </c>
      <c r="O27" s="820"/>
      <c r="P27" s="29">
        <f t="shared" si="0"/>
        <v>0</v>
      </c>
    </row>
    <row r="28" spans="1:16" customFormat="1" ht="15" thickBot="1" x14ac:dyDescent="0.35">
      <c r="A28" s="30">
        <v>14</v>
      </c>
      <c r="B28" s="1774"/>
      <c r="C28" s="1772"/>
      <c r="D28" s="119" t="s">
        <v>410</v>
      </c>
      <c r="E28" s="33">
        <v>2</v>
      </c>
      <c r="F28" s="34">
        <v>38</v>
      </c>
      <c r="G28" s="30"/>
      <c r="H28" s="33"/>
      <c r="I28" s="194" t="s">
        <v>225</v>
      </c>
      <c r="J28" s="35"/>
      <c r="K28" s="36"/>
      <c r="L28" s="36"/>
      <c r="M28" s="33" t="s">
        <v>225</v>
      </c>
      <c r="N28" s="194" t="s">
        <v>225</v>
      </c>
      <c r="O28" s="818"/>
      <c r="P28" s="91">
        <f t="shared" si="0"/>
        <v>0</v>
      </c>
    </row>
    <row r="29" spans="1:16" customFormat="1" ht="15" thickBot="1" x14ac:dyDescent="0.35">
      <c r="A29" s="30">
        <v>15</v>
      </c>
      <c r="B29" s="1774"/>
      <c r="C29" s="1772"/>
      <c r="D29" s="169" t="s">
        <v>411</v>
      </c>
      <c r="E29" s="33">
        <v>2</v>
      </c>
      <c r="F29" s="34">
        <v>38</v>
      </c>
      <c r="G29" s="30"/>
      <c r="H29" s="33"/>
      <c r="I29" s="194"/>
      <c r="J29" s="35"/>
      <c r="K29" s="36"/>
      <c r="L29" s="36"/>
      <c r="M29" s="33" t="s">
        <v>225</v>
      </c>
      <c r="N29" s="194" t="s">
        <v>225</v>
      </c>
      <c r="O29" s="818"/>
      <c r="P29" s="91">
        <f t="shared" si="0"/>
        <v>0</v>
      </c>
    </row>
    <row r="30" spans="1:16" customFormat="1" ht="15" thickBot="1" x14ac:dyDescent="0.35">
      <c r="A30" s="30">
        <v>16</v>
      </c>
      <c r="B30" s="1774"/>
      <c r="C30" s="1772"/>
      <c r="D30" s="169" t="s">
        <v>412</v>
      </c>
      <c r="E30" s="33">
        <v>2</v>
      </c>
      <c r="F30" s="34">
        <v>38</v>
      </c>
      <c r="G30" s="30"/>
      <c r="H30" s="33"/>
      <c r="I30" s="194"/>
      <c r="J30" s="35"/>
      <c r="K30" s="36"/>
      <c r="L30" s="36"/>
      <c r="M30" s="33" t="s">
        <v>225</v>
      </c>
      <c r="N30" s="194" t="s">
        <v>225</v>
      </c>
      <c r="O30" s="818"/>
      <c r="P30" s="91">
        <f t="shared" si="0"/>
        <v>0</v>
      </c>
    </row>
    <row r="31" spans="1:16" customFormat="1" ht="28.2" thickBot="1" x14ac:dyDescent="0.35">
      <c r="A31" s="30">
        <v>17</v>
      </c>
      <c r="B31" s="1774"/>
      <c r="C31" s="1772"/>
      <c r="D31" s="119" t="s">
        <v>413</v>
      </c>
      <c r="E31" s="33">
        <v>2</v>
      </c>
      <c r="F31" s="34">
        <v>38</v>
      </c>
      <c r="G31" s="30"/>
      <c r="H31" s="33"/>
      <c r="I31" s="194"/>
      <c r="J31" s="35"/>
      <c r="K31" s="36"/>
      <c r="L31" s="36"/>
      <c r="M31" s="33" t="s">
        <v>225</v>
      </c>
      <c r="N31" s="194" t="s">
        <v>225</v>
      </c>
      <c r="O31" s="818"/>
      <c r="P31" s="91">
        <f t="shared" si="0"/>
        <v>0</v>
      </c>
    </row>
    <row r="32" spans="1:16" customFormat="1" ht="15" thickBot="1" x14ac:dyDescent="0.35">
      <c r="A32" s="30">
        <v>18</v>
      </c>
      <c r="B32" s="1774"/>
      <c r="C32" s="1772"/>
      <c r="D32" s="169" t="s">
        <v>414</v>
      </c>
      <c r="E32" s="33">
        <v>2</v>
      </c>
      <c r="F32" s="34">
        <v>38</v>
      </c>
      <c r="G32" s="30"/>
      <c r="H32" s="33"/>
      <c r="I32" s="194"/>
      <c r="J32" s="35"/>
      <c r="K32" s="36"/>
      <c r="L32" s="36"/>
      <c r="M32" s="33" t="s">
        <v>225</v>
      </c>
      <c r="N32" s="194" t="s">
        <v>225</v>
      </c>
      <c r="O32" s="818"/>
      <c r="P32" s="91">
        <f t="shared" si="0"/>
        <v>0</v>
      </c>
    </row>
    <row r="33" spans="1:16" customFormat="1" ht="15" thickBot="1" x14ac:dyDescent="0.35">
      <c r="A33" s="30">
        <v>19</v>
      </c>
      <c r="B33" s="1774"/>
      <c r="C33" s="1772"/>
      <c r="D33" s="169" t="s">
        <v>140</v>
      </c>
      <c r="E33" s="33">
        <v>2</v>
      </c>
      <c r="F33" s="34">
        <v>38</v>
      </c>
      <c r="G33" s="30"/>
      <c r="H33" s="33"/>
      <c r="I33" s="194"/>
      <c r="J33" s="35"/>
      <c r="K33" s="36"/>
      <c r="L33" s="36"/>
      <c r="M33" s="33" t="s">
        <v>225</v>
      </c>
      <c r="N33" s="194" t="s">
        <v>225</v>
      </c>
      <c r="O33" s="818"/>
      <c r="P33" s="91">
        <f t="shared" si="0"/>
        <v>0</v>
      </c>
    </row>
    <row r="34" spans="1:16" customFormat="1" ht="15" thickBot="1" x14ac:dyDescent="0.35">
      <c r="A34" s="30">
        <v>20</v>
      </c>
      <c r="B34" s="1774"/>
      <c r="C34" s="1772"/>
      <c r="D34" s="169" t="s">
        <v>415</v>
      </c>
      <c r="E34" s="33">
        <v>1</v>
      </c>
      <c r="F34" s="34">
        <v>38</v>
      </c>
      <c r="G34" s="30"/>
      <c r="H34" s="33"/>
      <c r="I34" s="194"/>
      <c r="J34" s="35"/>
      <c r="K34" s="36"/>
      <c r="L34" s="36"/>
      <c r="M34" s="33"/>
      <c r="N34" s="194" t="s">
        <v>225</v>
      </c>
      <c r="O34" s="818"/>
      <c r="P34" s="91">
        <f t="shared" si="0"/>
        <v>0</v>
      </c>
    </row>
    <row r="35" spans="1:16" customFormat="1" ht="15" thickBot="1" x14ac:dyDescent="0.35">
      <c r="A35" s="30">
        <v>21</v>
      </c>
      <c r="B35" s="1774"/>
      <c r="C35" s="1772"/>
      <c r="D35" s="169" t="s">
        <v>416</v>
      </c>
      <c r="E35" s="33">
        <v>1</v>
      </c>
      <c r="F35" s="34">
        <v>38</v>
      </c>
      <c r="G35" s="30"/>
      <c r="H35" s="33"/>
      <c r="I35" s="194"/>
      <c r="J35" s="35"/>
      <c r="K35" s="36"/>
      <c r="L35" s="36"/>
      <c r="M35" s="33"/>
      <c r="N35" s="194" t="s">
        <v>225</v>
      </c>
      <c r="O35" s="818"/>
      <c r="P35" s="91">
        <f t="shared" si="0"/>
        <v>0</v>
      </c>
    </row>
    <row r="36" spans="1:16" customFormat="1" ht="28.2" thickBot="1" x14ac:dyDescent="0.35">
      <c r="A36" s="30">
        <v>22</v>
      </c>
      <c r="B36" s="1774"/>
      <c r="C36" s="1772"/>
      <c r="D36" s="119" t="s">
        <v>417</v>
      </c>
      <c r="E36" s="33">
        <v>1</v>
      </c>
      <c r="F36" s="34">
        <v>38</v>
      </c>
      <c r="G36" s="30"/>
      <c r="H36" s="33"/>
      <c r="I36" s="194"/>
      <c r="J36" s="35"/>
      <c r="K36" s="36"/>
      <c r="L36" s="36"/>
      <c r="M36" s="33"/>
      <c r="N36" s="194" t="s">
        <v>225</v>
      </c>
      <c r="O36" s="818"/>
      <c r="P36" s="91">
        <f t="shared" si="0"/>
        <v>0</v>
      </c>
    </row>
    <row r="37" spans="1:16" customFormat="1" ht="15" thickBot="1" x14ac:dyDescent="0.35">
      <c r="A37" s="30">
        <v>23</v>
      </c>
      <c r="B37" s="1774"/>
      <c r="C37" s="1772"/>
      <c r="D37" s="119" t="s">
        <v>418</v>
      </c>
      <c r="E37" s="33">
        <v>2</v>
      </c>
      <c r="F37" s="34">
        <v>38</v>
      </c>
      <c r="G37" s="30"/>
      <c r="H37" s="33"/>
      <c r="I37" s="194"/>
      <c r="J37" s="35"/>
      <c r="K37" s="36"/>
      <c r="L37" s="36"/>
      <c r="M37" s="33" t="s">
        <v>225</v>
      </c>
      <c r="N37" s="194" t="s">
        <v>225</v>
      </c>
      <c r="O37" s="818"/>
      <c r="P37" s="91">
        <f t="shared" si="0"/>
        <v>0</v>
      </c>
    </row>
    <row r="38" spans="1:16" customFormat="1" ht="15" thickBot="1" x14ac:dyDescent="0.35">
      <c r="A38" s="30">
        <v>24</v>
      </c>
      <c r="B38" s="1774"/>
      <c r="C38" s="1772"/>
      <c r="D38" s="119" t="s">
        <v>419</v>
      </c>
      <c r="E38" s="33">
        <v>2</v>
      </c>
      <c r="F38" s="34">
        <v>38</v>
      </c>
      <c r="G38" s="30"/>
      <c r="H38" s="33"/>
      <c r="I38" s="194"/>
      <c r="J38" s="35"/>
      <c r="K38" s="36"/>
      <c r="L38" s="36"/>
      <c r="M38" s="33" t="s">
        <v>225</v>
      </c>
      <c r="N38" s="194" t="s">
        <v>225</v>
      </c>
      <c r="O38" s="818"/>
      <c r="P38" s="91">
        <f t="shared" si="0"/>
        <v>0</v>
      </c>
    </row>
    <row r="39" spans="1:16" customFormat="1" ht="28.2" thickBot="1" x14ac:dyDescent="0.35">
      <c r="A39" s="30">
        <v>25</v>
      </c>
      <c r="B39" s="1774"/>
      <c r="C39" s="1772"/>
      <c r="D39" s="119" t="s">
        <v>420</v>
      </c>
      <c r="E39" s="33">
        <v>2</v>
      </c>
      <c r="F39" s="34">
        <v>38</v>
      </c>
      <c r="G39" s="30"/>
      <c r="H39" s="33"/>
      <c r="I39" s="194"/>
      <c r="J39" s="35"/>
      <c r="K39" s="36"/>
      <c r="L39" s="36"/>
      <c r="M39" s="33" t="s">
        <v>225</v>
      </c>
      <c r="N39" s="194" t="s">
        <v>225</v>
      </c>
      <c r="O39" s="818"/>
      <c r="P39" s="91">
        <f t="shared" si="0"/>
        <v>0</v>
      </c>
    </row>
    <row r="40" spans="1:16" customFormat="1" ht="28.2" thickBot="1" x14ac:dyDescent="0.35">
      <c r="A40" s="30">
        <v>26</v>
      </c>
      <c r="B40" s="1774"/>
      <c r="C40" s="1772"/>
      <c r="D40" s="119" t="s">
        <v>421</v>
      </c>
      <c r="E40" s="33">
        <v>2</v>
      </c>
      <c r="F40" s="34">
        <v>38</v>
      </c>
      <c r="G40" s="30"/>
      <c r="H40" s="33"/>
      <c r="I40" s="194"/>
      <c r="J40" s="35"/>
      <c r="K40" s="36"/>
      <c r="L40" s="36"/>
      <c r="M40" s="33" t="s">
        <v>225</v>
      </c>
      <c r="N40" s="194" t="s">
        <v>225</v>
      </c>
      <c r="O40" s="818"/>
      <c r="P40" s="91">
        <f t="shared" si="0"/>
        <v>0</v>
      </c>
    </row>
    <row r="41" spans="1:16" customFormat="1" ht="15" customHeight="1" thickBot="1" x14ac:dyDescent="0.35">
      <c r="A41" s="41">
        <v>27</v>
      </c>
      <c r="B41" s="1774"/>
      <c r="C41" s="1772"/>
      <c r="D41" s="125" t="s">
        <v>422</v>
      </c>
      <c r="E41" s="44">
        <v>2</v>
      </c>
      <c r="F41" s="45">
        <f>F40</f>
        <v>38</v>
      </c>
      <c r="G41" s="41"/>
      <c r="H41" s="44"/>
      <c r="I41" s="196"/>
      <c r="J41" s="104"/>
      <c r="K41" s="46"/>
      <c r="L41" s="46"/>
      <c r="M41" s="44" t="s">
        <v>225</v>
      </c>
      <c r="N41" s="196" t="s">
        <v>225</v>
      </c>
      <c r="O41" s="819"/>
      <c r="P41" s="105">
        <f t="shared" si="0"/>
        <v>0</v>
      </c>
    </row>
    <row r="42" spans="1:16" customFormat="1" ht="15" thickBot="1" x14ac:dyDescent="0.35">
      <c r="A42" s="20">
        <v>28</v>
      </c>
      <c r="B42" s="1774" t="s">
        <v>237</v>
      </c>
      <c r="C42" s="1772" t="s">
        <v>423</v>
      </c>
      <c r="D42" s="106" t="s">
        <v>424</v>
      </c>
      <c r="E42" s="24">
        <v>1</v>
      </c>
      <c r="F42" s="25">
        <v>1</v>
      </c>
      <c r="G42" s="20"/>
      <c r="H42" s="24"/>
      <c r="I42" s="197" t="s">
        <v>225</v>
      </c>
      <c r="J42" s="26"/>
      <c r="K42" s="27"/>
      <c r="L42" s="27"/>
      <c r="M42" s="177"/>
      <c r="N42" s="198"/>
      <c r="O42" s="1777" t="s">
        <v>137</v>
      </c>
      <c r="P42" s="1777"/>
    </row>
    <row r="43" spans="1:16" customFormat="1" ht="15" thickBot="1" x14ac:dyDescent="0.35">
      <c r="A43" s="30">
        <v>29</v>
      </c>
      <c r="B43" s="1774"/>
      <c r="C43" s="1772"/>
      <c r="D43" s="113" t="s">
        <v>425</v>
      </c>
      <c r="E43" s="33">
        <v>1</v>
      </c>
      <c r="F43" s="34">
        <v>1</v>
      </c>
      <c r="G43" s="30"/>
      <c r="H43" s="33"/>
      <c r="I43" s="194" t="s">
        <v>225</v>
      </c>
      <c r="J43" s="35"/>
      <c r="K43" s="36"/>
      <c r="L43" s="36"/>
      <c r="M43" s="33"/>
      <c r="N43" s="194" t="s">
        <v>225</v>
      </c>
      <c r="O43" s="818"/>
      <c r="P43" s="91">
        <f t="shared" ref="P43:P69" si="1">ROUND(O43,2)*E43*F43</f>
        <v>0</v>
      </c>
    </row>
    <row r="44" spans="1:16" customFormat="1" ht="15" thickBot="1" x14ac:dyDescent="0.35">
      <c r="A44" s="30">
        <v>30</v>
      </c>
      <c r="B44" s="1774"/>
      <c r="C44" s="1772"/>
      <c r="D44" s="169" t="s">
        <v>426</v>
      </c>
      <c r="E44" s="33">
        <v>2</v>
      </c>
      <c r="F44" s="34">
        <v>1</v>
      </c>
      <c r="G44" s="30"/>
      <c r="H44" s="33"/>
      <c r="I44" s="194"/>
      <c r="J44" s="35"/>
      <c r="K44" s="36"/>
      <c r="L44" s="36"/>
      <c r="M44" s="33" t="s">
        <v>225</v>
      </c>
      <c r="N44" s="194" t="s">
        <v>225</v>
      </c>
      <c r="O44" s="818"/>
      <c r="P44" s="91">
        <f t="shared" si="1"/>
        <v>0</v>
      </c>
    </row>
    <row r="45" spans="1:16" customFormat="1" ht="15" thickBot="1" x14ac:dyDescent="0.35">
      <c r="A45" s="30">
        <v>31</v>
      </c>
      <c r="B45" s="1774"/>
      <c r="C45" s="1772"/>
      <c r="D45" s="169" t="s">
        <v>412</v>
      </c>
      <c r="E45" s="33">
        <v>2</v>
      </c>
      <c r="F45" s="34">
        <v>1</v>
      </c>
      <c r="G45" s="30"/>
      <c r="H45" s="33"/>
      <c r="I45" s="194"/>
      <c r="J45" s="35"/>
      <c r="K45" s="36"/>
      <c r="L45" s="36"/>
      <c r="M45" s="33" t="s">
        <v>225</v>
      </c>
      <c r="N45" s="194" t="s">
        <v>225</v>
      </c>
      <c r="O45" s="818"/>
      <c r="P45" s="91">
        <f t="shared" si="1"/>
        <v>0</v>
      </c>
    </row>
    <row r="46" spans="1:16" customFormat="1" ht="15" thickBot="1" x14ac:dyDescent="0.35">
      <c r="A46" s="30">
        <v>32</v>
      </c>
      <c r="B46" s="1774"/>
      <c r="C46" s="1772"/>
      <c r="D46" s="169" t="s">
        <v>427</v>
      </c>
      <c r="E46" s="33">
        <v>2</v>
      </c>
      <c r="F46" s="34">
        <v>1</v>
      </c>
      <c r="G46" s="30"/>
      <c r="H46" s="33"/>
      <c r="I46" s="194"/>
      <c r="J46" s="35"/>
      <c r="K46" s="36"/>
      <c r="L46" s="36"/>
      <c r="M46" s="33" t="s">
        <v>225</v>
      </c>
      <c r="N46" s="194" t="s">
        <v>225</v>
      </c>
      <c r="O46" s="818"/>
      <c r="P46" s="91">
        <f t="shared" si="1"/>
        <v>0</v>
      </c>
    </row>
    <row r="47" spans="1:16" customFormat="1" ht="15" thickBot="1" x14ac:dyDescent="0.35">
      <c r="A47" s="30">
        <v>33</v>
      </c>
      <c r="B47" s="1774"/>
      <c r="C47" s="1772"/>
      <c r="D47" s="169" t="s">
        <v>140</v>
      </c>
      <c r="E47" s="33">
        <v>2</v>
      </c>
      <c r="F47" s="34">
        <v>1</v>
      </c>
      <c r="G47" s="30"/>
      <c r="H47" s="33"/>
      <c r="I47" s="194"/>
      <c r="J47" s="35"/>
      <c r="K47" s="36"/>
      <c r="L47" s="36"/>
      <c r="M47" s="33" t="s">
        <v>225</v>
      </c>
      <c r="N47" s="194" t="s">
        <v>225</v>
      </c>
      <c r="O47" s="818"/>
      <c r="P47" s="91">
        <f t="shared" si="1"/>
        <v>0</v>
      </c>
    </row>
    <row r="48" spans="1:16" customFormat="1" ht="15" thickBot="1" x14ac:dyDescent="0.35">
      <c r="A48" s="30">
        <v>34</v>
      </c>
      <c r="B48" s="1774"/>
      <c r="C48" s="1772"/>
      <c r="D48" s="169" t="s">
        <v>428</v>
      </c>
      <c r="E48" s="33">
        <v>1</v>
      </c>
      <c r="F48" s="34">
        <v>1</v>
      </c>
      <c r="G48" s="30"/>
      <c r="H48" s="33"/>
      <c r="I48" s="194"/>
      <c r="J48" s="35"/>
      <c r="K48" s="36"/>
      <c r="L48" s="36"/>
      <c r="M48" s="169"/>
      <c r="N48" s="194" t="s">
        <v>225</v>
      </c>
      <c r="O48" s="818"/>
      <c r="P48" s="91">
        <f t="shared" si="1"/>
        <v>0</v>
      </c>
    </row>
    <row r="49" spans="1:16" customFormat="1" ht="15" thickBot="1" x14ac:dyDescent="0.35">
      <c r="A49" s="30">
        <v>35</v>
      </c>
      <c r="B49" s="1774"/>
      <c r="C49" s="1772"/>
      <c r="D49" s="169" t="s">
        <v>416</v>
      </c>
      <c r="E49" s="33">
        <v>1</v>
      </c>
      <c r="F49" s="34">
        <v>1</v>
      </c>
      <c r="G49" s="30"/>
      <c r="H49" s="33"/>
      <c r="I49" s="194"/>
      <c r="J49" s="35"/>
      <c r="K49" s="36"/>
      <c r="L49" s="36"/>
      <c r="M49" s="33"/>
      <c r="N49" s="194" t="s">
        <v>225</v>
      </c>
      <c r="O49" s="818"/>
      <c r="P49" s="91">
        <f t="shared" si="1"/>
        <v>0</v>
      </c>
    </row>
    <row r="50" spans="1:16" customFormat="1" ht="28.2" thickBot="1" x14ac:dyDescent="0.35">
      <c r="A50" s="30">
        <v>36</v>
      </c>
      <c r="B50" s="1774"/>
      <c r="C50" s="1772"/>
      <c r="D50" s="119" t="s">
        <v>429</v>
      </c>
      <c r="E50" s="33">
        <v>1</v>
      </c>
      <c r="F50" s="34">
        <v>1</v>
      </c>
      <c r="G50" s="30"/>
      <c r="H50" s="33"/>
      <c r="I50" s="194"/>
      <c r="J50" s="35"/>
      <c r="K50" s="36"/>
      <c r="L50" s="36"/>
      <c r="M50" s="33"/>
      <c r="N50" s="194" t="s">
        <v>225</v>
      </c>
      <c r="O50" s="818"/>
      <c r="P50" s="91">
        <f t="shared" si="1"/>
        <v>0</v>
      </c>
    </row>
    <row r="51" spans="1:16" customFormat="1" ht="28.2" thickBot="1" x14ac:dyDescent="0.35">
      <c r="A51" s="30">
        <v>37</v>
      </c>
      <c r="B51" s="1774"/>
      <c r="C51" s="1772"/>
      <c r="D51" s="119" t="s">
        <v>421</v>
      </c>
      <c r="E51" s="33">
        <v>2</v>
      </c>
      <c r="F51" s="34">
        <v>1</v>
      </c>
      <c r="G51" s="30"/>
      <c r="H51" s="33"/>
      <c r="I51" s="194"/>
      <c r="J51" s="35"/>
      <c r="K51" s="36"/>
      <c r="L51" s="36"/>
      <c r="M51" s="33" t="s">
        <v>225</v>
      </c>
      <c r="N51" s="194" t="s">
        <v>225</v>
      </c>
      <c r="O51" s="818"/>
      <c r="P51" s="91">
        <f t="shared" si="1"/>
        <v>0</v>
      </c>
    </row>
    <row r="52" spans="1:16" customFormat="1" ht="15" thickBot="1" x14ac:dyDescent="0.35">
      <c r="A52" s="41">
        <v>38</v>
      </c>
      <c r="B52" s="1774"/>
      <c r="C52" s="1772"/>
      <c r="D52" s="125" t="s">
        <v>422</v>
      </c>
      <c r="E52" s="44">
        <v>2</v>
      </c>
      <c r="F52" s="45">
        <v>1</v>
      </c>
      <c r="G52" s="41"/>
      <c r="H52" s="44"/>
      <c r="I52" s="196"/>
      <c r="J52" s="104"/>
      <c r="K52" s="46"/>
      <c r="L52" s="46"/>
      <c r="M52" s="44" t="s">
        <v>225</v>
      </c>
      <c r="N52" s="196" t="s">
        <v>225</v>
      </c>
      <c r="O52" s="819"/>
      <c r="P52" s="105">
        <f t="shared" si="1"/>
        <v>0</v>
      </c>
    </row>
    <row r="53" spans="1:16" customFormat="1" ht="28.2" thickBot="1" x14ac:dyDescent="0.35">
      <c r="A53" s="20">
        <v>39</v>
      </c>
      <c r="B53" s="1776" t="s">
        <v>430</v>
      </c>
      <c r="C53" s="1772" t="s">
        <v>431</v>
      </c>
      <c r="D53" s="106" t="s">
        <v>432</v>
      </c>
      <c r="E53" s="24">
        <v>2</v>
      </c>
      <c r="F53" s="25">
        <v>1</v>
      </c>
      <c r="G53" s="20"/>
      <c r="H53" s="24"/>
      <c r="I53" s="197"/>
      <c r="J53" s="26"/>
      <c r="K53" s="27"/>
      <c r="L53" s="27"/>
      <c r="M53" s="24" t="s">
        <v>225</v>
      </c>
      <c r="N53" s="197" t="s">
        <v>225</v>
      </c>
      <c r="O53" s="820"/>
      <c r="P53" s="29">
        <f t="shared" si="1"/>
        <v>0</v>
      </c>
    </row>
    <row r="54" spans="1:16" customFormat="1" ht="15" thickBot="1" x14ac:dyDescent="0.35">
      <c r="A54" s="30">
        <v>40</v>
      </c>
      <c r="B54" s="1776"/>
      <c r="C54" s="1772"/>
      <c r="D54" s="119" t="s">
        <v>433</v>
      </c>
      <c r="E54" s="33">
        <v>2</v>
      </c>
      <c r="F54" s="34">
        <v>1</v>
      </c>
      <c r="G54" s="30"/>
      <c r="H54" s="33"/>
      <c r="I54" s="194"/>
      <c r="J54" s="35"/>
      <c r="K54" s="36"/>
      <c r="L54" s="36"/>
      <c r="M54" s="33" t="s">
        <v>225</v>
      </c>
      <c r="N54" s="194" t="s">
        <v>225</v>
      </c>
      <c r="O54" s="818"/>
      <c r="P54" s="91">
        <f t="shared" si="1"/>
        <v>0</v>
      </c>
    </row>
    <row r="55" spans="1:16" customFormat="1" ht="28.2" thickBot="1" x14ac:dyDescent="0.35">
      <c r="A55" s="30">
        <v>41</v>
      </c>
      <c r="B55" s="1776"/>
      <c r="C55" s="1772"/>
      <c r="D55" s="119" t="s">
        <v>434</v>
      </c>
      <c r="E55" s="33">
        <v>2</v>
      </c>
      <c r="F55" s="34">
        <v>1</v>
      </c>
      <c r="G55" s="30"/>
      <c r="H55" s="33"/>
      <c r="I55" s="194"/>
      <c r="J55" s="35"/>
      <c r="K55" s="36"/>
      <c r="L55" s="36"/>
      <c r="M55" s="33" t="s">
        <v>225</v>
      </c>
      <c r="N55" s="194" t="s">
        <v>225</v>
      </c>
      <c r="O55" s="818"/>
      <c r="P55" s="91">
        <f t="shared" si="1"/>
        <v>0</v>
      </c>
    </row>
    <row r="56" spans="1:16" customFormat="1" ht="15" thickBot="1" x14ac:dyDescent="0.35">
      <c r="A56" s="30">
        <v>42</v>
      </c>
      <c r="B56" s="1776"/>
      <c r="C56" s="1772"/>
      <c r="D56" s="119" t="s">
        <v>435</v>
      </c>
      <c r="E56" s="33">
        <v>2</v>
      </c>
      <c r="F56" s="34">
        <v>1</v>
      </c>
      <c r="G56" s="30"/>
      <c r="H56" s="33"/>
      <c r="I56" s="194"/>
      <c r="J56" s="35"/>
      <c r="K56" s="36"/>
      <c r="L56" s="36"/>
      <c r="M56" s="33" t="s">
        <v>225</v>
      </c>
      <c r="N56" s="194" t="s">
        <v>225</v>
      </c>
      <c r="O56" s="818"/>
      <c r="P56" s="91">
        <f t="shared" si="1"/>
        <v>0</v>
      </c>
    </row>
    <row r="57" spans="1:16" customFormat="1" ht="15" customHeight="1" thickBot="1" x14ac:dyDescent="0.35">
      <c r="A57" s="30">
        <v>43</v>
      </c>
      <c r="B57" s="1776"/>
      <c r="C57" s="1772"/>
      <c r="D57" s="119" t="s">
        <v>436</v>
      </c>
      <c r="E57" s="33">
        <v>2</v>
      </c>
      <c r="F57" s="34">
        <v>1</v>
      </c>
      <c r="G57" s="30"/>
      <c r="H57" s="33"/>
      <c r="I57" s="194"/>
      <c r="J57" s="35"/>
      <c r="K57" s="36"/>
      <c r="L57" s="36"/>
      <c r="M57" s="33" t="s">
        <v>225</v>
      </c>
      <c r="N57" s="194" t="s">
        <v>225</v>
      </c>
      <c r="O57" s="818"/>
      <c r="P57" s="91">
        <f t="shared" si="1"/>
        <v>0</v>
      </c>
    </row>
    <row r="58" spans="1:16" customFormat="1" ht="15" thickBot="1" x14ac:dyDescent="0.35">
      <c r="A58" s="30">
        <v>44</v>
      </c>
      <c r="B58" s="1776"/>
      <c r="C58" s="1772"/>
      <c r="D58" s="119" t="s">
        <v>437</v>
      </c>
      <c r="E58" s="33">
        <v>2</v>
      </c>
      <c r="F58" s="34">
        <v>1</v>
      </c>
      <c r="G58" s="30"/>
      <c r="H58" s="33"/>
      <c r="I58" s="194"/>
      <c r="J58" s="35"/>
      <c r="K58" s="36"/>
      <c r="L58" s="36"/>
      <c r="M58" s="33" t="s">
        <v>225</v>
      </c>
      <c r="N58" s="194" t="s">
        <v>225</v>
      </c>
      <c r="O58" s="818"/>
      <c r="P58" s="91">
        <f t="shared" si="1"/>
        <v>0</v>
      </c>
    </row>
    <row r="59" spans="1:16" customFormat="1" ht="28.2" thickBot="1" x14ac:dyDescent="0.35">
      <c r="A59" s="30">
        <v>45</v>
      </c>
      <c r="B59" s="1776"/>
      <c r="C59" s="1772"/>
      <c r="D59" s="119" t="s">
        <v>438</v>
      </c>
      <c r="E59" s="33">
        <v>2</v>
      </c>
      <c r="F59" s="34">
        <v>1</v>
      </c>
      <c r="G59" s="30"/>
      <c r="H59" s="33"/>
      <c r="I59" s="194"/>
      <c r="J59" s="35"/>
      <c r="K59" s="36"/>
      <c r="L59" s="36"/>
      <c r="M59" s="33" t="s">
        <v>225</v>
      </c>
      <c r="N59" s="194" t="s">
        <v>225</v>
      </c>
      <c r="O59" s="818"/>
      <c r="P59" s="91">
        <f t="shared" si="1"/>
        <v>0</v>
      </c>
    </row>
    <row r="60" spans="1:16" customFormat="1" ht="28.2" thickBot="1" x14ac:dyDescent="0.35">
      <c r="A60" s="41">
        <v>46</v>
      </c>
      <c r="B60" s="1776"/>
      <c r="C60" s="1772"/>
      <c r="D60" s="125" t="s">
        <v>439</v>
      </c>
      <c r="E60" s="44">
        <v>2</v>
      </c>
      <c r="F60" s="45">
        <v>1</v>
      </c>
      <c r="G60" s="41"/>
      <c r="H60" s="44"/>
      <c r="I60" s="196"/>
      <c r="J60" s="104"/>
      <c r="K60" s="46"/>
      <c r="L60" s="46"/>
      <c r="M60" s="44" t="s">
        <v>225</v>
      </c>
      <c r="N60" s="196" t="s">
        <v>225</v>
      </c>
      <c r="O60" s="819"/>
      <c r="P60" s="105">
        <f t="shared" si="1"/>
        <v>0</v>
      </c>
    </row>
    <row r="61" spans="1:16" customFormat="1" ht="15" thickBot="1" x14ac:dyDescent="0.35">
      <c r="A61" s="20">
        <v>47</v>
      </c>
      <c r="B61" s="1776" t="s">
        <v>440</v>
      </c>
      <c r="C61" s="1772" t="s">
        <v>441</v>
      </c>
      <c r="D61" s="177" t="s">
        <v>442</v>
      </c>
      <c r="E61" s="24">
        <v>2</v>
      </c>
      <c r="F61" s="25">
        <v>1</v>
      </c>
      <c r="G61" s="20"/>
      <c r="H61" s="24"/>
      <c r="I61" s="197"/>
      <c r="J61" s="26"/>
      <c r="K61" s="27"/>
      <c r="L61" s="27"/>
      <c r="M61" s="24" t="s">
        <v>225</v>
      </c>
      <c r="N61" s="197" t="s">
        <v>225</v>
      </c>
      <c r="O61" s="820"/>
      <c r="P61" s="29">
        <f t="shared" si="1"/>
        <v>0</v>
      </c>
    </row>
    <row r="62" spans="1:16" customFormat="1" ht="15" thickBot="1" x14ac:dyDescent="0.35">
      <c r="A62" s="30">
        <v>48</v>
      </c>
      <c r="B62" s="1776"/>
      <c r="C62" s="1772"/>
      <c r="D62" s="169" t="s">
        <v>443</v>
      </c>
      <c r="E62" s="33">
        <v>2</v>
      </c>
      <c r="F62" s="34">
        <v>1</v>
      </c>
      <c r="G62" s="30"/>
      <c r="H62" s="33"/>
      <c r="I62" s="194"/>
      <c r="J62" s="35"/>
      <c r="K62" s="36"/>
      <c r="L62" s="36"/>
      <c r="M62" s="33" t="s">
        <v>225</v>
      </c>
      <c r="N62" s="194" t="s">
        <v>225</v>
      </c>
      <c r="O62" s="818"/>
      <c r="P62" s="91">
        <f t="shared" si="1"/>
        <v>0</v>
      </c>
    </row>
    <row r="63" spans="1:16" customFormat="1" ht="15" thickBot="1" x14ac:dyDescent="0.35">
      <c r="A63" s="30">
        <v>49</v>
      </c>
      <c r="B63" s="1776"/>
      <c r="C63" s="1772"/>
      <c r="D63" s="169" t="s">
        <v>444</v>
      </c>
      <c r="E63" s="33">
        <v>2</v>
      </c>
      <c r="F63" s="34">
        <v>1</v>
      </c>
      <c r="G63" s="30"/>
      <c r="H63" s="33"/>
      <c r="I63" s="194"/>
      <c r="J63" s="35"/>
      <c r="K63" s="36"/>
      <c r="L63" s="36"/>
      <c r="M63" s="33" t="s">
        <v>225</v>
      </c>
      <c r="N63" s="194" t="s">
        <v>225</v>
      </c>
      <c r="O63" s="818"/>
      <c r="P63" s="91">
        <f t="shared" si="1"/>
        <v>0</v>
      </c>
    </row>
    <row r="64" spans="1:16" customFormat="1" ht="15" thickBot="1" x14ac:dyDescent="0.35">
      <c r="A64" s="30">
        <v>50</v>
      </c>
      <c r="B64" s="1776"/>
      <c r="C64" s="1772"/>
      <c r="D64" s="169" t="s">
        <v>445</v>
      </c>
      <c r="E64" s="33">
        <v>2</v>
      </c>
      <c r="F64" s="34">
        <v>38</v>
      </c>
      <c r="G64" s="30"/>
      <c r="H64" s="33"/>
      <c r="I64" s="194"/>
      <c r="J64" s="35"/>
      <c r="K64" s="36"/>
      <c r="L64" s="36"/>
      <c r="M64" s="33" t="s">
        <v>225</v>
      </c>
      <c r="N64" s="194" t="s">
        <v>225</v>
      </c>
      <c r="O64" s="818"/>
      <c r="P64" s="91">
        <f t="shared" si="1"/>
        <v>0</v>
      </c>
    </row>
    <row r="65" spans="1:16" customFormat="1" ht="15" thickBot="1" x14ac:dyDescent="0.35">
      <c r="A65" s="41">
        <v>51</v>
      </c>
      <c r="B65" s="1776"/>
      <c r="C65" s="1772"/>
      <c r="D65" s="125" t="s">
        <v>446</v>
      </c>
      <c r="E65" s="44">
        <v>2</v>
      </c>
      <c r="F65" s="45">
        <v>1</v>
      </c>
      <c r="G65" s="41"/>
      <c r="H65" s="44"/>
      <c r="I65" s="196"/>
      <c r="J65" s="104"/>
      <c r="K65" s="46"/>
      <c r="L65" s="46"/>
      <c r="M65" s="44" t="s">
        <v>225</v>
      </c>
      <c r="N65" s="196" t="s">
        <v>225</v>
      </c>
      <c r="O65" s="819"/>
      <c r="P65" s="105">
        <f t="shared" si="1"/>
        <v>0</v>
      </c>
    </row>
    <row r="66" spans="1:16" customFormat="1" ht="28.2" thickBot="1" x14ac:dyDescent="0.35">
      <c r="A66" s="20">
        <v>52</v>
      </c>
      <c r="B66" s="1776" t="s">
        <v>440</v>
      </c>
      <c r="C66" s="1772" t="s">
        <v>447</v>
      </c>
      <c r="D66" s="106" t="s">
        <v>448</v>
      </c>
      <c r="E66" s="24">
        <v>2</v>
      </c>
      <c r="F66" s="25">
        <v>34</v>
      </c>
      <c r="G66" s="20"/>
      <c r="H66" s="24"/>
      <c r="I66" s="197"/>
      <c r="J66" s="26"/>
      <c r="K66" s="27"/>
      <c r="L66" s="27"/>
      <c r="M66" s="24" t="s">
        <v>225</v>
      </c>
      <c r="N66" s="197" t="s">
        <v>225</v>
      </c>
      <c r="O66" s="820"/>
      <c r="P66" s="29">
        <f t="shared" si="1"/>
        <v>0</v>
      </c>
    </row>
    <row r="67" spans="1:16" customFormat="1" ht="15" thickBot="1" x14ac:dyDescent="0.35">
      <c r="A67" s="30">
        <v>53</v>
      </c>
      <c r="B67" s="1776"/>
      <c r="C67" s="1772"/>
      <c r="D67" s="200" t="s">
        <v>449</v>
      </c>
      <c r="E67" s="33">
        <v>2</v>
      </c>
      <c r="F67" s="34">
        <v>34</v>
      </c>
      <c r="G67" s="30"/>
      <c r="H67" s="33"/>
      <c r="I67" s="194" t="s">
        <v>225</v>
      </c>
      <c r="J67" s="35"/>
      <c r="K67" s="36"/>
      <c r="L67" s="36"/>
      <c r="M67" s="33" t="s">
        <v>225</v>
      </c>
      <c r="N67" s="194" t="s">
        <v>225</v>
      </c>
      <c r="O67" s="818"/>
      <c r="P67" s="91">
        <f t="shared" si="1"/>
        <v>0</v>
      </c>
    </row>
    <row r="68" spans="1:16" customFormat="1" ht="15" thickBot="1" x14ac:dyDescent="0.35">
      <c r="A68" s="30">
        <v>54</v>
      </c>
      <c r="B68" s="1776"/>
      <c r="C68" s="1772"/>
      <c r="D68" s="169" t="s">
        <v>450</v>
      </c>
      <c r="E68" s="33">
        <v>2</v>
      </c>
      <c r="F68" s="34">
        <v>34</v>
      </c>
      <c r="G68" s="30"/>
      <c r="H68" s="33"/>
      <c r="I68" s="194"/>
      <c r="J68" s="35"/>
      <c r="K68" s="36"/>
      <c r="L68" s="36"/>
      <c r="M68" s="33" t="s">
        <v>225</v>
      </c>
      <c r="N68" s="194" t="s">
        <v>225</v>
      </c>
      <c r="O68" s="818"/>
      <c r="P68" s="91">
        <f t="shared" si="1"/>
        <v>0</v>
      </c>
    </row>
    <row r="69" spans="1:16" customFormat="1" ht="15" thickBot="1" x14ac:dyDescent="0.35">
      <c r="A69" s="41">
        <v>55</v>
      </c>
      <c r="B69" s="1776"/>
      <c r="C69" s="1772"/>
      <c r="D69" s="125" t="s">
        <v>446</v>
      </c>
      <c r="E69" s="44">
        <v>2</v>
      </c>
      <c r="F69" s="45">
        <v>4</v>
      </c>
      <c r="G69" s="41"/>
      <c r="H69" s="44"/>
      <c r="I69" s="196"/>
      <c r="J69" s="104"/>
      <c r="K69" s="46"/>
      <c r="L69" s="46"/>
      <c r="M69" s="44" t="s">
        <v>225</v>
      </c>
      <c r="N69" s="196" t="s">
        <v>225</v>
      </c>
      <c r="O69" s="819"/>
      <c r="P69" s="105">
        <f t="shared" si="1"/>
        <v>0</v>
      </c>
    </row>
    <row r="70" spans="1:16" customFormat="1" ht="27" customHeight="1" thickBot="1" x14ac:dyDescent="0.35">
      <c r="A70" s="201">
        <v>56</v>
      </c>
      <c r="B70" s="1774" t="s">
        <v>451</v>
      </c>
      <c r="C70" s="1772" t="s">
        <v>452</v>
      </c>
      <c r="D70" s="120" t="s">
        <v>335</v>
      </c>
      <c r="E70" s="79">
        <v>2</v>
      </c>
      <c r="F70" s="202">
        <v>38</v>
      </c>
      <c r="G70" s="201"/>
      <c r="H70" s="79"/>
      <c r="I70" s="203" t="s">
        <v>225</v>
      </c>
      <c r="J70" s="204"/>
      <c r="K70" s="205"/>
      <c r="L70" s="205"/>
      <c r="M70" s="79"/>
      <c r="N70" s="203"/>
      <c r="O70" s="1777" t="s">
        <v>137</v>
      </c>
      <c r="P70" s="1777"/>
    </row>
    <row r="71" spans="1:16" customFormat="1" ht="15" thickBot="1" x14ac:dyDescent="0.35">
      <c r="A71" s="41">
        <v>57</v>
      </c>
      <c r="B71" s="1774"/>
      <c r="C71" s="1772"/>
      <c r="D71" s="125" t="s">
        <v>336</v>
      </c>
      <c r="E71" s="44">
        <v>2</v>
      </c>
      <c r="F71" s="45">
        <v>38</v>
      </c>
      <c r="G71" s="41"/>
      <c r="H71" s="44"/>
      <c r="I71" s="196"/>
      <c r="J71" s="104"/>
      <c r="K71" s="46"/>
      <c r="L71" s="46"/>
      <c r="M71" s="44" t="s">
        <v>225</v>
      </c>
      <c r="N71" s="196" t="s">
        <v>225</v>
      </c>
      <c r="O71" s="819"/>
      <c r="P71" s="105">
        <f>ROUND(O71,2)*E71*F71</f>
        <v>0</v>
      </c>
    </row>
    <row r="72" spans="1:16" customFormat="1" ht="27" customHeight="1" thickBot="1" x14ac:dyDescent="0.35">
      <c r="A72" s="20">
        <v>58</v>
      </c>
      <c r="B72" s="1774" t="s">
        <v>453</v>
      </c>
      <c r="C72" s="1772" t="s">
        <v>454</v>
      </c>
      <c r="D72" s="106" t="s">
        <v>335</v>
      </c>
      <c r="E72" s="24">
        <v>1</v>
      </c>
      <c r="F72" s="25">
        <v>14</v>
      </c>
      <c r="G72" s="20"/>
      <c r="H72" s="24"/>
      <c r="I72" s="197"/>
      <c r="J72" s="26"/>
      <c r="K72" s="27"/>
      <c r="L72" s="27"/>
      <c r="M72" s="24"/>
      <c r="N72" s="197" t="s">
        <v>225</v>
      </c>
      <c r="O72" s="820"/>
      <c r="P72" s="105">
        <f>ROUND(O72,2)*E72*F72</f>
        <v>0</v>
      </c>
    </row>
    <row r="73" spans="1:16" customFormat="1" ht="28.2" thickBot="1" x14ac:dyDescent="0.35">
      <c r="A73" s="41">
        <v>59</v>
      </c>
      <c r="B73" s="1774"/>
      <c r="C73" s="1772"/>
      <c r="D73" s="125" t="s">
        <v>455</v>
      </c>
      <c r="E73" s="44">
        <v>1</v>
      </c>
      <c r="F73" s="45">
        <v>14</v>
      </c>
      <c r="G73" s="41"/>
      <c r="H73" s="44"/>
      <c r="I73" s="196"/>
      <c r="J73" s="104"/>
      <c r="K73" s="46"/>
      <c r="L73" s="46"/>
      <c r="M73" s="44"/>
      <c r="N73" s="196" t="s">
        <v>225</v>
      </c>
      <c r="O73" s="819"/>
      <c r="P73" s="105">
        <f>ROUND(O73,2)*E73*F73</f>
        <v>0</v>
      </c>
    </row>
    <row r="74" spans="1:16" customFormat="1" ht="15" thickBot="1" x14ac:dyDescent="0.35">
      <c r="A74" s="72">
        <v>60</v>
      </c>
      <c r="B74" s="159"/>
      <c r="C74" s="159" t="s">
        <v>161</v>
      </c>
      <c r="D74" s="189" t="s">
        <v>162</v>
      </c>
      <c r="E74" s="74">
        <v>2</v>
      </c>
      <c r="F74" s="75">
        <v>1</v>
      </c>
      <c r="G74" s="55"/>
      <c r="H74" s="56"/>
      <c r="I74" s="157"/>
      <c r="J74" s="55"/>
      <c r="K74" s="56"/>
      <c r="L74" s="56"/>
      <c r="M74" s="56" t="s">
        <v>132</v>
      </c>
      <c r="N74" s="157" t="s">
        <v>132</v>
      </c>
      <c r="O74" s="817"/>
      <c r="P74" s="105">
        <f>ROUND(O74,2)*E74*F74</f>
        <v>0</v>
      </c>
    </row>
    <row r="75" spans="1:16" customFormat="1" ht="15" thickBot="1" x14ac:dyDescent="0.35">
      <c r="A75" s="1778" t="s">
        <v>163</v>
      </c>
      <c r="B75" s="1778"/>
      <c r="C75" s="1778"/>
      <c r="D75" s="1778"/>
      <c r="E75" s="1778"/>
      <c r="F75" s="1778"/>
      <c r="G75" s="1778"/>
      <c r="H75" s="1778"/>
      <c r="I75" s="1778"/>
      <c r="J75" s="1778"/>
      <c r="K75" s="1778"/>
      <c r="L75" s="1778"/>
      <c r="M75" s="1778"/>
      <c r="N75" s="1778"/>
      <c r="O75" s="1775">
        <f>SUM(P15:P74)</f>
        <v>0</v>
      </c>
      <c r="P75" s="1775"/>
    </row>
    <row r="76" spans="1:16" customFormat="1" ht="15" thickBot="1" x14ac:dyDescent="0.35">
      <c r="A76" s="206" t="s">
        <v>164</v>
      </c>
      <c r="B76" s="207"/>
      <c r="C76" s="207"/>
      <c r="D76" s="207"/>
      <c r="E76" s="207"/>
      <c r="F76" s="207"/>
      <c r="G76" s="207"/>
      <c r="H76" s="207"/>
      <c r="I76" s="207"/>
      <c r="J76" s="207"/>
      <c r="K76" s="207"/>
      <c r="L76" s="207"/>
      <c r="M76" s="207"/>
      <c r="N76" s="208"/>
      <c r="O76" s="1775">
        <f>SUM(O75*4)</f>
        <v>0</v>
      </c>
      <c r="P76" s="1775"/>
    </row>
    <row r="77" spans="1:16" customFormat="1" x14ac:dyDescent="0.3">
      <c r="A77" s="6"/>
      <c r="B77" s="6"/>
      <c r="C77" s="6"/>
      <c r="D77" s="6"/>
      <c r="E77" s="6"/>
      <c r="F77" s="6"/>
      <c r="G77" s="62"/>
      <c r="H77" s="62"/>
      <c r="I77" s="62"/>
      <c r="J77" s="62"/>
      <c r="K77" s="62"/>
      <c r="L77" s="62"/>
      <c r="M77" s="62"/>
      <c r="N77" s="62"/>
      <c r="O77" s="6"/>
      <c r="P77" s="6"/>
    </row>
  </sheetData>
  <sheetProtection algorithmName="SHA-512" hashValue="WlRm3kaTq8j1JuYpyi/hZdurTJP0fJVLRNvfe337ZGcgyA43K7oXfOlQ5PvO10aw3iSq5RIm0NuuEQWtyTIy3A==" saltValue="aqXi5jBrY1yytlygivEVRg==" spinCount="100000" sheet="1" objects="1" scenarios="1"/>
  <mergeCells count="4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5:B22"/>
    <mergeCell ref="C15:C22"/>
    <mergeCell ref="O15:P15"/>
    <mergeCell ref="O16:P16"/>
    <mergeCell ref="O17:P17"/>
    <mergeCell ref="O18:P18"/>
    <mergeCell ref="O19:P19"/>
    <mergeCell ref="B23:B24"/>
    <mergeCell ref="C23:C24"/>
    <mergeCell ref="B25:B26"/>
    <mergeCell ref="C25:C26"/>
    <mergeCell ref="B27:B41"/>
    <mergeCell ref="C27:C41"/>
    <mergeCell ref="O42:P42"/>
    <mergeCell ref="B53:B60"/>
    <mergeCell ref="C53:C60"/>
    <mergeCell ref="A75:N75"/>
    <mergeCell ref="O75:P75"/>
    <mergeCell ref="B61:B65"/>
    <mergeCell ref="C61:C65"/>
    <mergeCell ref="B42:B52"/>
    <mergeCell ref="C42:C52"/>
    <mergeCell ref="O76:P76"/>
    <mergeCell ref="B66:B69"/>
    <mergeCell ref="C66:C69"/>
    <mergeCell ref="B70:B71"/>
    <mergeCell ref="C70:C71"/>
    <mergeCell ref="O70:P70"/>
    <mergeCell ref="B72:B73"/>
    <mergeCell ref="C72:C7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A9BA-5C46-4806-892F-EE5B08FFA50D}">
  <sheetPr>
    <tabColor rgb="FFFFC000"/>
    <pageSetUpPr fitToPage="1"/>
  </sheetPr>
  <dimension ref="A1:P42"/>
  <sheetViews>
    <sheetView topLeftCell="D14" workbookViewId="0">
      <selection activeCell="O39" activeCellId="1" sqref="O15:O37 O39"/>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4522</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4523</v>
      </c>
      <c r="B9" s="1771"/>
      <c r="C9" s="1771"/>
      <c r="D9" s="1771"/>
      <c r="E9" s="69"/>
      <c r="F9" s="69"/>
      <c r="G9" s="69"/>
      <c r="H9" s="69"/>
      <c r="I9" s="70"/>
      <c r="J9" s="70"/>
      <c r="K9" s="70"/>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4524</v>
      </c>
      <c r="B14" s="1759"/>
      <c r="C14" s="1759"/>
      <c r="D14" s="1759"/>
      <c r="E14" s="1759"/>
      <c r="F14" s="1759"/>
      <c r="G14" s="1759"/>
      <c r="H14" s="1759"/>
      <c r="I14" s="1759"/>
      <c r="J14" s="1759"/>
      <c r="K14" s="1759"/>
      <c r="L14" s="1759"/>
      <c r="M14" s="1759"/>
      <c r="N14" s="1759"/>
      <c r="O14" s="1759"/>
      <c r="P14" s="1759"/>
    </row>
    <row r="15" spans="1:16" customFormat="1" ht="30" customHeight="1" x14ac:dyDescent="0.3">
      <c r="A15" s="20">
        <v>1</v>
      </c>
      <c r="B15" s="24" t="s">
        <v>4423</v>
      </c>
      <c r="C15" s="309" t="s">
        <v>4525</v>
      </c>
      <c r="D15" s="566" t="s">
        <v>4526</v>
      </c>
      <c r="E15" s="563">
        <v>2</v>
      </c>
      <c r="F15" s="309">
        <v>1</v>
      </c>
      <c r="G15" s="24"/>
      <c r="H15" s="24"/>
      <c r="I15" s="27"/>
      <c r="J15" s="27"/>
      <c r="K15" s="27"/>
      <c r="L15" s="27"/>
      <c r="M15" s="309" t="s">
        <v>225</v>
      </c>
      <c r="N15" s="309" t="s">
        <v>225</v>
      </c>
      <c r="O15" s="904"/>
      <c r="P15" s="567">
        <f t="shared" ref="P15:P37" si="0">ROUND(O15,2)*E15*F15</f>
        <v>0</v>
      </c>
    </row>
    <row r="16" spans="1:16" customFormat="1" x14ac:dyDescent="0.3">
      <c r="A16" s="30">
        <v>2</v>
      </c>
      <c r="B16" s="33" t="s">
        <v>4423</v>
      </c>
      <c r="C16" s="273" t="s">
        <v>4525</v>
      </c>
      <c r="D16" s="568" t="s">
        <v>4527</v>
      </c>
      <c r="E16" s="564">
        <v>2</v>
      </c>
      <c r="F16" s="273">
        <v>1</v>
      </c>
      <c r="G16" s="33"/>
      <c r="H16" s="33"/>
      <c r="I16" s="36"/>
      <c r="J16" s="36"/>
      <c r="K16" s="36"/>
      <c r="L16" s="36"/>
      <c r="M16" s="273" t="s">
        <v>225</v>
      </c>
      <c r="N16" s="273" t="s">
        <v>225</v>
      </c>
      <c r="O16" s="905"/>
      <c r="P16" s="569">
        <f t="shared" si="0"/>
        <v>0</v>
      </c>
    </row>
    <row r="17" spans="1:16" customFormat="1" ht="27.6" x14ac:dyDescent="0.3">
      <c r="A17" s="30">
        <v>3</v>
      </c>
      <c r="B17" s="2085" t="s">
        <v>4528</v>
      </c>
      <c r="C17" s="2086" t="s">
        <v>4529</v>
      </c>
      <c r="D17" s="149" t="s">
        <v>4530</v>
      </c>
      <c r="E17" s="564">
        <v>2</v>
      </c>
      <c r="F17" s="564">
        <v>2</v>
      </c>
      <c r="G17" s="33"/>
      <c r="H17" s="273" t="s">
        <v>225</v>
      </c>
      <c r="I17" s="36"/>
      <c r="J17" s="36"/>
      <c r="K17" s="36"/>
      <c r="L17" s="36"/>
      <c r="M17" s="273" t="s">
        <v>225</v>
      </c>
      <c r="N17" s="273" t="s">
        <v>225</v>
      </c>
      <c r="O17" s="905"/>
      <c r="P17" s="569">
        <f t="shared" si="0"/>
        <v>0</v>
      </c>
    </row>
    <row r="18" spans="1:16" customFormat="1" x14ac:dyDescent="0.3">
      <c r="A18" s="30">
        <v>4</v>
      </c>
      <c r="B18" s="2085"/>
      <c r="C18" s="2086"/>
      <c r="D18" s="233" t="s">
        <v>138</v>
      </c>
      <c r="E18" s="564">
        <v>2</v>
      </c>
      <c r="F18" s="564">
        <v>2</v>
      </c>
      <c r="G18" s="33"/>
      <c r="H18" s="33"/>
      <c r="I18" s="36"/>
      <c r="J18" s="36"/>
      <c r="K18" s="36"/>
      <c r="L18" s="36"/>
      <c r="M18" s="273" t="s">
        <v>225</v>
      </c>
      <c r="N18" s="273" t="s">
        <v>225</v>
      </c>
      <c r="O18" s="905"/>
      <c r="P18" s="569">
        <f t="shared" si="0"/>
        <v>0</v>
      </c>
    </row>
    <row r="19" spans="1:16" customFormat="1" x14ac:dyDescent="0.3">
      <c r="A19" s="30">
        <v>5</v>
      </c>
      <c r="B19" s="2085"/>
      <c r="C19" s="2086"/>
      <c r="D19" s="233" t="s">
        <v>139</v>
      </c>
      <c r="E19" s="564">
        <v>2</v>
      </c>
      <c r="F19" s="564">
        <v>2</v>
      </c>
      <c r="G19" s="33"/>
      <c r="H19" s="33"/>
      <c r="I19" s="36"/>
      <c r="J19" s="36"/>
      <c r="K19" s="36"/>
      <c r="L19" s="36"/>
      <c r="M19" s="273" t="s">
        <v>225</v>
      </c>
      <c r="N19" s="273" t="s">
        <v>225</v>
      </c>
      <c r="O19" s="905"/>
      <c r="P19" s="569">
        <f t="shared" si="0"/>
        <v>0</v>
      </c>
    </row>
    <row r="20" spans="1:16" customFormat="1" x14ac:dyDescent="0.3">
      <c r="A20" s="30">
        <v>6</v>
      </c>
      <c r="B20" s="2085"/>
      <c r="C20" s="2086"/>
      <c r="D20" s="233" t="s">
        <v>140</v>
      </c>
      <c r="E20" s="564">
        <v>2</v>
      </c>
      <c r="F20" s="564">
        <v>2</v>
      </c>
      <c r="G20" s="33"/>
      <c r="H20" s="33"/>
      <c r="I20" s="36"/>
      <c r="J20" s="36"/>
      <c r="K20" s="36"/>
      <c r="L20" s="36"/>
      <c r="M20" s="273" t="s">
        <v>225</v>
      </c>
      <c r="N20" s="273" t="s">
        <v>225</v>
      </c>
      <c r="O20" s="905"/>
      <c r="P20" s="569">
        <f t="shared" si="0"/>
        <v>0</v>
      </c>
    </row>
    <row r="21" spans="1:16" customFormat="1" x14ac:dyDescent="0.3">
      <c r="A21" s="30">
        <v>7</v>
      </c>
      <c r="B21" s="2085"/>
      <c r="C21" s="2086"/>
      <c r="D21" s="233" t="s">
        <v>141</v>
      </c>
      <c r="E21" s="564">
        <v>1</v>
      </c>
      <c r="F21" s="564">
        <v>2</v>
      </c>
      <c r="G21" s="33"/>
      <c r="H21" s="33"/>
      <c r="I21" s="36"/>
      <c r="J21" s="36"/>
      <c r="K21" s="36"/>
      <c r="L21" s="36"/>
      <c r="M21" s="33"/>
      <c r="N21" s="273" t="s">
        <v>225</v>
      </c>
      <c r="O21" s="905"/>
      <c r="P21" s="569">
        <f t="shared" si="0"/>
        <v>0</v>
      </c>
    </row>
    <row r="22" spans="1:16" customFormat="1" x14ac:dyDescent="0.3">
      <c r="A22" s="30">
        <v>8</v>
      </c>
      <c r="B22" s="2085" t="s">
        <v>4531</v>
      </c>
      <c r="C22" s="2086" t="s">
        <v>4532</v>
      </c>
      <c r="D22" s="149" t="s">
        <v>613</v>
      </c>
      <c r="E22" s="564">
        <v>2</v>
      </c>
      <c r="F22" s="564">
        <v>14</v>
      </c>
      <c r="G22" s="33"/>
      <c r="H22" s="273" t="s">
        <v>225</v>
      </c>
      <c r="I22" s="33"/>
      <c r="J22" s="36"/>
      <c r="K22" s="36"/>
      <c r="L22" s="36"/>
      <c r="M22" s="273" t="s">
        <v>225</v>
      </c>
      <c r="N22" s="273" t="s">
        <v>225</v>
      </c>
      <c r="O22" s="905"/>
      <c r="P22" s="569">
        <f t="shared" si="0"/>
        <v>0</v>
      </c>
    </row>
    <row r="23" spans="1:16" customFormat="1" ht="15" customHeight="1" x14ac:dyDescent="0.3">
      <c r="A23" s="30">
        <v>9</v>
      </c>
      <c r="B23" s="2085"/>
      <c r="C23" s="2086"/>
      <c r="D23" s="233" t="s">
        <v>138</v>
      </c>
      <c r="E23" s="564">
        <v>2</v>
      </c>
      <c r="F23" s="564">
        <v>14</v>
      </c>
      <c r="G23" s="33"/>
      <c r="H23" s="33"/>
      <c r="I23" s="36"/>
      <c r="J23" s="36"/>
      <c r="K23" s="36"/>
      <c r="L23" s="36"/>
      <c r="M23" s="273" t="s">
        <v>225</v>
      </c>
      <c r="N23" s="273" t="s">
        <v>225</v>
      </c>
      <c r="O23" s="905"/>
      <c r="P23" s="569">
        <f t="shared" si="0"/>
        <v>0</v>
      </c>
    </row>
    <row r="24" spans="1:16" customFormat="1" x14ac:dyDescent="0.3">
      <c r="A24" s="30">
        <v>10</v>
      </c>
      <c r="B24" s="2085"/>
      <c r="C24" s="2086"/>
      <c r="D24" s="233" t="s">
        <v>525</v>
      </c>
      <c r="E24" s="565">
        <v>2</v>
      </c>
      <c r="F24" s="565">
        <v>1</v>
      </c>
      <c r="G24" s="33"/>
      <c r="H24" s="33"/>
      <c r="I24" s="36"/>
      <c r="J24" s="36"/>
      <c r="K24" s="36"/>
      <c r="L24" s="36"/>
      <c r="M24" s="33" t="s">
        <v>225</v>
      </c>
      <c r="N24" s="33" t="s">
        <v>225</v>
      </c>
      <c r="O24" s="905"/>
      <c r="P24" s="569">
        <f t="shared" si="0"/>
        <v>0</v>
      </c>
    </row>
    <row r="25" spans="1:16" customFormat="1" ht="27.6" x14ac:dyDescent="0.3">
      <c r="A25" s="30">
        <v>11</v>
      </c>
      <c r="B25" s="2085"/>
      <c r="C25" s="2086"/>
      <c r="D25" s="149" t="s">
        <v>4533</v>
      </c>
      <c r="E25" s="564">
        <v>2</v>
      </c>
      <c r="F25" s="564">
        <v>14</v>
      </c>
      <c r="G25" s="33"/>
      <c r="H25" s="33"/>
      <c r="I25" s="36"/>
      <c r="J25" s="36"/>
      <c r="K25" s="36"/>
      <c r="L25" s="36"/>
      <c r="M25" s="273" t="s">
        <v>225</v>
      </c>
      <c r="N25" s="273" t="s">
        <v>225</v>
      </c>
      <c r="O25" s="905"/>
      <c r="P25" s="569">
        <f t="shared" si="0"/>
        <v>0</v>
      </c>
    </row>
    <row r="26" spans="1:16" customFormat="1" x14ac:dyDescent="0.3">
      <c r="A26" s="30">
        <v>12</v>
      </c>
      <c r="B26" s="2085"/>
      <c r="C26" s="2086"/>
      <c r="D26" s="233" t="s">
        <v>140</v>
      </c>
      <c r="E26" s="564">
        <v>2</v>
      </c>
      <c r="F26" s="564">
        <v>14</v>
      </c>
      <c r="G26" s="33"/>
      <c r="H26" s="33"/>
      <c r="I26" s="36"/>
      <c r="J26" s="36"/>
      <c r="K26" s="36"/>
      <c r="L26" s="36"/>
      <c r="M26" s="273" t="s">
        <v>225</v>
      </c>
      <c r="N26" s="273" t="s">
        <v>225</v>
      </c>
      <c r="O26" s="905"/>
      <c r="P26" s="569">
        <f t="shared" si="0"/>
        <v>0</v>
      </c>
    </row>
    <row r="27" spans="1:16" customFormat="1" ht="27.75" customHeight="1" x14ac:dyDescent="0.3">
      <c r="A27" s="30">
        <v>13</v>
      </c>
      <c r="B27" s="2085"/>
      <c r="C27" s="2086"/>
      <c r="D27" s="233" t="s">
        <v>141</v>
      </c>
      <c r="E27" s="564">
        <v>1</v>
      </c>
      <c r="F27" s="564">
        <v>14</v>
      </c>
      <c r="G27" s="33"/>
      <c r="H27" s="33"/>
      <c r="I27" s="36"/>
      <c r="J27" s="36"/>
      <c r="K27" s="36"/>
      <c r="L27" s="36"/>
      <c r="M27" s="33"/>
      <c r="N27" s="273" t="s">
        <v>225</v>
      </c>
      <c r="O27" s="905"/>
      <c r="P27" s="569">
        <f t="shared" si="0"/>
        <v>0</v>
      </c>
    </row>
    <row r="28" spans="1:16" customFormat="1" x14ac:dyDescent="0.3">
      <c r="A28" s="30">
        <v>14</v>
      </c>
      <c r="B28" s="2085" t="s">
        <v>4534</v>
      </c>
      <c r="C28" s="2086" t="s">
        <v>4535</v>
      </c>
      <c r="D28" s="233" t="s">
        <v>4536</v>
      </c>
      <c r="E28" s="564">
        <v>2</v>
      </c>
      <c r="F28" s="273">
        <v>16</v>
      </c>
      <c r="G28" s="33"/>
      <c r="H28" s="33"/>
      <c r="I28" s="36"/>
      <c r="J28" s="36"/>
      <c r="K28" s="36"/>
      <c r="L28" s="36"/>
      <c r="M28" s="273" t="s">
        <v>225</v>
      </c>
      <c r="N28" s="273" t="s">
        <v>225</v>
      </c>
      <c r="O28" s="905"/>
      <c r="P28" s="569">
        <f t="shared" si="0"/>
        <v>0</v>
      </c>
    </row>
    <row r="29" spans="1:16" customFormat="1" x14ac:dyDescent="0.3">
      <c r="A29" s="30">
        <v>15</v>
      </c>
      <c r="B29" s="2085"/>
      <c r="C29" s="2086"/>
      <c r="D29" s="233" t="s">
        <v>150</v>
      </c>
      <c r="E29" s="564">
        <v>2</v>
      </c>
      <c r="F29" s="273">
        <v>16</v>
      </c>
      <c r="G29" s="33"/>
      <c r="H29" s="33"/>
      <c r="I29" s="36"/>
      <c r="J29" s="36"/>
      <c r="K29" s="36"/>
      <c r="L29" s="36"/>
      <c r="M29" s="273" t="s">
        <v>225</v>
      </c>
      <c r="N29" s="273" t="s">
        <v>225</v>
      </c>
      <c r="O29" s="905"/>
      <c r="P29" s="569">
        <f t="shared" si="0"/>
        <v>0</v>
      </c>
    </row>
    <row r="30" spans="1:16" customFormat="1" x14ac:dyDescent="0.3">
      <c r="A30" s="30">
        <v>16</v>
      </c>
      <c r="B30" s="2085" t="s">
        <v>4537</v>
      </c>
      <c r="C30" s="2085" t="s">
        <v>4538</v>
      </c>
      <c r="D30" s="233" t="s">
        <v>150</v>
      </c>
      <c r="E30" s="564">
        <v>2</v>
      </c>
      <c r="F30" s="564">
        <v>4</v>
      </c>
      <c r="G30" s="33"/>
      <c r="H30" s="33"/>
      <c r="I30" s="36"/>
      <c r="J30" s="36"/>
      <c r="K30" s="36"/>
      <c r="L30" s="36"/>
      <c r="M30" s="273" t="s">
        <v>225</v>
      </c>
      <c r="N30" s="273" t="s">
        <v>225</v>
      </c>
      <c r="O30" s="905"/>
      <c r="P30" s="569">
        <f t="shared" si="0"/>
        <v>0</v>
      </c>
    </row>
    <row r="31" spans="1:16" customFormat="1" x14ac:dyDescent="0.3">
      <c r="A31" s="30">
        <v>17</v>
      </c>
      <c r="B31" s="2085"/>
      <c r="C31" s="2085"/>
      <c r="D31" s="233" t="s">
        <v>152</v>
      </c>
      <c r="E31" s="564">
        <v>2</v>
      </c>
      <c r="F31" s="564">
        <v>4</v>
      </c>
      <c r="G31" s="33"/>
      <c r="H31" s="33"/>
      <c r="I31" s="36"/>
      <c r="J31" s="36"/>
      <c r="K31" s="36"/>
      <c r="L31" s="36"/>
      <c r="M31" s="273" t="s">
        <v>225</v>
      </c>
      <c r="N31" s="273" t="s">
        <v>225</v>
      </c>
      <c r="O31" s="905"/>
      <c r="P31" s="569">
        <f t="shared" si="0"/>
        <v>0</v>
      </c>
    </row>
    <row r="32" spans="1:16" customFormat="1" x14ac:dyDescent="0.3">
      <c r="A32" s="30">
        <v>18</v>
      </c>
      <c r="B32" s="2085" t="s">
        <v>4539</v>
      </c>
      <c r="C32" s="2085" t="s">
        <v>4540</v>
      </c>
      <c r="D32" s="233" t="s">
        <v>150</v>
      </c>
      <c r="E32" s="564">
        <v>2</v>
      </c>
      <c r="F32" s="564">
        <v>4</v>
      </c>
      <c r="G32" s="33"/>
      <c r="H32" s="33"/>
      <c r="I32" s="36"/>
      <c r="J32" s="36"/>
      <c r="K32" s="36"/>
      <c r="L32" s="36"/>
      <c r="M32" s="273" t="s">
        <v>225</v>
      </c>
      <c r="N32" s="273" t="s">
        <v>225</v>
      </c>
      <c r="O32" s="905"/>
      <c r="P32" s="569">
        <f t="shared" si="0"/>
        <v>0</v>
      </c>
    </row>
    <row r="33" spans="1:16" customFormat="1" x14ac:dyDescent="0.3">
      <c r="A33" s="30">
        <v>19</v>
      </c>
      <c r="B33" s="2085"/>
      <c r="C33" s="2085"/>
      <c r="D33" s="233" t="s">
        <v>152</v>
      </c>
      <c r="E33" s="564">
        <v>2</v>
      </c>
      <c r="F33" s="564">
        <v>4</v>
      </c>
      <c r="G33" s="33"/>
      <c r="H33" s="33"/>
      <c r="I33" s="36"/>
      <c r="J33" s="36"/>
      <c r="K33" s="36"/>
      <c r="L33" s="36"/>
      <c r="M33" s="273" t="s">
        <v>225</v>
      </c>
      <c r="N33" s="273" t="s">
        <v>225</v>
      </c>
      <c r="O33" s="905"/>
      <c r="P33" s="569">
        <f t="shared" si="0"/>
        <v>0</v>
      </c>
    </row>
    <row r="34" spans="1:16" customFormat="1" ht="27.6" x14ac:dyDescent="0.3">
      <c r="A34" s="30">
        <v>20</v>
      </c>
      <c r="B34" s="2085" t="s">
        <v>4491</v>
      </c>
      <c r="C34" s="2085" t="s">
        <v>4541</v>
      </c>
      <c r="D34" s="149" t="s">
        <v>4542</v>
      </c>
      <c r="E34" s="564">
        <v>2</v>
      </c>
      <c r="F34" s="273">
        <v>1</v>
      </c>
      <c r="G34" s="33"/>
      <c r="H34" s="33"/>
      <c r="I34" s="36"/>
      <c r="J34" s="36"/>
      <c r="K34" s="36"/>
      <c r="L34" s="36"/>
      <c r="M34" s="273" t="s">
        <v>225</v>
      </c>
      <c r="N34" s="273" t="s">
        <v>225</v>
      </c>
      <c r="O34" s="905"/>
      <c r="P34" s="569">
        <f t="shared" si="0"/>
        <v>0</v>
      </c>
    </row>
    <row r="35" spans="1:16" customFormat="1" x14ac:dyDescent="0.3">
      <c r="A35" s="30">
        <v>21</v>
      </c>
      <c r="B35" s="2085"/>
      <c r="C35" s="2085"/>
      <c r="D35" s="233" t="s">
        <v>535</v>
      </c>
      <c r="E35" s="564">
        <v>2</v>
      </c>
      <c r="F35" s="273">
        <v>1</v>
      </c>
      <c r="G35" s="33"/>
      <c r="H35" s="33"/>
      <c r="I35" s="36"/>
      <c r="J35" s="36"/>
      <c r="K35" s="36"/>
      <c r="L35" s="36"/>
      <c r="M35" s="273" t="s">
        <v>225</v>
      </c>
      <c r="N35" s="273" t="s">
        <v>225</v>
      </c>
      <c r="O35" s="905"/>
      <c r="P35" s="569">
        <f t="shared" si="0"/>
        <v>0</v>
      </c>
    </row>
    <row r="36" spans="1:16" customFormat="1" x14ac:dyDescent="0.3">
      <c r="A36" s="30">
        <v>22</v>
      </c>
      <c r="B36" s="2085"/>
      <c r="C36" s="2085"/>
      <c r="D36" s="233" t="s">
        <v>4493</v>
      </c>
      <c r="E36" s="564">
        <v>2</v>
      </c>
      <c r="F36" s="273">
        <v>1</v>
      </c>
      <c r="G36" s="33"/>
      <c r="H36" s="33"/>
      <c r="I36" s="36"/>
      <c r="J36" s="36"/>
      <c r="K36" s="36"/>
      <c r="L36" s="36"/>
      <c r="M36" s="273" t="s">
        <v>225</v>
      </c>
      <c r="N36" s="273" t="s">
        <v>225</v>
      </c>
      <c r="O36" s="905"/>
      <c r="P36" s="569">
        <f t="shared" si="0"/>
        <v>0</v>
      </c>
    </row>
    <row r="37" spans="1:16" customFormat="1" ht="15" thickBot="1" x14ac:dyDescent="0.35">
      <c r="A37" s="152">
        <v>23</v>
      </c>
      <c r="B37" s="570" t="s">
        <v>4543</v>
      </c>
      <c r="C37" s="571" t="s">
        <v>4544</v>
      </c>
      <c r="D37" s="149" t="s">
        <v>4545</v>
      </c>
      <c r="E37" s="572">
        <v>2</v>
      </c>
      <c r="F37" s="345">
        <v>13</v>
      </c>
      <c r="G37" s="134"/>
      <c r="H37" s="134"/>
      <c r="I37" s="132" t="s">
        <v>225</v>
      </c>
      <c r="J37" s="132"/>
      <c r="K37" s="132"/>
      <c r="L37" s="132"/>
      <c r="M37" s="345" t="s">
        <v>225</v>
      </c>
      <c r="N37" s="345" t="s">
        <v>225</v>
      </c>
      <c r="O37" s="908"/>
      <c r="P37" s="569">
        <f t="shared" si="0"/>
        <v>0</v>
      </c>
    </row>
    <row r="38" spans="1:16" customFormat="1" ht="27.6" x14ac:dyDescent="0.3">
      <c r="A38" s="152">
        <v>24</v>
      </c>
      <c r="B38" s="40" t="s">
        <v>4543</v>
      </c>
      <c r="C38" s="573" t="s">
        <v>4546</v>
      </c>
      <c r="D38" s="149" t="s">
        <v>4547</v>
      </c>
      <c r="E38" s="572">
        <v>1</v>
      </c>
      <c r="F38" s="345">
        <v>1</v>
      </c>
      <c r="G38" s="134"/>
      <c r="H38" s="134"/>
      <c r="I38" s="132" t="s">
        <v>225</v>
      </c>
      <c r="J38" s="132"/>
      <c r="K38" s="132"/>
      <c r="L38" s="132"/>
      <c r="M38" s="345"/>
      <c r="N38" s="345"/>
      <c r="O38" s="1793" t="s">
        <v>137</v>
      </c>
      <c r="P38" s="1793"/>
    </row>
    <row r="39" spans="1:16" customFormat="1" ht="15" thickBot="1" x14ac:dyDescent="0.35">
      <c r="A39" s="41">
        <v>25</v>
      </c>
      <c r="B39" s="302"/>
      <c r="C39" s="302" t="s">
        <v>161</v>
      </c>
      <c r="D39" s="139" t="s">
        <v>162</v>
      </c>
      <c r="E39" s="44">
        <v>2</v>
      </c>
      <c r="F39" s="302">
        <v>1</v>
      </c>
      <c r="G39" s="46"/>
      <c r="H39" s="46"/>
      <c r="I39" s="46"/>
      <c r="J39" s="46"/>
      <c r="K39" s="46"/>
      <c r="L39" s="46"/>
      <c r="M39" s="46" t="s">
        <v>225</v>
      </c>
      <c r="N39" s="46" t="s">
        <v>225</v>
      </c>
      <c r="O39" s="906"/>
      <c r="P39" s="569">
        <f>ROUND(O39,2)*E39*F39</f>
        <v>0</v>
      </c>
    </row>
    <row r="40" spans="1:16" customFormat="1" ht="15" thickBot="1" x14ac:dyDescent="0.35">
      <c r="A40" s="1747" t="s">
        <v>163</v>
      </c>
      <c r="B40" s="1747"/>
      <c r="C40" s="1747"/>
      <c r="D40" s="1747"/>
      <c r="E40" s="1747"/>
      <c r="F40" s="1747"/>
      <c r="G40" s="1747"/>
      <c r="H40" s="1747"/>
      <c r="I40" s="1747"/>
      <c r="J40" s="1747"/>
      <c r="K40" s="1747"/>
      <c r="L40" s="1747"/>
      <c r="M40" s="1747"/>
      <c r="N40" s="1747"/>
      <c r="O40" s="1833">
        <f>SUM(P15:P39)</f>
        <v>0</v>
      </c>
      <c r="P40" s="1833"/>
    </row>
    <row r="41" spans="1:16" customFormat="1" ht="15" thickBot="1" x14ac:dyDescent="0.35">
      <c r="A41" s="229" t="s">
        <v>3023</v>
      </c>
      <c r="B41" s="230"/>
      <c r="C41" s="230"/>
      <c r="D41" s="230"/>
      <c r="E41" s="230"/>
      <c r="F41" s="230"/>
      <c r="G41" s="230"/>
      <c r="H41" s="230"/>
      <c r="I41" s="230"/>
      <c r="J41" s="230"/>
      <c r="K41" s="230"/>
      <c r="L41" s="230"/>
      <c r="M41" s="230"/>
      <c r="N41" s="231"/>
      <c r="O41" s="1829">
        <f>SUM(O40*2)</f>
        <v>0</v>
      </c>
      <c r="P41" s="1829"/>
    </row>
    <row r="42" spans="1:16" customFormat="1" x14ac:dyDescent="0.3">
      <c r="A42" s="142"/>
      <c r="B42" s="142"/>
      <c r="C42" s="142"/>
      <c r="D42" s="142"/>
      <c r="E42" s="142"/>
      <c r="F42" s="142"/>
      <c r="G42" s="143"/>
      <c r="H42" s="143"/>
      <c r="I42" s="143"/>
      <c r="J42" s="143"/>
      <c r="K42" s="143"/>
      <c r="L42" s="143"/>
      <c r="M42" s="143"/>
      <c r="N42" s="143"/>
      <c r="O42" s="142"/>
      <c r="P42" s="142"/>
    </row>
  </sheetData>
  <sheetProtection algorithmName="SHA-512" hashValue="nPQqdFcGnAHxyh2Alb0XMDpoRxt1Smso/fttLSxN3LIeMaEdVxdEUyYEcJiKbMkTqLz2W825rvPycbGMcX/Jpg==" saltValue="O0bBt60l3MBeWkgqOJyfUA==" spinCount="100000" sheet="1" objects="1" scenarios="1"/>
  <mergeCells count="32">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7:B21"/>
    <mergeCell ref="C17:C21"/>
    <mergeCell ref="B22:B27"/>
    <mergeCell ref="C22:C27"/>
    <mergeCell ref="B28:B29"/>
    <mergeCell ref="C28:C29"/>
    <mergeCell ref="O38:P38"/>
    <mergeCell ref="A40:N40"/>
    <mergeCell ref="O40:P40"/>
    <mergeCell ref="O41:P41"/>
    <mergeCell ref="B30:B31"/>
    <mergeCell ref="C30:C31"/>
    <mergeCell ref="B32:B33"/>
    <mergeCell ref="C32:C33"/>
    <mergeCell ref="B34:B36"/>
    <mergeCell ref="C34:C3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B5AD-5F6E-4531-9B04-C12344415EC2}">
  <sheetPr>
    <tabColor rgb="FFFFC000"/>
    <pageSetUpPr fitToPage="1"/>
  </sheetPr>
  <dimension ref="A1:P29"/>
  <sheetViews>
    <sheetView topLeftCell="C12" workbookViewId="0">
      <selection activeCell="O15" sqref="O15:O26"/>
    </sheetView>
  </sheetViews>
  <sheetFormatPr defaultColWidth="8.88671875" defaultRowHeight="14.4" x14ac:dyDescent="0.3"/>
  <cols>
    <col min="1" max="1" width="10.109375" style="6"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4548</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4549</v>
      </c>
      <c r="B9" s="1771"/>
      <c r="C9" s="1771"/>
      <c r="D9" s="1771"/>
      <c r="E9" s="69"/>
      <c r="F9" s="69"/>
      <c r="G9" s="69"/>
      <c r="H9" s="69"/>
      <c r="I9" s="70"/>
      <c r="J9" s="70"/>
      <c r="K9" s="70"/>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4550</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311">
        <v>1</v>
      </c>
      <c r="B15" s="2084" t="s">
        <v>4551</v>
      </c>
      <c r="C15" s="2084" t="s">
        <v>4552</v>
      </c>
      <c r="D15" s="331" t="s">
        <v>613</v>
      </c>
      <c r="E15" s="574">
        <v>2</v>
      </c>
      <c r="F15" s="574">
        <v>1</v>
      </c>
      <c r="G15" s="22"/>
      <c r="H15" s="22" t="s">
        <v>225</v>
      </c>
      <c r="I15" s="313"/>
      <c r="J15" s="313"/>
      <c r="K15" s="313"/>
      <c r="L15" s="313"/>
      <c r="M15" s="22" t="s">
        <v>225</v>
      </c>
      <c r="N15" s="22" t="s">
        <v>225</v>
      </c>
      <c r="O15" s="1017"/>
      <c r="P15" s="232">
        <f t="shared" ref="P15:P26" si="0">ROUND(O15,2)*E15*F15</f>
        <v>0</v>
      </c>
    </row>
    <row r="16" spans="1:16" customFormat="1" ht="15" thickBot="1" x14ac:dyDescent="0.35">
      <c r="A16" s="88">
        <v>2</v>
      </c>
      <c r="B16" s="2084"/>
      <c r="C16" s="2084"/>
      <c r="D16" s="332" t="s">
        <v>138</v>
      </c>
      <c r="E16" s="575">
        <v>2</v>
      </c>
      <c r="F16" s="575">
        <v>1</v>
      </c>
      <c r="G16" s="39"/>
      <c r="H16" s="39"/>
      <c r="I16" s="31"/>
      <c r="J16" s="31"/>
      <c r="K16" s="31"/>
      <c r="L16" s="31"/>
      <c r="M16" s="39" t="s">
        <v>225</v>
      </c>
      <c r="N16" s="39" t="s">
        <v>225</v>
      </c>
      <c r="O16" s="1018"/>
      <c r="P16" s="234">
        <f t="shared" si="0"/>
        <v>0</v>
      </c>
    </row>
    <row r="17" spans="1:16" customFormat="1" ht="15" customHeight="1" thickBot="1" x14ac:dyDescent="0.35">
      <c r="A17" s="88">
        <v>3</v>
      </c>
      <c r="B17" s="2084"/>
      <c r="C17" s="2084"/>
      <c r="D17" s="332" t="s">
        <v>425</v>
      </c>
      <c r="E17" s="575">
        <v>2</v>
      </c>
      <c r="F17" s="575">
        <v>1</v>
      </c>
      <c r="G17" s="39"/>
      <c r="H17" s="39"/>
      <c r="I17" s="31"/>
      <c r="J17" s="31"/>
      <c r="K17" s="31"/>
      <c r="L17" s="31"/>
      <c r="M17" s="39" t="s">
        <v>225</v>
      </c>
      <c r="N17" s="39" t="s">
        <v>225</v>
      </c>
      <c r="O17" s="1018"/>
      <c r="P17" s="234">
        <f t="shared" si="0"/>
        <v>0</v>
      </c>
    </row>
    <row r="18" spans="1:16" customFormat="1" ht="15" thickBot="1" x14ac:dyDescent="0.35">
      <c r="A18" s="88">
        <v>4</v>
      </c>
      <c r="B18" s="2084"/>
      <c r="C18" s="2084"/>
      <c r="D18" s="332" t="s">
        <v>139</v>
      </c>
      <c r="E18" s="575">
        <v>2</v>
      </c>
      <c r="F18" s="575">
        <v>1</v>
      </c>
      <c r="G18" s="39"/>
      <c r="H18" s="39"/>
      <c r="I18" s="31"/>
      <c r="J18" s="31"/>
      <c r="K18" s="31"/>
      <c r="L18" s="31"/>
      <c r="M18" s="39" t="s">
        <v>225</v>
      </c>
      <c r="N18" s="39" t="s">
        <v>225</v>
      </c>
      <c r="O18" s="1018"/>
      <c r="P18" s="234">
        <f t="shared" si="0"/>
        <v>0</v>
      </c>
    </row>
    <row r="19" spans="1:16" customFormat="1" ht="15" thickBot="1" x14ac:dyDescent="0.35">
      <c r="A19" s="88">
        <v>5</v>
      </c>
      <c r="B19" s="2084"/>
      <c r="C19" s="2084"/>
      <c r="D19" s="233" t="s">
        <v>140</v>
      </c>
      <c r="E19" s="565">
        <v>2</v>
      </c>
      <c r="F19" s="565">
        <v>1</v>
      </c>
      <c r="G19" s="33"/>
      <c r="H19" s="33"/>
      <c r="I19" s="36"/>
      <c r="J19" s="36"/>
      <c r="K19" s="36"/>
      <c r="L19" s="36"/>
      <c r="M19" s="33" t="s">
        <v>225</v>
      </c>
      <c r="N19" s="33" t="s">
        <v>225</v>
      </c>
      <c r="O19" s="1018"/>
      <c r="P19" s="234">
        <f t="shared" si="0"/>
        <v>0</v>
      </c>
    </row>
    <row r="20" spans="1:16" customFormat="1" x14ac:dyDescent="0.3">
      <c r="A20" s="88">
        <v>6</v>
      </c>
      <c r="B20" s="2084"/>
      <c r="C20" s="2084"/>
      <c r="D20" s="233" t="s">
        <v>141</v>
      </c>
      <c r="E20" s="565">
        <v>1</v>
      </c>
      <c r="F20" s="565">
        <v>1</v>
      </c>
      <c r="G20" s="33"/>
      <c r="H20" s="33"/>
      <c r="I20" s="36"/>
      <c r="J20" s="36"/>
      <c r="K20" s="36"/>
      <c r="L20" s="36"/>
      <c r="M20" s="33"/>
      <c r="N20" s="33" t="s">
        <v>225</v>
      </c>
      <c r="O20" s="1018"/>
      <c r="P20" s="234">
        <f t="shared" si="0"/>
        <v>0</v>
      </c>
    </row>
    <row r="21" spans="1:16" customFormat="1" ht="27.6" x14ac:dyDescent="0.3">
      <c r="A21" s="88">
        <v>7</v>
      </c>
      <c r="B21" s="1785" t="s">
        <v>4553</v>
      </c>
      <c r="C21" s="2080" t="s">
        <v>4554</v>
      </c>
      <c r="D21" s="149" t="s">
        <v>4542</v>
      </c>
      <c r="E21" s="565">
        <v>2</v>
      </c>
      <c r="F21" s="565">
        <v>1</v>
      </c>
      <c r="G21" s="33"/>
      <c r="H21" s="33" t="s">
        <v>225</v>
      </c>
      <c r="I21" s="36"/>
      <c r="J21" s="36"/>
      <c r="K21" s="36"/>
      <c r="L21" s="36"/>
      <c r="M21" s="33" t="s">
        <v>225</v>
      </c>
      <c r="N21" s="33" t="s">
        <v>225</v>
      </c>
      <c r="O21" s="1018"/>
      <c r="P21" s="234">
        <f t="shared" si="0"/>
        <v>0</v>
      </c>
    </row>
    <row r="22" spans="1:16" customFormat="1" ht="15" customHeight="1" x14ac:dyDescent="0.3">
      <c r="A22" s="88">
        <v>8</v>
      </c>
      <c r="B22" s="1785"/>
      <c r="C22" s="2080"/>
      <c r="D22" s="233" t="s">
        <v>535</v>
      </c>
      <c r="E22" s="565">
        <v>2</v>
      </c>
      <c r="F22" s="565">
        <v>1</v>
      </c>
      <c r="G22" s="33"/>
      <c r="H22" s="33"/>
      <c r="I22" s="33"/>
      <c r="J22" s="36"/>
      <c r="K22" s="36"/>
      <c r="L22" s="36"/>
      <c r="M22" s="33" t="s">
        <v>225</v>
      </c>
      <c r="N22" s="33" t="s">
        <v>225</v>
      </c>
      <c r="O22" s="1018"/>
      <c r="P22" s="234">
        <f t="shared" si="0"/>
        <v>0</v>
      </c>
    </row>
    <row r="23" spans="1:16" customFormat="1" ht="15" customHeight="1" x14ac:dyDescent="0.3">
      <c r="A23" s="88">
        <v>9</v>
      </c>
      <c r="B23" s="1785"/>
      <c r="C23" s="2080"/>
      <c r="D23" s="233" t="s">
        <v>4493</v>
      </c>
      <c r="E23" s="565">
        <v>2</v>
      </c>
      <c r="F23" s="565">
        <v>1</v>
      </c>
      <c r="G23" s="33"/>
      <c r="H23" s="33"/>
      <c r="I23" s="36"/>
      <c r="J23" s="36"/>
      <c r="K23" s="36"/>
      <c r="L23" s="36"/>
      <c r="M23" s="33" t="s">
        <v>225</v>
      </c>
      <c r="N23" s="33" t="s">
        <v>225</v>
      </c>
      <c r="O23" s="1018"/>
      <c r="P23" s="234">
        <f t="shared" si="0"/>
        <v>0</v>
      </c>
    </row>
    <row r="24" spans="1:16" customFormat="1" x14ac:dyDescent="0.3">
      <c r="A24" s="88">
        <v>10</v>
      </c>
      <c r="B24" s="2080" t="s">
        <v>291</v>
      </c>
      <c r="C24" s="2080" t="s">
        <v>4555</v>
      </c>
      <c r="D24" s="300" t="s">
        <v>535</v>
      </c>
      <c r="E24" s="575">
        <v>2</v>
      </c>
      <c r="F24" s="575">
        <v>1</v>
      </c>
      <c r="G24" s="39"/>
      <c r="H24" s="39"/>
      <c r="I24" s="31"/>
      <c r="J24" s="31"/>
      <c r="K24" s="31"/>
      <c r="L24" s="31"/>
      <c r="M24" s="39" t="s">
        <v>225</v>
      </c>
      <c r="N24" s="39" t="s">
        <v>225</v>
      </c>
      <c r="O24" s="1018"/>
      <c r="P24" s="234">
        <f t="shared" si="0"/>
        <v>0</v>
      </c>
    </row>
    <row r="25" spans="1:16" customFormat="1" x14ac:dyDescent="0.3">
      <c r="A25" s="88">
        <v>11</v>
      </c>
      <c r="B25" s="2080"/>
      <c r="C25" s="2080"/>
      <c r="D25" s="300" t="s">
        <v>4556</v>
      </c>
      <c r="E25" s="575">
        <v>2</v>
      </c>
      <c r="F25" s="575">
        <v>1</v>
      </c>
      <c r="G25" s="39"/>
      <c r="H25" s="39"/>
      <c r="I25" s="31"/>
      <c r="J25" s="31"/>
      <c r="K25" s="31"/>
      <c r="L25" s="31"/>
      <c r="M25" s="39" t="s">
        <v>225</v>
      </c>
      <c r="N25" s="39" t="s">
        <v>225</v>
      </c>
      <c r="O25" s="1018"/>
      <c r="P25" s="234">
        <f t="shared" si="0"/>
        <v>0</v>
      </c>
    </row>
    <row r="26" spans="1:16" customFormat="1" ht="15" thickBot="1" x14ac:dyDescent="0.35">
      <c r="A26" s="316">
        <v>12</v>
      </c>
      <c r="B26" s="214"/>
      <c r="C26" s="214" t="s">
        <v>161</v>
      </c>
      <c r="D26" s="98" t="s">
        <v>162</v>
      </c>
      <c r="E26" s="99">
        <v>2</v>
      </c>
      <c r="F26" s="214">
        <v>1</v>
      </c>
      <c r="G26" s="318"/>
      <c r="H26" s="318"/>
      <c r="I26" s="318"/>
      <c r="J26" s="318"/>
      <c r="K26" s="318"/>
      <c r="L26" s="318"/>
      <c r="M26" s="318" t="s">
        <v>225</v>
      </c>
      <c r="N26" s="319" t="s">
        <v>225</v>
      </c>
      <c r="O26" s="1019"/>
      <c r="P26" s="236">
        <f t="shared" si="0"/>
        <v>0</v>
      </c>
    </row>
    <row r="27" spans="1:16" customFormat="1" ht="15" thickBot="1" x14ac:dyDescent="0.35">
      <c r="A27" s="1747" t="s">
        <v>163</v>
      </c>
      <c r="B27" s="1747"/>
      <c r="C27" s="1747"/>
      <c r="D27" s="1747"/>
      <c r="E27" s="1747"/>
      <c r="F27" s="1747"/>
      <c r="G27" s="1747"/>
      <c r="H27" s="1747"/>
      <c r="I27" s="1747"/>
      <c r="J27" s="1747"/>
      <c r="K27" s="1747"/>
      <c r="L27" s="1747"/>
      <c r="M27" s="1747"/>
      <c r="N27" s="1747"/>
      <c r="O27" s="1829">
        <f>SUM(P15:P26)</f>
        <v>0</v>
      </c>
      <c r="P27" s="1829"/>
    </row>
    <row r="28" spans="1:16" customFormat="1" ht="15" thickBot="1" x14ac:dyDescent="0.35">
      <c r="A28" s="229" t="s">
        <v>3023</v>
      </c>
      <c r="B28" s="230"/>
      <c r="C28" s="230"/>
      <c r="D28" s="230"/>
      <c r="E28" s="230"/>
      <c r="F28" s="230"/>
      <c r="G28" s="230"/>
      <c r="H28" s="230"/>
      <c r="I28" s="230"/>
      <c r="J28" s="230"/>
      <c r="K28" s="230"/>
      <c r="L28" s="230"/>
      <c r="M28" s="230"/>
      <c r="N28" s="231"/>
      <c r="O28" s="1829">
        <f>SUM(O27*2)</f>
        <v>0</v>
      </c>
      <c r="P28" s="1829"/>
    </row>
    <row r="29" spans="1:16" customFormat="1" x14ac:dyDescent="0.3">
      <c r="A29" s="142"/>
      <c r="B29" s="142"/>
      <c r="C29" s="142"/>
      <c r="D29" s="142"/>
      <c r="E29" s="142"/>
      <c r="F29" s="142"/>
      <c r="G29" s="143"/>
      <c r="H29" s="143"/>
      <c r="I29" s="143"/>
      <c r="J29" s="143"/>
      <c r="K29" s="143"/>
      <c r="L29" s="143"/>
      <c r="M29" s="143"/>
      <c r="N29" s="143"/>
      <c r="O29" s="142"/>
      <c r="P29" s="142"/>
    </row>
  </sheetData>
  <sheetProtection algorithmName="SHA-512" hashValue="KZYFfYx+AxRax5aJpw4YoEO0DO8QOFvFXNr/E5U/yHZlG1Oc78Q7qXnXUVIJDaJoTlTPcJuOCflRbEnrNdqBqQ==" saltValue="geYlsN2Y8tzSR7WY06VkLg==" spinCount="100000" sheet="1" objects="1" scenarios="1"/>
  <mergeCells count="25">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A27:N27"/>
    <mergeCell ref="O27:P27"/>
    <mergeCell ref="O28:P28"/>
    <mergeCell ref="B15:B20"/>
    <mergeCell ref="C15:C20"/>
    <mergeCell ref="B21:B23"/>
    <mergeCell ref="C21:C23"/>
    <mergeCell ref="B24:B25"/>
    <mergeCell ref="C24:C2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9589-3A3C-4011-AD6F-EA256B1B4E39}">
  <sheetPr>
    <tabColor rgb="FFFFC000"/>
    <pageSetUpPr fitToPage="1"/>
  </sheetPr>
  <dimension ref="A1:P142"/>
  <sheetViews>
    <sheetView topLeftCell="D9" workbookViewId="0">
      <selection activeCell="O15" sqref="O15:O139"/>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4557</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4558</v>
      </c>
      <c r="B9" s="1771"/>
      <c r="C9" s="1771"/>
      <c r="D9" s="1771"/>
      <c r="E9" s="69"/>
      <c r="F9" s="69"/>
      <c r="G9" s="69"/>
      <c r="H9" s="69"/>
      <c r="I9" s="70"/>
      <c r="J9" s="70"/>
      <c r="K9" s="70"/>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4559</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20">
        <v>1</v>
      </c>
      <c r="B15" s="2087" t="s">
        <v>4560</v>
      </c>
      <c r="C15" s="2087" t="s">
        <v>4561</v>
      </c>
      <c r="D15" s="144" t="s">
        <v>613</v>
      </c>
      <c r="E15" s="576">
        <v>2</v>
      </c>
      <c r="F15" s="576">
        <v>1</v>
      </c>
      <c r="G15" s="24"/>
      <c r="H15" s="24" t="s">
        <v>225</v>
      </c>
      <c r="I15" s="27"/>
      <c r="J15" s="27"/>
      <c r="K15" s="27"/>
      <c r="L15" s="27"/>
      <c r="M15" s="24" t="s">
        <v>225</v>
      </c>
      <c r="N15" s="24" t="s">
        <v>225</v>
      </c>
      <c r="O15" s="904"/>
      <c r="P15" s="232">
        <f t="shared" ref="P15:P46" si="0">ROUND(O15,2)*E15*F15</f>
        <v>0</v>
      </c>
    </row>
    <row r="16" spans="1:16" customFormat="1" ht="15" thickBot="1" x14ac:dyDescent="0.35">
      <c r="A16" s="30">
        <v>2</v>
      </c>
      <c r="B16" s="2087"/>
      <c r="C16" s="2087"/>
      <c r="D16" s="233" t="s">
        <v>170</v>
      </c>
      <c r="E16" s="565">
        <v>2</v>
      </c>
      <c r="F16" s="565">
        <v>1</v>
      </c>
      <c r="G16" s="33"/>
      <c r="H16" s="33"/>
      <c r="I16" s="36"/>
      <c r="J16" s="36"/>
      <c r="K16" s="36"/>
      <c r="L16" s="36"/>
      <c r="M16" s="33" t="s">
        <v>225</v>
      </c>
      <c r="N16" s="33" t="s">
        <v>225</v>
      </c>
      <c r="O16" s="905"/>
      <c r="P16" s="569">
        <f t="shared" si="0"/>
        <v>0</v>
      </c>
    </row>
    <row r="17" spans="1:16" customFormat="1" ht="15" customHeight="1" thickBot="1" x14ac:dyDescent="0.35">
      <c r="A17" s="30">
        <v>3</v>
      </c>
      <c r="B17" s="2087"/>
      <c r="C17" s="2087"/>
      <c r="D17" s="233" t="s">
        <v>226</v>
      </c>
      <c r="E17" s="565">
        <v>2</v>
      </c>
      <c r="F17" s="565">
        <v>1</v>
      </c>
      <c r="G17" s="33"/>
      <c r="H17" s="33"/>
      <c r="I17" s="36"/>
      <c r="J17" s="36"/>
      <c r="K17" s="36"/>
      <c r="L17" s="36"/>
      <c r="M17" s="33" t="s">
        <v>225</v>
      </c>
      <c r="N17" s="33" t="s">
        <v>225</v>
      </c>
      <c r="O17" s="905"/>
      <c r="P17" s="569">
        <f t="shared" si="0"/>
        <v>0</v>
      </c>
    </row>
    <row r="18" spans="1:16" customFormat="1" ht="15" thickBot="1" x14ac:dyDescent="0.35">
      <c r="A18" s="30">
        <v>4</v>
      </c>
      <c r="B18" s="2087"/>
      <c r="C18" s="2087"/>
      <c r="D18" s="233" t="s">
        <v>227</v>
      </c>
      <c r="E18" s="565">
        <v>2</v>
      </c>
      <c r="F18" s="565">
        <v>1</v>
      </c>
      <c r="G18" s="33"/>
      <c r="H18" s="33"/>
      <c r="I18" s="36"/>
      <c r="J18" s="36"/>
      <c r="K18" s="36"/>
      <c r="L18" s="36"/>
      <c r="M18" s="33" t="s">
        <v>225</v>
      </c>
      <c r="N18" s="33" t="s">
        <v>225</v>
      </c>
      <c r="O18" s="905"/>
      <c r="P18" s="569">
        <f t="shared" si="0"/>
        <v>0</v>
      </c>
    </row>
    <row r="19" spans="1:16" customFormat="1" x14ac:dyDescent="0.3">
      <c r="A19" s="30">
        <v>5</v>
      </c>
      <c r="B19" s="2087"/>
      <c r="C19" s="2087"/>
      <c r="D19" s="233" t="s">
        <v>4562</v>
      </c>
      <c r="E19" s="565">
        <v>1</v>
      </c>
      <c r="F19" s="565">
        <v>1</v>
      </c>
      <c r="G19" s="33"/>
      <c r="H19" s="33"/>
      <c r="I19" s="36"/>
      <c r="J19" s="36"/>
      <c r="K19" s="36"/>
      <c r="L19" s="36"/>
      <c r="M19" s="33"/>
      <c r="N19" s="33" t="s">
        <v>225</v>
      </c>
      <c r="O19" s="905"/>
      <c r="P19" s="569">
        <f t="shared" si="0"/>
        <v>0</v>
      </c>
    </row>
    <row r="20" spans="1:16" customFormat="1" x14ac:dyDescent="0.3">
      <c r="A20" s="30">
        <v>6</v>
      </c>
      <c r="B20" s="2086" t="s">
        <v>4563</v>
      </c>
      <c r="C20" s="2086" t="s">
        <v>4561</v>
      </c>
      <c r="D20" s="233" t="s">
        <v>613</v>
      </c>
      <c r="E20" s="565">
        <v>2</v>
      </c>
      <c r="F20" s="565">
        <v>1</v>
      </c>
      <c r="G20" s="33"/>
      <c r="H20" s="33" t="s">
        <v>225</v>
      </c>
      <c r="I20" s="36"/>
      <c r="J20" s="36"/>
      <c r="K20" s="36"/>
      <c r="L20" s="36"/>
      <c r="M20" s="33" t="s">
        <v>225</v>
      </c>
      <c r="N20" s="33" t="s">
        <v>225</v>
      </c>
      <c r="O20" s="905"/>
      <c r="P20" s="569">
        <f t="shared" si="0"/>
        <v>0</v>
      </c>
    </row>
    <row r="21" spans="1:16" customFormat="1" ht="15" customHeight="1" x14ac:dyDescent="0.3">
      <c r="A21" s="30">
        <v>7</v>
      </c>
      <c r="B21" s="2086"/>
      <c r="C21" s="2086"/>
      <c r="D21" s="233" t="s">
        <v>170</v>
      </c>
      <c r="E21" s="565">
        <v>2</v>
      </c>
      <c r="F21" s="565">
        <v>1</v>
      </c>
      <c r="G21" s="33"/>
      <c r="H21" s="33"/>
      <c r="I21" s="33"/>
      <c r="J21" s="36"/>
      <c r="K21" s="36"/>
      <c r="L21" s="36"/>
      <c r="M21" s="33" t="s">
        <v>225</v>
      </c>
      <c r="N21" s="33" t="s">
        <v>225</v>
      </c>
      <c r="O21" s="905"/>
      <c r="P21" s="569">
        <f t="shared" si="0"/>
        <v>0</v>
      </c>
    </row>
    <row r="22" spans="1:16" customFormat="1" ht="15" customHeight="1" x14ac:dyDescent="0.3">
      <c r="A22" s="30">
        <v>8</v>
      </c>
      <c r="B22" s="2086"/>
      <c r="C22" s="2086"/>
      <c r="D22" s="233" t="s">
        <v>226</v>
      </c>
      <c r="E22" s="565">
        <v>2</v>
      </c>
      <c r="F22" s="565">
        <v>1</v>
      </c>
      <c r="G22" s="33"/>
      <c r="H22" s="33"/>
      <c r="I22" s="36"/>
      <c r="J22" s="36"/>
      <c r="K22" s="36"/>
      <c r="L22" s="36"/>
      <c r="M22" s="33" t="s">
        <v>225</v>
      </c>
      <c r="N22" s="33" t="s">
        <v>225</v>
      </c>
      <c r="O22" s="905"/>
      <c r="P22" s="569">
        <f t="shared" si="0"/>
        <v>0</v>
      </c>
    </row>
    <row r="23" spans="1:16" customFormat="1" x14ac:dyDescent="0.3">
      <c r="A23" s="30">
        <v>9</v>
      </c>
      <c r="B23" s="2086"/>
      <c r="C23" s="2086"/>
      <c r="D23" s="233" t="s">
        <v>227</v>
      </c>
      <c r="E23" s="565">
        <v>2</v>
      </c>
      <c r="F23" s="565">
        <v>1</v>
      </c>
      <c r="G23" s="33"/>
      <c r="H23" s="33"/>
      <c r="I23" s="36"/>
      <c r="J23" s="36"/>
      <c r="K23" s="36"/>
      <c r="L23" s="36"/>
      <c r="M23" s="33" t="s">
        <v>225</v>
      </c>
      <c r="N23" s="33" t="s">
        <v>225</v>
      </c>
      <c r="O23" s="905"/>
      <c r="P23" s="569">
        <f t="shared" si="0"/>
        <v>0</v>
      </c>
    </row>
    <row r="24" spans="1:16" customFormat="1" x14ac:dyDescent="0.3">
      <c r="A24" s="30">
        <v>10</v>
      </c>
      <c r="B24" s="2086"/>
      <c r="C24" s="2086"/>
      <c r="D24" s="233" t="s">
        <v>4562</v>
      </c>
      <c r="E24" s="565">
        <v>1</v>
      </c>
      <c r="F24" s="565">
        <v>1</v>
      </c>
      <c r="G24" s="33"/>
      <c r="H24" s="33"/>
      <c r="I24" s="36"/>
      <c r="J24" s="36"/>
      <c r="K24" s="36"/>
      <c r="L24" s="36"/>
      <c r="M24" s="33"/>
      <c r="N24" s="33" t="s">
        <v>225</v>
      </c>
      <c r="O24" s="905"/>
      <c r="P24" s="569">
        <f t="shared" si="0"/>
        <v>0</v>
      </c>
    </row>
    <row r="25" spans="1:16" customFormat="1" ht="15" customHeight="1" x14ac:dyDescent="0.3">
      <c r="A25" s="30">
        <v>11</v>
      </c>
      <c r="B25" s="2086" t="s">
        <v>4564</v>
      </c>
      <c r="C25" s="2086" t="s">
        <v>4565</v>
      </c>
      <c r="D25" s="233" t="s">
        <v>613</v>
      </c>
      <c r="E25" s="565">
        <v>2</v>
      </c>
      <c r="F25" s="565">
        <v>1</v>
      </c>
      <c r="G25" s="33"/>
      <c r="H25" s="33" t="s">
        <v>225</v>
      </c>
      <c r="I25" s="36"/>
      <c r="J25" s="36"/>
      <c r="K25" s="36"/>
      <c r="L25" s="36"/>
      <c r="M25" s="33" t="s">
        <v>225</v>
      </c>
      <c r="N25" s="33" t="s">
        <v>225</v>
      </c>
      <c r="O25" s="905"/>
      <c r="P25" s="569">
        <f t="shared" si="0"/>
        <v>0</v>
      </c>
    </row>
    <row r="26" spans="1:16" customFormat="1" x14ac:dyDescent="0.3">
      <c r="A26" s="30">
        <v>12</v>
      </c>
      <c r="B26" s="2086"/>
      <c r="C26" s="2086"/>
      <c r="D26" s="233" t="s">
        <v>170</v>
      </c>
      <c r="E26" s="565">
        <v>2</v>
      </c>
      <c r="F26" s="565">
        <v>1</v>
      </c>
      <c r="G26" s="33"/>
      <c r="H26" s="33"/>
      <c r="I26" s="36"/>
      <c r="J26" s="36"/>
      <c r="K26" s="36"/>
      <c r="L26" s="36"/>
      <c r="M26" s="33" t="s">
        <v>225</v>
      </c>
      <c r="N26" s="33" t="s">
        <v>225</v>
      </c>
      <c r="O26" s="905"/>
      <c r="P26" s="569">
        <f t="shared" si="0"/>
        <v>0</v>
      </c>
    </row>
    <row r="27" spans="1:16" customFormat="1" ht="15" customHeight="1" x14ac:dyDescent="0.3">
      <c r="A27" s="30">
        <v>13</v>
      </c>
      <c r="B27" s="2086"/>
      <c r="C27" s="2086"/>
      <c r="D27" s="233" t="s">
        <v>226</v>
      </c>
      <c r="E27" s="565">
        <v>2</v>
      </c>
      <c r="F27" s="565">
        <v>1</v>
      </c>
      <c r="G27" s="33"/>
      <c r="H27" s="33"/>
      <c r="I27" s="36"/>
      <c r="J27" s="36"/>
      <c r="K27" s="36"/>
      <c r="L27" s="36"/>
      <c r="M27" s="33" t="s">
        <v>225</v>
      </c>
      <c r="N27" s="33" t="s">
        <v>225</v>
      </c>
      <c r="O27" s="905"/>
      <c r="P27" s="569">
        <f t="shared" si="0"/>
        <v>0</v>
      </c>
    </row>
    <row r="28" spans="1:16" customFormat="1" x14ac:dyDescent="0.3">
      <c r="A28" s="30">
        <v>14</v>
      </c>
      <c r="B28" s="2086"/>
      <c r="C28" s="2086"/>
      <c r="D28" s="233" t="s">
        <v>227</v>
      </c>
      <c r="E28" s="565">
        <v>2</v>
      </c>
      <c r="F28" s="565">
        <v>1</v>
      </c>
      <c r="G28" s="33"/>
      <c r="H28" s="33"/>
      <c r="I28" s="36"/>
      <c r="J28" s="36"/>
      <c r="K28" s="36"/>
      <c r="L28" s="36"/>
      <c r="M28" s="33" t="s">
        <v>225</v>
      </c>
      <c r="N28" s="33" t="s">
        <v>225</v>
      </c>
      <c r="O28" s="905"/>
      <c r="P28" s="569">
        <f t="shared" si="0"/>
        <v>0</v>
      </c>
    </row>
    <row r="29" spans="1:16" customFormat="1" x14ac:dyDescent="0.3">
      <c r="A29" s="30">
        <v>15</v>
      </c>
      <c r="B29" s="2086"/>
      <c r="C29" s="2086"/>
      <c r="D29" s="233" t="s">
        <v>4562</v>
      </c>
      <c r="E29" s="565">
        <v>1</v>
      </c>
      <c r="F29" s="565">
        <v>1</v>
      </c>
      <c r="G29" s="33"/>
      <c r="H29" s="33"/>
      <c r="I29" s="36"/>
      <c r="J29" s="36"/>
      <c r="K29" s="36"/>
      <c r="L29" s="36"/>
      <c r="M29" s="33"/>
      <c r="N29" s="33" t="s">
        <v>225</v>
      </c>
      <c r="O29" s="905"/>
      <c r="P29" s="569">
        <f t="shared" si="0"/>
        <v>0</v>
      </c>
    </row>
    <row r="30" spans="1:16" customFormat="1" x14ac:dyDescent="0.3">
      <c r="A30" s="30">
        <v>16</v>
      </c>
      <c r="B30" s="2086" t="s">
        <v>4566</v>
      </c>
      <c r="C30" s="2086" t="s">
        <v>4565</v>
      </c>
      <c r="D30" s="233" t="s">
        <v>613</v>
      </c>
      <c r="E30" s="565">
        <v>2</v>
      </c>
      <c r="F30" s="565">
        <v>1</v>
      </c>
      <c r="G30" s="33"/>
      <c r="H30" s="33" t="s">
        <v>225</v>
      </c>
      <c r="I30" s="36"/>
      <c r="J30" s="36"/>
      <c r="K30" s="36"/>
      <c r="L30" s="36"/>
      <c r="M30" s="33" t="s">
        <v>225</v>
      </c>
      <c r="N30" s="33" t="s">
        <v>225</v>
      </c>
      <c r="O30" s="905"/>
      <c r="P30" s="569">
        <f t="shared" si="0"/>
        <v>0</v>
      </c>
    </row>
    <row r="31" spans="1:16" customFormat="1" ht="15" customHeight="1" x14ac:dyDescent="0.3">
      <c r="A31" s="30">
        <v>17</v>
      </c>
      <c r="B31" s="2086"/>
      <c r="C31" s="2086"/>
      <c r="D31" s="233" t="s">
        <v>170</v>
      </c>
      <c r="E31" s="565">
        <v>2</v>
      </c>
      <c r="F31" s="565">
        <v>1</v>
      </c>
      <c r="G31" s="33"/>
      <c r="H31" s="33"/>
      <c r="I31" s="33"/>
      <c r="J31" s="36"/>
      <c r="K31" s="36"/>
      <c r="L31" s="36"/>
      <c r="M31" s="33" t="s">
        <v>225</v>
      </c>
      <c r="N31" s="33" t="s">
        <v>225</v>
      </c>
      <c r="O31" s="905"/>
      <c r="P31" s="569">
        <f t="shared" si="0"/>
        <v>0</v>
      </c>
    </row>
    <row r="32" spans="1:16" customFormat="1" ht="15" customHeight="1" x14ac:dyDescent="0.3">
      <c r="A32" s="30">
        <v>18</v>
      </c>
      <c r="B32" s="2086"/>
      <c r="C32" s="2086"/>
      <c r="D32" s="233" t="s">
        <v>226</v>
      </c>
      <c r="E32" s="565">
        <v>2</v>
      </c>
      <c r="F32" s="565">
        <v>1</v>
      </c>
      <c r="G32" s="33"/>
      <c r="H32" s="33"/>
      <c r="I32" s="36"/>
      <c r="J32" s="36"/>
      <c r="K32" s="36"/>
      <c r="L32" s="36"/>
      <c r="M32" s="33" t="s">
        <v>225</v>
      </c>
      <c r="N32" s="33" t="s">
        <v>225</v>
      </c>
      <c r="O32" s="905"/>
      <c r="P32" s="569">
        <f t="shared" si="0"/>
        <v>0</v>
      </c>
    </row>
    <row r="33" spans="1:16" customFormat="1" x14ac:dyDescent="0.3">
      <c r="A33" s="30">
        <v>19</v>
      </c>
      <c r="B33" s="2086"/>
      <c r="C33" s="2086"/>
      <c r="D33" s="233" t="s">
        <v>227</v>
      </c>
      <c r="E33" s="565">
        <v>2</v>
      </c>
      <c r="F33" s="565">
        <v>1</v>
      </c>
      <c r="G33" s="33"/>
      <c r="H33" s="33"/>
      <c r="I33" s="36"/>
      <c r="J33" s="36"/>
      <c r="K33" s="36"/>
      <c r="L33" s="36"/>
      <c r="M33" s="33" t="s">
        <v>225</v>
      </c>
      <c r="N33" s="33" t="s">
        <v>225</v>
      </c>
      <c r="O33" s="905"/>
      <c r="P33" s="569">
        <f t="shared" si="0"/>
        <v>0</v>
      </c>
    </row>
    <row r="34" spans="1:16" customFormat="1" x14ac:dyDescent="0.3">
      <c r="A34" s="30">
        <v>20</v>
      </c>
      <c r="B34" s="2086"/>
      <c r="C34" s="2086"/>
      <c r="D34" s="233" t="s">
        <v>4562</v>
      </c>
      <c r="E34" s="565">
        <v>1</v>
      </c>
      <c r="F34" s="565">
        <v>1</v>
      </c>
      <c r="G34" s="33"/>
      <c r="H34" s="33"/>
      <c r="I34" s="36"/>
      <c r="J34" s="36"/>
      <c r="K34" s="36"/>
      <c r="L34" s="36"/>
      <c r="M34" s="33"/>
      <c r="N34" s="33" t="s">
        <v>225</v>
      </c>
      <c r="O34" s="905"/>
      <c r="P34" s="569">
        <f t="shared" si="0"/>
        <v>0</v>
      </c>
    </row>
    <row r="35" spans="1:16" customFormat="1" ht="15" customHeight="1" x14ac:dyDescent="0.3">
      <c r="A35" s="30">
        <v>21</v>
      </c>
      <c r="B35" s="2086" t="s">
        <v>4567</v>
      </c>
      <c r="C35" s="2086" t="s">
        <v>4505</v>
      </c>
      <c r="D35" s="233" t="s">
        <v>613</v>
      </c>
      <c r="E35" s="565">
        <v>2</v>
      </c>
      <c r="F35" s="565">
        <v>1</v>
      </c>
      <c r="G35" s="33"/>
      <c r="H35" s="33" t="s">
        <v>225</v>
      </c>
      <c r="I35" s="36"/>
      <c r="J35" s="36"/>
      <c r="K35" s="36"/>
      <c r="L35" s="36"/>
      <c r="M35" s="33" t="s">
        <v>225</v>
      </c>
      <c r="N35" s="33" t="s">
        <v>225</v>
      </c>
      <c r="O35" s="905"/>
      <c r="P35" s="569">
        <f t="shared" si="0"/>
        <v>0</v>
      </c>
    </row>
    <row r="36" spans="1:16" customFormat="1" x14ac:dyDescent="0.3">
      <c r="A36" s="30">
        <v>22</v>
      </c>
      <c r="B36" s="2086"/>
      <c r="C36" s="2086"/>
      <c r="D36" s="233" t="s">
        <v>425</v>
      </c>
      <c r="E36" s="565">
        <v>2</v>
      </c>
      <c r="F36" s="565">
        <v>1</v>
      </c>
      <c r="G36" s="33"/>
      <c r="H36" s="33"/>
      <c r="I36" s="36"/>
      <c r="J36" s="36"/>
      <c r="K36" s="36"/>
      <c r="L36" s="36"/>
      <c r="M36" s="33" t="s">
        <v>225</v>
      </c>
      <c r="N36" s="33" t="s">
        <v>225</v>
      </c>
      <c r="O36" s="905"/>
      <c r="P36" s="569">
        <f t="shared" si="0"/>
        <v>0</v>
      </c>
    </row>
    <row r="37" spans="1:16" customFormat="1" ht="15" customHeight="1" x14ac:dyDescent="0.3">
      <c r="A37" s="30">
        <v>23</v>
      </c>
      <c r="B37" s="2086"/>
      <c r="C37" s="2086"/>
      <c r="D37" s="233" t="s">
        <v>138</v>
      </c>
      <c r="E37" s="565">
        <v>2</v>
      </c>
      <c r="F37" s="565">
        <v>1</v>
      </c>
      <c r="G37" s="33"/>
      <c r="H37" s="33"/>
      <c r="I37" s="36"/>
      <c r="J37" s="36"/>
      <c r="K37" s="36"/>
      <c r="L37" s="36"/>
      <c r="M37" s="33" t="s">
        <v>225</v>
      </c>
      <c r="N37" s="33" t="s">
        <v>225</v>
      </c>
      <c r="O37" s="905"/>
      <c r="P37" s="569">
        <f t="shared" si="0"/>
        <v>0</v>
      </c>
    </row>
    <row r="38" spans="1:16" customFormat="1" x14ac:dyDescent="0.3">
      <c r="A38" s="30">
        <v>24</v>
      </c>
      <c r="B38" s="2086"/>
      <c r="C38" s="2086"/>
      <c r="D38" s="233" t="s">
        <v>139</v>
      </c>
      <c r="E38" s="565">
        <v>2</v>
      </c>
      <c r="F38" s="565">
        <v>1</v>
      </c>
      <c r="G38" s="33"/>
      <c r="H38" s="33"/>
      <c r="I38" s="36"/>
      <c r="J38" s="36"/>
      <c r="K38" s="36"/>
      <c r="L38" s="36"/>
      <c r="M38" s="33" t="s">
        <v>225</v>
      </c>
      <c r="N38" s="33" t="s">
        <v>225</v>
      </c>
      <c r="O38" s="905"/>
      <c r="P38" s="569">
        <f t="shared" si="0"/>
        <v>0</v>
      </c>
    </row>
    <row r="39" spans="1:16" customFormat="1" x14ac:dyDescent="0.3">
      <c r="A39" s="30">
        <v>25</v>
      </c>
      <c r="B39" s="2086"/>
      <c r="C39" s="2086"/>
      <c r="D39" s="233" t="s">
        <v>140</v>
      </c>
      <c r="E39" s="565">
        <v>2</v>
      </c>
      <c r="F39" s="565">
        <v>1</v>
      </c>
      <c r="G39" s="33"/>
      <c r="H39" s="33"/>
      <c r="I39" s="36"/>
      <c r="J39" s="36"/>
      <c r="K39" s="36"/>
      <c r="L39" s="36"/>
      <c r="M39" s="33" t="s">
        <v>225</v>
      </c>
      <c r="N39" s="33" t="s">
        <v>225</v>
      </c>
      <c r="O39" s="905"/>
      <c r="P39" s="569">
        <f t="shared" si="0"/>
        <v>0</v>
      </c>
    </row>
    <row r="40" spans="1:16" customFormat="1" x14ac:dyDescent="0.3">
      <c r="A40" s="30">
        <v>26</v>
      </c>
      <c r="B40" s="2086"/>
      <c r="C40" s="2086"/>
      <c r="D40" s="233" t="s">
        <v>141</v>
      </c>
      <c r="E40" s="565">
        <v>1</v>
      </c>
      <c r="F40" s="565">
        <v>1</v>
      </c>
      <c r="G40" s="33"/>
      <c r="H40" s="33"/>
      <c r="I40" s="36"/>
      <c r="J40" s="36"/>
      <c r="K40" s="36"/>
      <c r="L40" s="36"/>
      <c r="M40" s="33"/>
      <c r="N40" s="33" t="s">
        <v>225</v>
      </c>
      <c r="O40" s="905"/>
      <c r="P40" s="569">
        <f t="shared" si="0"/>
        <v>0</v>
      </c>
    </row>
    <row r="41" spans="1:16" customFormat="1" ht="15" customHeight="1" x14ac:dyDescent="0.3">
      <c r="A41" s="30">
        <v>27</v>
      </c>
      <c r="B41" s="2086" t="s">
        <v>4568</v>
      </c>
      <c r="C41" s="2086" t="s">
        <v>4561</v>
      </c>
      <c r="D41" s="233" t="s">
        <v>613</v>
      </c>
      <c r="E41" s="565">
        <v>2</v>
      </c>
      <c r="F41" s="565">
        <v>1</v>
      </c>
      <c r="G41" s="33"/>
      <c r="H41" s="33" t="s">
        <v>225</v>
      </c>
      <c r="I41" s="33"/>
      <c r="J41" s="36"/>
      <c r="K41" s="36"/>
      <c r="L41" s="36"/>
      <c r="M41" s="33" t="s">
        <v>225</v>
      </c>
      <c r="N41" s="33" t="s">
        <v>225</v>
      </c>
      <c r="O41" s="905"/>
      <c r="P41" s="569">
        <f t="shared" si="0"/>
        <v>0</v>
      </c>
    </row>
    <row r="42" spans="1:16" customFormat="1" ht="15" customHeight="1" x14ac:dyDescent="0.3">
      <c r="A42" s="30">
        <v>28</v>
      </c>
      <c r="B42" s="2086"/>
      <c r="C42" s="2086"/>
      <c r="D42" s="233" t="s">
        <v>138</v>
      </c>
      <c r="E42" s="565">
        <v>2</v>
      </c>
      <c r="F42" s="565">
        <v>1</v>
      </c>
      <c r="G42" s="33"/>
      <c r="H42" s="33"/>
      <c r="I42" s="36"/>
      <c r="J42" s="36"/>
      <c r="K42" s="36"/>
      <c r="L42" s="36"/>
      <c r="M42" s="33" t="s">
        <v>225</v>
      </c>
      <c r="N42" s="33" t="s">
        <v>225</v>
      </c>
      <c r="O42" s="905"/>
      <c r="P42" s="569">
        <f t="shared" si="0"/>
        <v>0</v>
      </c>
    </row>
    <row r="43" spans="1:16" customFormat="1" x14ac:dyDescent="0.3">
      <c r="A43" s="30">
        <v>29</v>
      </c>
      <c r="B43" s="2086"/>
      <c r="C43" s="2086"/>
      <c r="D43" s="233" t="s">
        <v>139</v>
      </c>
      <c r="E43" s="565">
        <v>2</v>
      </c>
      <c r="F43" s="565">
        <v>1</v>
      </c>
      <c r="G43" s="33"/>
      <c r="H43" s="33"/>
      <c r="I43" s="36"/>
      <c r="J43" s="36"/>
      <c r="K43" s="36"/>
      <c r="L43" s="36"/>
      <c r="M43" s="33" t="s">
        <v>225</v>
      </c>
      <c r="N43" s="33" t="s">
        <v>225</v>
      </c>
      <c r="O43" s="905"/>
      <c r="P43" s="569">
        <f t="shared" si="0"/>
        <v>0</v>
      </c>
    </row>
    <row r="44" spans="1:16" customFormat="1" x14ac:dyDescent="0.3">
      <c r="A44" s="30">
        <v>30</v>
      </c>
      <c r="B44" s="2086"/>
      <c r="C44" s="2086"/>
      <c r="D44" s="233" t="s">
        <v>140</v>
      </c>
      <c r="E44" s="565">
        <v>2</v>
      </c>
      <c r="F44" s="565">
        <v>1</v>
      </c>
      <c r="G44" s="33"/>
      <c r="H44" s="33"/>
      <c r="I44" s="36"/>
      <c r="J44" s="36"/>
      <c r="K44" s="36"/>
      <c r="L44" s="36"/>
      <c r="M44" s="33" t="s">
        <v>225</v>
      </c>
      <c r="N44" s="33" t="s">
        <v>225</v>
      </c>
      <c r="O44" s="905"/>
      <c r="P44" s="569">
        <f t="shared" si="0"/>
        <v>0</v>
      </c>
    </row>
    <row r="45" spans="1:16" customFormat="1" ht="15" customHeight="1" x14ac:dyDescent="0.3">
      <c r="A45" s="30">
        <v>31</v>
      </c>
      <c r="B45" s="2086"/>
      <c r="C45" s="2086"/>
      <c r="D45" s="233" t="s">
        <v>141</v>
      </c>
      <c r="E45" s="565">
        <v>1</v>
      </c>
      <c r="F45" s="565">
        <v>1</v>
      </c>
      <c r="G45" s="33"/>
      <c r="H45" s="33"/>
      <c r="I45" s="36"/>
      <c r="J45" s="36"/>
      <c r="K45" s="36"/>
      <c r="L45" s="36"/>
      <c r="M45" s="33"/>
      <c r="N45" s="33" t="s">
        <v>225</v>
      </c>
      <c r="O45" s="905"/>
      <c r="P45" s="569">
        <f t="shared" si="0"/>
        <v>0</v>
      </c>
    </row>
    <row r="46" spans="1:16" customFormat="1" x14ac:dyDescent="0.3">
      <c r="A46" s="30">
        <v>32</v>
      </c>
      <c r="B46" s="2086" t="s">
        <v>4569</v>
      </c>
      <c r="C46" s="2086" t="s">
        <v>4561</v>
      </c>
      <c r="D46" s="233" t="s">
        <v>613</v>
      </c>
      <c r="E46" s="565">
        <v>2</v>
      </c>
      <c r="F46" s="565">
        <v>1</v>
      </c>
      <c r="G46" s="33"/>
      <c r="H46" s="33" t="s">
        <v>225</v>
      </c>
      <c r="I46" s="36"/>
      <c r="J46" s="36"/>
      <c r="K46" s="36"/>
      <c r="L46" s="36"/>
      <c r="M46" s="33" t="s">
        <v>225</v>
      </c>
      <c r="N46" s="33" t="s">
        <v>225</v>
      </c>
      <c r="O46" s="905"/>
      <c r="P46" s="569">
        <f t="shared" si="0"/>
        <v>0</v>
      </c>
    </row>
    <row r="47" spans="1:16" customFormat="1" ht="15" customHeight="1" x14ac:dyDescent="0.3">
      <c r="A47" s="30">
        <v>33</v>
      </c>
      <c r="B47" s="2086"/>
      <c r="C47" s="2086"/>
      <c r="D47" s="233" t="s">
        <v>138</v>
      </c>
      <c r="E47" s="565">
        <v>2</v>
      </c>
      <c r="F47" s="565">
        <v>1</v>
      </c>
      <c r="G47" s="33"/>
      <c r="H47" s="33"/>
      <c r="I47" s="36"/>
      <c r="J47" s="36"/>
      <c r="K47" s="36"/>
      <c r="L47" s="36"/>
      <c r="M47" s="33" t="s">
        <v>225</v>
      </c>
      <c r="N47" s="33" t="s">
        <v>225</v>
      </c>
      <c r="O47" s="905"/>
      <c r="P47" s="569">
        <f t="shared" ref="P47:P78" si="1">ROUND(O47,2)*E47*F47</f>
        <v>0</v>
      </c>
    </row>
    <row r="48" spans="1:16" customFormat="1" x14ac:dyDescent="0.3">
      <c r="A48" s="30">
        <v>34</v>
      </c>
      <c r="B48" s="2086"/>
      <c r="C48" s="2086"/>
      <c r="D48" s="233" t="s">
        <v>139</v>
      </c>
      <c r="E48" s="565">
        <v>2</v>
      </c>
      <c r="F48" s="565">
        <v>1</v>
      </c>
      <c r="G48" s="33"/>
      <c r="H48" s="33"/>
      <c r="I48" s="36"/>
      <c r="J48" s="36"/>
      <c r="K48" s="36"/>
      <c r="L48" s="36"/>
      <c r="M48" s="33" t="s">
        <v>225</v>
      </c>
      <c r="N48" s="33" t="s">
        <v>225</v>
      </c>
      <c r="O48" s="905"/>
      <c r="P48" s="569">
        <f t="shared" si="1"/>
        <v>0</v>
      </c>
    </row>
    <row r="49" spans="1:16" customFormat="1" x14ac:dyDescent="0.3">
      <c r="A49" s="30">
        <v>35</v>
      </c>
      <c r="B49" s="2086"/>
      <c r="C49" s="2086"/>
      <c r="D49" s="233" t="s">
        <v>140</v>
      </c>
      <c r="E49" s="565">
        <v>2</v>
      </c>
      <c r="F49" s="565">
        <v>1</v>
      </c>
      <c r="G49" s="33"/>
      <c r="H49" s="33"/>
      <c r="I49" s="36"/>
      <c r="J49" s="36"/>
      <c r="K49" s="36"/>
      <c r="L49" s="36"/>
      <c r="M49" s="33" t="s">
        <v>225</v>
      </c>
      <c r="N49" s="33" t="s">
        <v>225</v>
      </c>
      <c r="O49" s="905"/>
      <c r="P49" s="569">
        <f t="shared" si="1"/>
        <v>0</v>
      </c>
    </row>
    <row r="50" spans="1:16" customFormat="1" x14ac:dyDescent="0.3">
      <c r="A50" s="30">
        <v>36</v>
      </c>
      <c r="B50" s="2086"/>
      <c r="C50" s="2086"/>
      <c r="D50" s="233" t="s">
        <v>141</v>
      </c>
      <c r="E50" s="565">
        <v>1</v>
      </c>
      <c r="F50" s="565">
        <v>1</v>
      </c>
      <c r="G50" s="33"/>
      <c r="H50" s="33"/>
      <c r="I50" s="36"/>
      <c r="J50" s="36"/>
      <c r="K50" s="36"/>
      <c r="L50" s="36"/>
      <c r="M50" s="33"/>
      <c r="N50" s="33" t="s">
        <v>225</v>
      </c>
      <c r="O50" s="905"/>
      <c r="P50" s="569">
        <f t="shared" si="1"/>
        <v>0</v>
      </c>
    </row>
    <row r="51" spans="1:16" customFormat="1" ht="15" customHeight="1" x14ac:dyDescent="0.3">
      <c r="A51" s="30">
        <v>37</v>
      </c>
      <c r="B51" s="2086" t="s">
        <v>4570</v>
      </c>
      <c r="C51" s="2086" t="s">
        <v>4571</v>
      </c>
      <c r="D51" s="233" t="s">
        <v>613</v>
      </c>
      <c r="E51" s="565">
        <v>2</v>
      </c>
      <c r="F51" s="565">
        <v>1</v>
      </c>
      <c r="G51" s="33"/>
      <c r="H51" s="33" t="s">
        <v>225</v>
      </c>
      <c r="I51" s="33"/>
      <c r="J51" s="36"/>
      <c r="K51" s="36"/>
      <c r="L51" s="36"/>
      <c r="M51" s="33" t="s">
        <v>225</v>
      </c>
      <c r="N51" s="33" t="s">
        <v>225</v>
      </c>
      <c r="O51" s="905"/>
      <c r="P51" s="569">
        <f t="shared" si="1"/>
        <v>0</v>
      </c>
    </row>
    <row r="52" spans="1:16" customFormat="1" ht="15" customHeight="1" x14ac:dyDescent="0.3">
      <c r="A52" s="30">
        <v>38</v>
      </c>
      <c r="B52" s="2086"/>
      <c r="C52" s="2086"/>
      <c r="D52" s="233" t="s">
        <v>425</v>
      </c>
      <c r="E52" s="565">
        <v>2</v>
      </c>
      <c r="F52" s="565">
        <v>1</v>
      </c>
      <c r="G52" s="33"/>
      <c r="H52" s="33"/>
      <c r="I52" s="36"/>
      <c r="J52" s="36"/>
      <c r="K52" s="36"/>
      <c r="L52" s="36"/>
      <c r="M52" s="33" t="s">
        <v>225</v>
      </c>
      <c r="N52" s="33" t="s">
        <v>225</v>
      </c>
      <c r="O52" s="905"/>
      <c r="P52" s="569">
        <f t="shared" si="1"/>
        <v>0</v>
      </c>
    </row>
    <row r="53" spans="1:16" customFormat="1" x14ac:dyDescent="0.3">
      <c r="A53" s="30">
        <v>39</v>
      </c>
      <c r="B53" s="2086"/>
      <c r="C53" s="2086"/>
      <c r="D53" s="233" t="s">
        <v>138</v>
      </c>
      <c r="E53" s="565">
        <v>2</v>
      </c>
      <c r="F53" s="565">
        <v>1</v>
      </c>
      <c r="G53" s="33"/>
      <c r="H53" s="33"/>
      <c r="I53" s="36"/>
      <c r="J53" s="36"/>
      <c r="K53" s="36"/>
      <c r="L53" s="36"/>
      <c r="M53" s="33" t="s">
        <v>225</v>
      </c>
      <c r="N53" s="33" t="s">
        <v>225</v>
      </c>
      <c r="O53" s="905"/>
      <c r="P53" s="569">
        <f t="shared" si="1"/>
        <v>0</v>
      </c>
    </row>
    <row r="54" spans="1:16" customFormat="1" x14ac:dyDescent="0.3">
      <c r="A54" s="30">
        <v>40</v>
      </c>
      <c r="B54" s="2086"/>
      <c r="C54" s="2086"/>
      <c r="D54" s="233" t="s">
        <v>139</v>
      </c>
      <c r="E54" s="565">
        <v>2</v>
      </c>
      <c r="F54" s="565">
        <v>1</v>
      </c>
      <c r="G54" s="33"/>
      <c r="H54" s="33"/>
      <c r="I54" s="36"/>
      <c r="J54" s="36"/>
      <c r="K54" s="36"/>
      <c r="L54" s="36"/>
      <c r="M54" s="33" t="s">
        <v>225</v>
      </c>
      <c r="N54" s="33" t="s">
        <v>225</v>
      </c>
      <c r="O54" s="905"/>
      <c r="P54" s="569">
        <f t="shared" si="1"/>
        <v>0</v>
      </c>
    </row>
    <row r="55" spans="1:16" customFormat="1" ht="15" customHeight="1" x14ac:dyDescent="0.3">
      <c r="A55" s="30">
        <v>41</v>
      </c>
      <c r="B55" s="2086"/>
      <c r="C55" s="2086"/>
      <c r="D55" s="233" t="s">
        <v>140</v>
      </c>
      <c r="E55" s="565">
        <v>2</v>
      </c>
      <c r="F55" s="565">
        <v>1</v>
      </c>
      <c r="G55" s="33"/>
      <c r="H55" s="33"/>
      <c r="I55" s="36"/>
      <c r="J55" s="36"/>
      <c r="K55" s="36"/>
      <c r="L55" s="36"/>
      <c r="M55" s="33" t="s">
        <v>225</v>
      </c>
      <c r="N55" s="33" t="s">
        <v>225</v>
      </c>
      <c r="O55" s="905"/>
      <c r="P55" s="569">
        <f t="shared" si="1"/>
        <v>0</v>
      </c>
    </row>
    <row r="56" spans="1:16" customFormat="1" x14ac:dyDescent="0.3">
      <c r="A56" s="30">
        <v>42</v>
      </c>
      <c r="B56" s="2086"/>
      <c r="C56" s="2086"/>
      <c r="D56" s="233" t="s">
        <v>141</v>
      </c>
      <c r="E56" s="565">
        <v>1</v>
      </c>
      <c r="F56" s="565">
        <v>1</v>
      </c>
      <c r="G56" s="33"/>
      <c r="H56" s="33"/>
      <c r="I56" s="36"/>
      <c r="J56" s="36"/>
      <c r="K56" s="36"/>
      <c r="L56" s="36"/>
      <c r="M56" s="33"/>
      <c r="N56" s="33" t="s">
        <v>225</v>
      </c>
      <c r="O56" s="905"/>
      <c r="P56" s="569">
        <f t="shared" si="1"/>
        <v>0</v>
      </c>
    </row>
    <row r="57" spans="1:16" customFormat="1" ht="15" customHeight="1" x14ac:dyDescent="0.3">
      <c r="A57" s="30">
        <v>43</v>
      </c>
      <c r="B57" s="2086" t="s">
        <v>4572</v>
      </c>
      <c r="C57" s="2086" t="s">
        <v>4573</v>
      </c>
      <c r="D57" s="233" t="s">
        <v>613</v>
      </c>
      <c r="E57" s="565">
        <v>2</v>
      </c>
      <c r="F57" s="565">
        <v>1</v>
      </c>
      <c r="G57" s="33"/>
      <c r="H57" s="33" t="s">
        <v>225</v>
      </c>
      <c r="I57" s="36"/>
      <c r="J57" s="36"/>
      <c r="K57" s="36"/>
      <c r="L57" s="36"/>
      <c r="M57" s="33" t="s">
        <v>225</v>
      </c>
      <c r="N57" s="33" t="s">
        <v>225</v>
      </c>
      <c r="O57" s="905"/>
      <c r="P57" s="569">
        <f t="shared" si="1"/>
        <v>0</v>
      </c>
    </row>
    <row r="58" spans="1:16" customFormat="1" x14ac:dyDescent="0.3">
      <c r="A58" s="30">
        <v>44</v>
      </c>
      <c r="B58" s="2086"/>
      <c r="C58" s="2086"/>
      <c r="D58" s="233" t="s">
        <v>425</v>
      </c>
      <c r="E58" s="565">
        <v>2</v>
      </c>
      <c r="F58" s="565">
        <v>1</v>
      </c>
      <c r="G58" s="33"/>
      <c r="H58" s="33"/>
      <c r="I58" s="36"/>
      <c r="J58" s="36"/>
      <c r="K58" s="36"/>
      <c r="L58" s="36"/>
      <c r="M58" s="33" t="s">
        <v>225</v>
      </c>
      <c r="N58" s="33" t="s">
        <v>225</v>
      </c>
      <c r="O58" s="905"/>
      <c r="P58" s="569">
        <f t="shared" si="1"/>
        <v>0</v>
      </c>
    </row>
    <row r="59" spans="1:16" customFormat="1" x14ac:dyDescent="0.3">
      <c r="A59" s="30">
        <v>45</v>
      </c>
      <c r="B59" s="2086"/>
      <c r="C59" s="2086"/>
      <c r="D59" s="233" t="s">
        <v>138</v>
      </c>
      <c r="E59" s="565">
        <v>2</v>
      </c>
      <c r="F59" s="565">
        <v>1</v>
      </c>
      <c r="G59" s="33"/>
      <c r="H59" s="33"/>
      <c r="I59" s="36"/>
      <c r="J59" s="36"/>
      <c r="K59" s="36"/>
      <c r="L59" s="36"/>
      <c r="M59" s="33" t="s">
        <v>225</v>
      </c>
      <c r="N59" s="33" t="s">
        <v>225</v>
      </c>
      <c r="O59" s="905"/>
      <c r="P59" s="569">
        <f t="shared" si="1"/>
        <v>0</v>
      </c>
    </row>
    <row r="60" spans="1:16" customFormat="1" x14ac:dyDescent="0.3">
      <c r="A60" s="30">
        <v>46</v>
      </c>
      <c r="B60" s="2086"/>
      <c r="C60" s="2086"/>
      <c r="D60" s="233" t="s">
        <v>139</v>
      </c>
      <c r="E60" s="565">
        <v>2</v>
      </c>
      <c r="F60" s="565">
        <v>1</v>
      </c>
      <c r="G60" s="33"/>
      <c r="H60" s="33"/>
      <c r="I60" s="36"/>
      <c r="J60" s="36"/>
      <c r="K60" s="36"/>
      <c r="L60" s="36"/>
      <c r="M60" s="33" t="s">
        <v>225</v>
      </c>
      <c r="N60" s="33" t="s">
        <v>225</v>
      </c>
      <c r="O60" s="905"/>
      <c r="P60" s="569">
        <f t="shared" si="1"/>
        <v>0</v>
      </c>
    </row>
    <row r="61" spans="1:16" customFormat="1" ht="15" customHeight="1" x14ac:dyDescent="0.3">
      <c r="A61" s="30">
        <v>47</v>
      </c>
      <c r="B61" s="2086"/>
      <c r="C61" s="2086"/>
      <c r="D61" s="233" t="s">
        <v>140</v>
      </c>
      <c r="E61" s="565">
        <v>2</v>
      </c>
      <c r="F61" s="565">
        <v>1</v>
      </c>
      <c r="G61" s="33"/>
      <c r="H61" s="33"/>
      <c r="I61" s="33"/>
      <c r="J61" s="36"/>
      <c r="K61" s="36"/>
      <c r="L61" s="36"/>
      <c r="M61" s="33" t="s">
        <v>225</v>
      </c>
      <c r="N61" s="33" t="s">
        <v>225</v>
      </c>
      <c r="O61" s="905"/>
      <c r="P61" s="569">
        <f t="shared" si="1"/>
        <v>0</v>
      </c>
    </row>
    <row r="62" spans="1:16" customFormat="1" ht="15" customHeight="1" x14ac:dyDescent="0.3">
      <c r="A62" s="30">
        <v>48</v>
      </c>
      <c r="B62" s="2086"/>
      <c r="C62" s="2086"/>
      <c r="D62" s="233" t="s">
        <v>141</v>
      </c>
      <c r="E62" s="565">
        <v>1</v>
      </c>
      <c r="F62" s="565">
        <v>1</v>
      </c>
      <c r="G62" s="33"/>
      <c r="H62" s="33"/>
      <c r="I62" s="36"/>
      <c r="J62" s="36"/>
      <c r="K62" s="36"/>
      <c r="L62" s="36"/>
      <c r="M62" s="33"/>
      <c r="N62" s="33" t="s">
        <v>225</v>
      </c>
      <c r="O62" s="905"/>
      <c r="P62" s="569">
        <f t="shared" si="1"/>
        <v>0</v>
      </c>
    </row>
    <row r="63" spans="1:16" customFormat="1" x14ac:dyDescent="0.3">
      <c r="A63" s="30">
        <v>49</v>
      </c>
      <c r="B63" s="2086" t="s">
        <v>4574</v>
      </c>
      <c r="C63" s="2086" t="s">
        <v>4575</v>
      </c>
      <c r="D63" s="233" t="s">
        <v>613</v>
      </c>
      <c r="E63" s="565">
        <v>2</v>
      </c>
      <c r="F63" s="565">
        <v>1</v>
      </c>
      <c r="G63" s="33"/>
      <c r="H63" s="33" t="s">
        <v>225</v>
      </c>
      <c r="I63" s="36"/>
      <c r="J63" s="36"/>
      <c r="K63" s="36"/>
      <c r="L63" s="36"/>
      <c r="M63" s="33" t="s">
        <v>225</v>
      </c>
      <c r="N63" s="33" t="s">
        <v>225</v>
      </c>
      <c r="O63" s="905"/>
      <c r="P63" s="569">
        <f t="shared" si="1"/>
        <v>0</v>
      </c>
    </row>
    <row r="64" spans="1:16" customFormat="1" x14ac:dyDescent="0.3">
      <c r="A64" s="30">
        <v>50</v>
      </c>
      <c r="B64" s="2086"/>
      <c r="C64" s="2086"/>
      <c r="D64" s="233" t="s">
        <v>425</v>
      </c>
      <c r="E64" s="565">
        <v>2</v>
      </c>
      <c r="F64" s="565">
        <v>1</v>
      </c>
      <c r="G64" s="33"/>
      <c r="H64" s="33"/>
      <c r="I64" s="36"/>
      <c r="J64" s="36"/>
      <c r="K64" s="36"/>
      <c r="L64" s="36"/>
      <c r="M64" s="33" t="s">
        <v>225</v>
      </c>
      <c r="N64" s="33" t="s">
        <v>225</v>
      </c>
      <c r="O64" s="905"/>
      <c r="P64" s="569">
        <f t="shared" si="1"/>
        <v>0</v>
      </c>
    </row>
    <row r="65" spans="1:16" customFormat="1" ht="15" customHeight="1" x14ac:dyDescent="0.3">
      <c r="A65" s="30">
        <v>51</v>
      </c>
      <c r="B65" s="2086"/>
      <c r="C65" s="2086"/>
      <c r="D65" s="233" t="s">
        <v>138</v>
      </c>
      <c r="E65" s="565">
        <v>2</v>
      </c>
      <c r="F65" s="565">
        <v>1</v>
      </c>
      <c r="G65" s="33"/>
      <c r="H65" s="33"/>
      <c r="I65" s="36"/>
      <c r="J65" s="36"/>
      <c r="K65" s="36"/>
      <c r="L65" s="36"/>
      <c r="M65" s="33" t="s">
        <v>225</v>
      </c>
      <c r="N65" s="33" t="s">
        <v>225</v>
      </c>
      <c r="O65" s="905"/>
      <c r="P65" s="569">
        <f t="shared" si="1"/>
        <v>0</v>
      </c>
    </row>
    <row r="66" spans="1:16" customFormat="1" x14ac:dyDescent="0.3">
      <c r="A66" s="30">
        <v>52</v>
      </c>
      <c r="B66" s="2086"/>
      <c r="C66" s="2086"/>
      <c r="D66" s="233" t="s">
        <v>139</v>
      </c>
      <c r="E66" s="565">
        <v>2</v>
      </c>
      <c r="F66" s="565">
        <v>1</v>
      </c>
      <c r="G66" s="33"/>
      <c r="H66" s="33"/>
      <c r="I66" s="36"/>
      <c r="J66" s="36"/>
      <c r="K66" s="36"/>
      <c r="L66" s="36"/>
      <c r="M66" s="33" t="s">
        <v>225</v>
      </c>
      <c r="N66" s="33" t="s">
        <v>225</v>
      </c>
      <c r="O66" s="905"/>
      <c r="P66" s="569">
        <f t="shared" si="1"/>
        <v>0</v>
      </c>
    </row>
    <row r="67" spans="1:16" customFormat="1" ht="15" customHeight="1" x14ac:dyDescent="0.3">
      <c r="A67" s="30">
        <v>53</v>
      </c>
      <c r="B67" s="2086"/>
      <c r="C67" s="2086"/>
      <c r="D67" s="233" t="s">
        <v>140</v>
      </c>
      <c r="E67" s="565">
        <v>2</v>
      </c>
      <c r="F67" s="565">
        <v>1</v>
      </c>
      <c r="G67" s="33"/>
      <c r="H67" s="33"/>
      <c r="I67" s="36"/>
      <c r="J67" s="36"/>
      <c r="K67" s="36"/>
      <c r="L67" s="36"/>
      <c r="M67" s="33" t="s">
        <v>225</v>
      </c>
      <c r="N67" s="33" t="s">
        <v>225</v>
      </c>
      <c r="O67" s="905"/>
      <c r="P67" s="569">
        <f t="shared" si="1"/>
        <v>0</v>
      </c>
    </row>
    <row r="68" spans="1:16" customFormat="1" x14ac:dyDescent="0.3">
      <c r="A68" s="30">
        <v>54</v>
      </c>
      <c r="B68" s="2086"/>
      <c r="C68" s="2086"/>
      <c r="D68" s="233" t="s">
        <v>141</v>
      </c>
      <c r="E68" s="565">
        <v>1</v>
      </c>
      <c r="F68" s="565">
        <v>1</v>
      </c>
      <c r="G68" s="33"/>
      <c r="H68" s="33"/>
      <c r="I68" s="36"/>
      <c r="J68" s="36"/>
      <c r="K68" s="36"/>
      <c r="L68" s="36"/>
      <c r="M68" s="33"/>
      <c r="N68" s="33" t="s">
        <v>225</v>
      </c>
      <c r="O68" s="905"/>
      <c r="P68" s="569">
        <f t="shared" si="1"/>
        <v>0</v>
      </c>
    </row>
    <row r="69" spans="1:16" customFormat="1" x14ac:dyDescent="0.3">
      <c r="A69" s="30">
        <v>55</v>
      </c>
      <c r="B69" s="2086" t="s">
        <v>4576</v>
      </c>
      <c r="C69" s="2086" t="s">
        <v>4505</v>
      </c>
      <c r="D69" s="233" t="s">
        <v>613</v>
      </c>
      <c r="E69" s="565">
        <v>2</v>
      </c>
      <c r="F69" s="565">
        <v>1</v>
      </c>
      <c r="G69" s="33"/>
      <c r="H69" s="33" t="s">
        <v>225</v>
      </c>
      <c r="I69" s="36"/>
      <c r="J69" s="36"/>
      <c r="K69" s="36"/>
      <c r="L69" s="36"/>
      <c r="M69" s="33" t="s">
        <v>225</v>
      </c>
      <c r="N69" s="33" t="s">
        <v>225</v>
      </c>
      <c r="O69" s="905"/>
      <c r="P69" s="569">
        <f t="shared" si="1"/>
        <v>0</v>
      </c>
    </row>
    <row r="70" spans="1:16" customFormat="1" x14ac:dyDescent="0.3">
      <c r="A70" s="30">
        <v>56</v>
      </c>
      <c r="B70" s="2086"/>
      <c r="C70" s="2086"/>
      <c r="D70" s="233" t="s">
        <v>425</v>
      </c>
      <c r="E70" s="565">
        <v>2</v>
      </c>
      <c r="F70" s="565">
        <v>1</v>
      </c>
      <c r="G70" s="33"/>
      <c r="H70" s="33"/>
      <c r="I70" s="36"/>
      <c r="J70" s="36"/>
      <c r="K70" s="36"/>
      <c r="L70" s="36"/>
      <c r="M70" s="33" t="s">
        <v>225</v>
      </c>
      <c r="N70" s="33" t="s">
        <v>225</v>
      </c>
      <c r="O70" s="905"/>
      <c r="P70" s="569">
        <f t="shared" si="1"/>
        <v>0</v>
      </c>
    </row>
    <row r="71" spans="1:16" customFormat="1" ht="15" customHeight="1" x14ac:dyDescent="0.3">
      <c r="A71" s="30">
        <v>57</v>
      </c>
      <c r="B71" s="2086"/>
      <c r="C71" s="2086"/>
      <c r="D71" s="233" t="s">
        <v>138</v>
      </c>
      <c r="E71" s="565">
        <v>2</v>
      </c>
      <c r="F71" s="565">
        <v>1</v>
      </c>
      <c r="G71" s="33"/>
      <c r="H71" s="33"/>
      <c r="I71" s="33"/>
      <c r="J71" s="36"/>
      <c r="K71" s="36"/>
      <c r="L71" s="36"/>
      <c r="M71" s="33" t="s">
        <v>225</v>
      </c>
      <c r="N71" s="33" t="s">
        <v>225</v>
      </c>
      <c r="O71" s="905"/>
      <c r="P71" s="569">
        <f t="shared" si="1"/>
        <v>0</v>
      </c>
    </row>
    <row r="72" spans="1:16" customFormat="1" ht="15" customHeight="1" x14ac:dyDescent="0.3">
      <c r="A72" s="30">
        <v>58</v>
      </c>
      <c r="B72" s="2086"/>
      <c r="C72" s="2086"/>
      <c r="D72" s="233" t="s">
        <v>139</v>
      </c>
      <c r="E72" s="565">
        <v>2</v>
      </c>
      <c r="F72" s="565">
        <v>1</v>
      </c>
      <c r="G72" s="33"/>
      <c r="H72" s="33"/>
      <c r="I72" s="36"/>
      <c r="J72" s="36"/>
      <c r="K72" s="36"/>
      <c r="L72" s="36"/>
      <c r="M72" s="33" t="s">
        <v>225</v>
      </c>
      <c r="N72" s="33" t="s">
        <v>225</v>
      </c>
      <c r="O72" s="905"/>
      <c r="P72" s="569">
        <f t="shared" si="1"/>
        <v>0</v>
      </c>
    </row>
    <row r="73" spans="1:16" customFormat="1" x14ac:dyDescent="0.3">
      <c r="A73" s="30">
        <v>59</v>
      </c>
      <c r="B73" s="2086"/>
      <c r="C73" s="2086"/>
      <c r="D73" s="233" t="s">
        <v>140</v>
      </c>
      <c r="E73" s="565">
        <v>2</v>
      </c>
      <c r="F73" s="565">
        <v>1</v>
      </c>
      <c r="G73" s="33"/>
      <c r="H73" s="33"/>
      <c r="I73" s="36"/>
      <c r="J73" s="36"/>
      <c r="K73" s="36"/>
      <c r="L73" s="36"/>
      <c r="M73" s="33" t="s">
        <v>225</v>
      </c>
      <c r="N73" s="33" t="s">
        <v>225</v>
      </c>
      <c r="O73" s="905"/>
      <c r="P73" s="569">
        <f t="shared" si="1"/>
        <v>0</v>
      </c>
    </row>
    <row r="74" spans="1:16" customFormat="1" x14ac:dyDescent="0.3">
      <c r="A74" s="30">
        <v>60</v>
      </c>
      <c r="B74" s="2086"/>
      <c r="C74" s="2086"/>
      <c r="D74" s="233" t="s">
        <v>141</v>
      </c>
      <c r="E74" s="565">
        <v>1</v>
      </c>
      <c r="F74" s="565">
        <v>1</v>
      </c>
      <c r="G74" s="33"/>
      <c r="H74" s="33"/>
      <c r="I74" s="36"/>
      <c r="J74" s="36"/>
      <c r="K74" s="36"/>
      <c r="L74" s="36"/>
      <c r="M74" s="33"/>
      <c r="N74" s="33" t="s">
        <v>225</v>
      </c>
      <c r="O74" s="905"/>
      <c r="P74" s="569">
        <f t="shared" si="1"/>
        <v>0</v>
      </c>
    </row>
    <row r="75" spans="1:16" customFormat="1" ht="15" customHeight="1" x14ac:dyDescent="0.3">
      <c r="A75" s="30">
        <v>61</v>
      </c>
      <c r="B75" s="2086" t="s">
        <v>4577</v>
      </c>
      <c r="C75" s="2086" t="s">
        <v>4573</v>
      </c>
      <c r="D75" s="233" t="s">
        <v>613</v>
      </c>
      <c r="E75" s="565">
        <v>2</v>
      </c>
      <c r="F75" s="565">
        <v>1</v>
      </c>
      <c r="G75" s="33"/>
      <c r="H75" s="33" t="s">
        <v>225</v>
      </c>
      <c r="I75" s="36"/>
      <c r="J75" s="36"/>
      <c r="K75" s="36"/>
      <c r="L75" s="36"/>
      <c r="M75" s="33" t="s">
        <v>225</v>
      </c>
      <c r="N75" s="33" t="s">
        <v>225</v>
      </c>
      <c r="O75" s="905"/>
      <c r="P75" s="569">
        <f t="shared" si="1"/>
        <v>0</v>
      </c>
    </row>
    <row r="76" spans="1:16" customFormat="1" x14ac:dyDescent="0.3">
      <c r="A76" s="30">
        <v>62</v>
      </c>
      <c r="B76" s="2086"/>
      <c r="C76" s="2086"/>
      <c r="D76" s="233" t="s">
        <v>425</v>
      </c>
      <c r="E76" s="565">
        <v>2</v>
      </c>
      <c r="F76" s="565">
        <v>1</v>
      </c>
      <c r="G76" s="33"/>
      <c r="H76" s="33"/>
      <c r="I76" s="36"/>
      <c r="J76" s="36"/>
      <c r="K76" s="36"/>
      <c r="L76" s="36"/>
      <c r="M76" s="33" t="s">
        <v>225</v>
      </c>
      <c r="N76" s="33" t="s">
        <v>225</v>
      </c>
      <c r="O76" s="905"/>
      <c r="P76" s="569">
        <f t="shared" si="1"/>
        <v>0</v>
      </c>
    </row>
    <row r="77" spans="1:16" customFormat="1" ht="15" customHeight="1" x14ac:dyDescent="0.3">
      <c r="A77" s="30">
        <v>63</v>
      </c>
      <c r="B77" s="2086"/>
      <c r="C77" s="2086"/>
      <c r="D77" s="233" t="s">
        <v>138</v>
      </c>
      <c r="E77" s="565">
        <v>2</v>
      </c>
      <c r="F77" s="565">
        <v>1</v>
      </c>
      <c r="G77" s="33"/>
      <c r="H77" s="33"/>
      <c r="I77" s="36"/>
      <c r="J77" s="36"/>
      <c r="K77" s="36"/>
      <c r="L77" s="36"/>
      <c r="M77" s="33" t="s">
        <v>225</v>
      </c>
      <c r="N77" s="33" t="s">
        <v>225</v>
      </c>
      <c r="O77" s="905"/>
      <c r="P77" s="569">
        <f t="shared" si="1"/>
        <v>0</v>
      </c>
    </row>
    <row r="78" spans="1:16" customFormat="1" x14ac:dyDescent="0.3">
      <c r="A78" s="30">
        <v>64</v>
      </c>
      <c r="B78" s="2086"/>
      <c r="C78" s="2086"/>
      <c r="D78" s="233" t="s">
        <v>139</v>
      </c>
      <c r="E78" s="565">
        <v>2</v>
      </c>
      <c r="F78" s="565">
        <v>1</v>
      </c>
      <c r="G78" s="33"/>
      <c r="H78" s="33"/>
      <c r="I78" s="36"/>
      <c r="J78" s="36"/>
      <c r="K78" s="36"/>
      <c r="L78" s="36"/>
      <c r="M78" s="33" t="s">
        <v>225</v>
      </c>
      <c r="N78" s="33" t="s">
        <v>225</v>
      </c>
      <c r="O78" s="905"/>
      <c r="P78" s="569">
        <f t="shared" si="1"/>
        <v>0</v>
      </c>
    </row>
    <row r="79" spans="1:16" customFormat="1" x14ac:dyDescent="0.3">
      <c r="A79" s="30">
        <v>65</v>
      </c>
      <c r="B79" s="2086"/>
      <c r="C79" s="2086"/>
      <c r="D79" s="233" t="s">
        <v>140</v>
      </c>
      <c r="E79" s="565">
        <v>2</v>
      </c>
      <c r="F79" s="565">
        <v>1</v>
      </c>
      <c r="G79" s="33"/>
      <c r="H79" s="33"/>
      <c r="I79" s="36"/>
      <c r="J79" s="36"/>
      <c r="K79" s="36"/>
      <c r="L79" s="36"/>
      <c r="M79" s="33" t="s">
        <v>225</v>
      </c>
      <c r="N79" s="33" t="s">
        <v>225</v>
      </c>
      <c r="O79" s="905"/>
      <c r="P79" s="569">
        <f t="shared" ref="P79:P110" si="2">ROUND(O79,2)*E79*F79</f>
        <v>0</v>
      </c>
    </row>
    <row r="80" spans="1:16" customFormat="1" x14ac:dyDescent="0.3">
      <c r="A80" s="30">
        <v>66</v>
      </c>
      <c r="B80" s="2086"/>
      <c r="C80" s="2086"/>
      <c r="D80" s="233" t="s">
        <v>141</v>
      </c>
      <c r="E80" s="565">
        <v>1</v>
      </c>
      <c r="F80" s="565">
        <v>1</v>
      </c>
      <c r="G80" s="33"/>
      <c r="H80" s="33"/>
      <c r="I80" s="36"/>
      <c r="J80" s="36"/>
      <c r="K80" s="36"/>
      <c r="L80" s="36"/>
      <c r="M80" s="33"/>
      <c r="N80" s="33" t="s">
        <v>225</v>
      </c>
      <c r="O80" s="905"/>
      <c r="P80" s="569">
        <f t="shared" si="2"/>
        <v>0</v>
      </c>
    </row>
    <row r="81" spans="1:16" customFormat="1" ht="15" customHeight="1" x14ac:dyDescent="0.3">
      <c r="A81" s="30">
        <v>67</v>
      </c>
      <c r="B81" s="2086" t="s">
        <v>4578</v>
      </c>
      <c r="C81" s="2086" t="s">
        <v>4573</v>
      </c>
      <c r="D81" s="233" t="s">
        <v>613</v>
      </c>
      <c r="E81" s="565">
        <v>2</v>
      </c>
      <c r="F81" s="565">
        <v>1</v>
      </c>
      <c r="G81" s="33"/>
      <c r="H81" s="33" t="s">
        <v>225</v>
      </c>
      <c r="I81" s="33"/>
      <c r="J81" s="36"/>
      <c r="K81" s="36"/>
      <c r="L81" s="36"/>
      <c r="M81" s="33" t="s">
        <v>225</v>
      </c>
      <c r="N81" s="33" t="s">
        <v>225</v>
      </c>
      <c r="O81" s="905"/>
      <c r="P81" s="569">
        <f t="shared" si="2"/>
        <v>0</v>
      </c>
    </row>
    <row r="82" spans="1:16" customFormat="1" ht="15" customHeight="1" x14ac:dyDescent="0.3">
      <c r="A82" s="30">
        <v>68</v>
      </c>
      <c r="B82" s="2086"/>
      <c r="C82" s="2086"/>
      <c r="D82" s="233" t="s">
        <v>425</v>
      </c>
      <c r="E82" s="565">
        <v>2</v>
      </c>
      <c r="F82" s="565">
        <v>1</v>
      </c>
      <c r="G82" s="33"/>
      <c r="H82" s="33"/>
      <c r="I82" s="36"/>
      <c r="J82" s="36"/>
      <c r="K82" s="36"/>
      <c r="L82" s="36"/>
      <c r="M82" s="33" t="s">
        <v>225</v>
      </c>
      <c r="N82" s="33" t="s">
        <v>225</v>
      </c>
      <c r="O82" s="905"/>
      <c r="P82" s="569">
        <f t="shared" si="2"/>
        <v>0</v>
      </c>
    </row>
    <row r="83" spans="1:16" customFormat="1" x14ac:dyDescent="0.3">
      <c r="A83" s="30">
        <v>69</v>
      </c>
      <c r="B83" s="2086"/>
      <c r="C83" s="2086"/>
      <c r="D83" s="233" t="s">
        <v>138</v>
      </c>
      <c r="E83" s="565">
        <v>2</v>
      </c>
      <c r="F83" s="565">
        <v>1</v>
      </c>
      <c r="G83" s="33"/>
      <c r="H83" s="33"/>
      <c r="I83" s="36"/>
      <c r="J83" s="36"/>
      <c r="K83" s="36"/>
      <c r="L83" s="36"/>
      <c r="M83" s="33" t="s">
        <v>225</v>
      </c>
      <c r="N83" s="33" t="s">
        <v>225</v>
      </c>
      <c r="O83" s="905"/>
      <c r="P83" s="569">
        <f t="shared" si="2"/>
        <v>0</v>
      </c>
    </row>
    <row r="84" spans="1:16" customFormat="1" x14ac:dyDescent="0.3">
      <c r="A84" s="30">
        <v>70</v>
      </c>
      <c r="B84" s="2086"/>
      <c r="C84" s="2086"/>
      <c r="D84" s="233" t="s">
        <v>139</v>
      </c>
      <c r="E84" s="565">
        <v>2</v>
      </c>
      <c r="F84" s="565">
        <v>1</v>
      </c>
      <c r="G84" s="33"/>
      <c r="H84" s="33"/>
      <c r="I84" s="36"/>
      <c r="J84" s="36"/>
      <c r="K84" s="36"/>
      <c r="L84" s="36"/>
      <c r="M84" s="33" t="s">
        <v>225</v>
      </c>
      <c r="N84" s="33" t="s">
        <v>225</v>
      </c>
      <c r="O84" s="905"/>
      <c r="P84" s="569">
        <f t="shared" si="2"/>
        <v>0</v>
      </c>
    </row>
    <row r="85" spans="1:16" customFormat="1" ht="15" customHeight="1" x14ac:dyDescent="0.3">
      <c r="A85" s="30">
        <v>71</v>
      </c>
      <c r="B85" s="2086"/>
      <c r="C85" s="2086"/>
      <c r="D85" s="233" t="s">
        <v>140</v>
      </c>
      <c r="E85" s="565">
        <v>2</v>
      </c>
      <c r="F85" s="565">
        <v>1</v>
      </c>
      <c r="G85" s="33"/>
      <c r="H85" s="33"/>
      <c r="I85" s="36"/>
      <c r="J85" s="36"/>
      <c r="K85" s="36"/>
      <c r="L85" s="36"/>
      <c r="M85" s="33" t="s">
        <v>225</v>
      </c>
      <c r="N85" s="33" t="s">
        <v>225</v>
      </c>
      <c r="O85" s="905"/>
      <c r="P85" s="569">
        <f t="shared" si="2"/>
        <v>0</v>
      </c>
    </row>
    <row r="86" spans="1:16" customFormat="1" x14ac:dyDescent="0.3">
      <c r="A86" s="30">
        <v>72</v>
      </c>
      <c r="B86" s="2086"/>
      <c r="C86" s="2086"/>
      <c r="D86" s="233" t="s">
        <v>141</v>
      </c>
      <c r="E86" s="565">
        <v>1</v>
      </c>
      <c r="F86" s="565">
        <v>1</v>
      </c>
      <c r="G86" s="33"/>
      <c r="H86" s="33"/>
      <c r="I86" s="36"/>
      <c r="J86" s="36"/>
      <c r="K86" s="36"/>
      <c r="L86" s="36"/>
      <c r="M86" s="33"/>
      <c r="N86" s="33" t="s">
        <v>225</v>
      </c>
      <c r="O86" s="905"/>
      <c r="P86" s="569">
        <f t="shared" si="2"/>
        <v>0</v>
      </c>
    </row>
    <row r="87" spans="1:16" customFormat="1" ht="15" customHeight="1" x14ac:dyDescent="0.3">
      <c r="A87" s="30">
        <v>73</v>
      </c>
      <c r="B87" s="2086" t="s">
        <v>4579</v>
      </c>
      <c r="C87" s="2086" t="s">
        <v>4505</v>
      </c>
      <c r="D87" s="233" t="s">
        <v>613</v>
      </c>
      <c r="E87" s="565">
        <v>2</v>
      </c>
      <c r="F87" s="565">
        <v>1</v>
      </c>
      <c r="G87" s="33"/>
      <c r="H87" s="33" t="s">
        <v>225</v>
      </c>
      <c r="I87" s="36"/>
      <c r="J87" s="36"/>
      <c r="K87" s="36"/>
      <c r="L87" s="36"/>
      <c r="M87" s="33" t="s">
        <v>225</v>
      </c>
      <c r="N87" s="33" t="s">
        <v>225</v>
      </c>
      <c r="O87" s="905"/>
      <c r="P87" s="569">
        <f t="shared" si="2"/>
        <v>0</v>
      </c>
    </row>
    <row r="88" spans="1:16" customFormat="1" x14ac:dyDescent="0.3">
      <c r="A88" s="30">
        <v>74</v>
      </c>
      <c r="B88" s="2086"/>
      <c r="C88" s="2086"/>
      <c r="D88" s="233" t="s">
        <v>425</v>
      </c>
      <c r="E88" s="565">
        <v>2</v>
      </c>
      <c r="F88" s="565">
        <v>1</v>
      </c>
      <c r="G88" s="33"/>
      <c r="H88" s="33"/>
      <c r="I88" s="36"/>
      <c r="J88" s="36"/>
      <c r="K88" s="36"/>
      <c r="L88" s="36"/>
      <c r="M88" s="33" t="s">
        <v>225</v>
      </c>
      <c r="N88" s="33" t="s">
        <v>225</v>
      </c>
      <c r="O88" s="905"/>
      <c r="P88" s="569">
        <f t="shared" si="2"/>
        <v>0</v>
      </c>
    </row>
    <row r="89" spans="1:16" customFormat="1" x14ac:dyDescent="0.3">
      <c r="A89" s="30">
        <v>75</v>
      </c>
      <c r="B89" s="2086"/>
      <c r="C89" s="2086"/>
      <c r="D89" s="233" t="s">
        <v>138</v>
      </c>
      <c r="E89" s="565">
        <v>2</v>
      </c>
      <c r="F89" s="565">
        <v>1</v>
      </c>
      <c r="G89" s="33"/>
      <c r="H89" s="33"/>
      <c r="I89" s="36"/>
      <c r="J89" s="36"/>
      <c r="K89" s="36"/>
      <c r="L89" s="36"/>
      <c r="M89" s="33" t="s">
        <v>225</v>
      </c>
      <c r="N89" s="33" t="s">
        <v>225</v>
      </c>
      <c r="O89" s="905"/>
      <c r="P89" s="569">
        <f t="shared" si="2"/>
        <v>0</v>
      </c>
    </row>
    <row r="90" spans="1:16" customFormat="1" x14ac:dyDescent="0.3">
      <c r="A90" s="30">
        <v>76</v>
      </c>
      <c r="B90" s="2086"/>
      <c r="C90" s="2086"/>
      <c r="D90" s="233" t="s">
        <v>139</v>
      </c>
      <c r="E90" s="565">
        <v>2</v>
      </c>
      <c r="F90" s="565">
        <v>1</v>
      </c>
      <c r="G90" s="33"/>
      <c r="H90" s="33"/>
      <c r="I90" s="36"/>
      <c r="J90" s="36"/>
      <c r="K90" s="36"/>
      <c r="L90" s="36"/>
      <c r="M90" s="33" t="s">
        <v>225</v>
      </c>
      <c r="N90" s="33" t="s">
        <v>225</v>
      </c>
      <c r="O90" s="905"/>
      <c r="P90" s="569">
        <f t="shared" si="2"/>
        <v>0</v>
      </c>
    </row>
    <row r="91" spans="1:16" customFormat="1" ht="15" customHeight="1" x14ac:dyDescent="0.3">
      <c r="A91" s="30">
        <v>77</v>
      </c>
      <c r="B91" s="2086"/>
      <c r="C91" s="2086"/>
      <c r="D91" s="233" t="s">
        <v>140</v>
      </c>
      <c r="E91" s="565">
        <v>2</v>
      </c>
      <c r="F91" s="565">
        <v>1</v>
      </c>
      <c r="G91" s="33"/>
      <c r="H91" s="33"/>
      <c r="I91" s="33"/>
      <c r="J91" s="36"/>
      <c r="K91" s="36"/>
      <c r="L91" s="36"/>
      <c r="M91" s="33" t="s">
        <v>225</v>
      </c>
      <c r="N91" s="33" t="s">
        <v>225</v>
      </c>
      <c r="O91" s="905"/>
      <c r="P91" s="569">
        <f t="shared" si="2"/>
        <v>0</v>
      </c>
    </row>
    <row r="92" spans="1:16" customFormat="1" ht="15" customHeight="1" x14ac:dyDescent="0.3">
      <c r="A92" s="30">
        <v>78</v>
      </c>
      <c r="B92" s="2086"/>
      <c r="C92" s="2086"/>
      <c r="D92" s="233" t="s">
        <v>141</v>
      </c>
      <c r="E92" s="565">
        <v>1</v>
      </c>
      <c r="F92" s="565">
        <v>1</v>
      </c>
      <c r="G92" s="33"/>
      <c r="H92" s="33"/>
      <c r="I92" s="36"/>
      <c r="J92" s="36"/>
      <c r="K92" s="36"/>
      <c r="L92" s="36"/>
      <c r="M92" s="33"/>
      <c r="N92" s="33" t="s">
        <v>225</v>
      </c>
      <c r="O92" s="905"/>
      <c r="P92" s="569">
        <f t="shared" si="2"/>
        <v>0</v>
      </c>
    </row>
    <row r="93" spans="1:16" customFormat="1" x14ac:dyDescent="0.3">
      <c r="A93" s="30">
        <v>79</v>
      </c>
      <c r="B93" s="2086" t="s">
        <v>4580</v>
      </c>
      <c r="C93" s="2085" t="s">
        <v>4581</v>
      </c>
      <c r="D93" s="233" t="s">
        <v>535</v>
      </c>
      <c r="E93" s="33"/>
      <c r="F93" s="33"/>
      <c r="G93" s="33"/>
      <c r="H93" s="33" t="s">
        <v>225</v>
      </c>
      <c r="I93" s="36"/>
      <c r="J93" s="36"/>
      <c r="K93" s="36"/>
      <c r="L93" s="36"/>
      <c r="M93" s="33"/>
      <c r="N93" s="33"/>
      <c r="O93" s="905"/>
      <c r="P93" s="569">
        <f t="shared" si="2"/>
        <v>0</v>
      </c>
    </row>
    <row r="94" spans="1:16" customFormat="1" x14ac:dyDescent="0.3">
      <c r="A94" s="30">
        <v>80</v>
      </c>
      <c r="B94" s="2086"/>
      <c r="C94" s="2085"/>
      <c r="D94" s="233" t="s">
        <v>978</v>
      </c>
      <c r="E94" s="565">
        <v>2</v>
      </c>
      <c r="F94" s="565">
        <v>2</v>
      </c>
      <c r="G94" s="33"/>
      <c r="H94" s="33"/>
      <c r="I94" s="36"/>
      <c r="J94" s="36"/>
      <c r="K94" s="36"/>
      <c r="L94" s="36"/>
      <c r="M94" s="33" t="s">
        <v>225</v>
      </c>
      <c r="N94" s="33" t="s">
        <v>225</v>
      </c>
      <c r="O94" s="905"/>
      <c r="P94" s="569">
        <f t="shared" si="2"/>
        <v>0</v>
      </c>
    </row>
    <row r="95" spans="1:16" customFormat="1" ht="61.5" customHeight="1" x14ac:dyDescent="0.3">
      <c r="A95" s="30">
        <v>81</v>
      </c>
      <c r="B95" s="2086"/>
      <c r="C95" s="2085"/>
      <c r="D95" s="149" t="s">
        <v>4582</v>
      </c>
      <c r="E95" s="565">
        <v>2</v>
      </c>
      <c r="F95" s="565">
        <v>2</v>
      </c>
      <c r="G95" s="33"/>
      <c r="H95" s="33"/>
      <c r="I95" s="36"/>
      <c r="J95" s="36"/>
      <c r="K95" s="36"/>
      <c r="L95" s="36"/>
      <c r="M95" s="33" t="s">
        <v>225</v>
      </c>
      <c r="N95" s="33" t="s">
        <v>225</v>
      </c>
      <c r="O95" s="905"/>
      <c r="P95" s="569">
        <f t="shared" si="2"/>
        <v>0</v>
      </c>
    </row>
    <row r="96" spans="1:16" customFormat="1" x14ac:dyDescent="0.3">
      <c r="A96" s="30">
        <v>82</v>
      </c>
      <c r="B96" s="2086"/>
      <c r="C96" s="2085"/>
      <c r="D96" s="233" t="s">
        <v>4583</v>
      </c>
      <c r="E96" s="565">
        <v>1</v>
      </c>
      <c r="F96" s="565">
        <v>2</v>
      </c>
      <c r="G96" s="33"/>
      <c r="H96" s="33"/>
      <c r="I96" s="36"/>
      <c r="J96" s="36"/>
      <c r="K96" s="36"/>
      <c r="L96" s="36"/>
      <c r="M96" s="33"/>
      <c r="N96" s="33" t="s">
        <v>225</v>
      </c>
      <c r="O96" s="905"/>
      <c r="P96" s="569">
        <f t="shared" si="2"/>
        <v>0</v>
      </c>
    </row>
    <row r="97" spans="1:16" customFormat="1" ht="15" customHeight="1" x14ac:dyDescent="0.3">
      <c r="A97" s="30">
        <v>83</v>
      </c>
      <c r="B97" s="2086" t="s">
        <v>4584</v>
      </c>
      <c r="C97" s="2086" t="s">
        <v>4505</v>
      </c>
      <c r="D97" s="233" t="s">
        <v>613</v>
      </c>
      <c r="E97" s="565">
        <v>2</v>
      </c>
      <c r="F97" s="565">
        <v>1</v>
      </c>
      <c r="G97" s="33"/>
      <c r="H97" s="33" t="s">
        <v>225</v>
      </c>
      <c r="I97" s="36"/>
      <c r="J97" s="36"/>
      <c r="K97" s="36"/>
      <c r="L97" s="36"/>
      <c r="M97" s="33" t="s">
        <v>225</v>
      </c>
      <c r="N97" s="33" t="s">
        <v>225</v>
      </c>
      <c r="O97" s="905"/>
      <c r="P97" s="569">
        <f t="shared" si="2"/>
        <v>0</v>
      </c>
    </row>
    <row r="98" spans="1:16" customFormat="1" x14ac:dyDescent="0.3">
      <c r="A98" s="30">
        <v>84</v>
      </c>
      <c r="B98" s="2086"/>
      <c r="C98" s="2086"/>
      <c r="D98" s="233" t="s">
        <v>425</v>
      </c>
      <c r="E98" s="565">
        <v>2</v>
      </c>
      <c r="F98" s="565">
        <v>1</v>
      </c>
      <c r="G98" s="33"/>
      <c r="H98" s="33"/>
      <c r="I98" s="36"/>
      <c r="J98" s="36"/>
      <c r="K98" s="36"/>
      <c r="L98" s="36"/>
      <c r="M98" s="33" t="s">
        <v>225</v>
      </c>
      <c r="N98" s="33" t="s">
        <v>225</v>
      </c>
      <c r="O98" s="905"/>
      <c r="P98" s="569">
        <f t="shared" si="2"/>
        <v>0</v>
      </c>
    </row>
    <row r="99" spans="1:16" customFormat="1" x14ac:dyDescent="0.3">
      <c r="A99" s="30">
        <v>85</v>
      </c>
      <c r="B99" s="2086"/>
      <c r="C99" s="2086"/>
      <c r="D99" s="233" t="s">
        <v>138</v>
      </c>
      <c r="E99" s="565">
        <v>2</v>
      </c>
      <c r="F99" s="565">
        <v>1</v>
      </c>
      <c r="G99" s="33"/>
      <c r="H99" s="33"/>
      <c r="I99" s="36"/>
      <c r="J99" s="36"/>
      <c r="K99" s="36"/>
      <c r="L99" s="36"/>
      <c r="M99" s="33" t="s">
        <v>225</v>
      </c>
      <c r="N99" s="33" t="s">
        <v>225</v>
      </c>
      <c r="O99" s="905"/>
      <c r="P99" s="569">
        <f t="shared" si="2"/>
        <v>0</v>
      </c>
    </row>
    <row r="100" spans="1:16" customFormat="1" x14ac:dyDescent="0.3">
      <c r="A100" s="30">
        <v>86</v>
      </c>
      <c r="B100" s="2086"/>
      <c r="C100" s="2086"/>
      <c r="D100" s="233" t="s">
        <v>139</v>
      </c>
      <c r="E100" s="565">
        <v>2</v>
      </c>
      <c r="F100" s="565">
        <v>1</v>
      </c>
      <c r="G100" s="33"/>
      <c r="H100" s="33"/>
      <c r="I100" s="36"/>
      <c r="J100" s="36"/>
      <c r="K100" s="36"/>
      <c r="L100" s="36"/>
      <c r="M100" s="33" t="s">
        <v>225</v>
      </c>
      <c r="N100" s="33" t="s">
        <v>225</v>
      </c>
      <c r="O100" s="905"/>
      <c r="P100" s="569">
        <f t="shared" si="2"/>
        <v>0</v>
      </c>
    </row>
    <row r="101" spans="1:16" customFormat="1" ht="15" customHeight="1" x14ac:dyDescent="0.3">
      <c r="A101" s="30">
        <v>87</v>
      </c>
      <c r="B101" s="2086"/>
      <c r="C101" s="2086"/>
      <c r="D101" s="233" t="s">
        <v>140</v>
      </c>
      <c r="E101" s="565">
        <v>2</v>
      </c>
      <c r="F101" s="565">
        <v>1</v>
      </c>
      <c r="G101" s="33"/>
      <c r="H101" s="33"/>
      <c r="I101" s="33"/>
      <c r="J101" s="36"/>
      <c r="K101" s="36"/>
      <c r="L101" s="36"/>
      <c r="M101" s="33" t="s">
        <v>225</v>
      </c>
      <c r="N101" s="33" t="s">
        <v>225</v>
      </c>
      <c r="O101" s="905"/>
      <c r="P101" s="569">
        <f t="shared" si="2"/>
        <v>0</v>
      </c>
    </row>
    <row r="102" spans="1:16" customFormat="1" ht="15" customHeight="1" x14ac:dyDescent="0.3">
      <c r="A102" s="30">
        <v>88</v>
      </c>
      <c r="B102" s="2086"/>
      <c r="C102" s="2086"/>
      <c r="D102" s="233" t="s">
        <v>141</v>
      </c>
      <c r="E102" s="565">
        <v>1</v>
      </c>
      <c r="F102" s="565">
        <v>1</v>
      </c>
      <c r="G102" s="33"/>
      <c r="H102" s="33"/>
      <c r="I102" s="36"/>
      <c r="J102" s="36"/>
      <c r="K102" s="36"/>
      <c r="L102" s="36"/>
      <c r="M102" s="33"/>
      <c r="N102" s="33" t="s">
        <v>225</v>
      </c>
      <c r="O102" s="905"/>
      <c r="P102" s="569">
        <f t="shared" si="2"/>
        <v>0</v>
      </c>
    </row>
    <row r="103" spans="1:16" customFormat="1" x14ac:dyDescent="0.3">
      <c r="A103" s="30">
        <v>89</v>
      </c>
      <c r="B103" s="2086" t="s">
        <v>4585</v>
      </c>
      <c r="C103" s="2086" t="s">
        <v>4505</v>
      </c>
      <c r="D103" s="233" t="s">
        <v>613</v>
      </c>
      <c r="E103" s="565">
        <v>2</v>
      </c>
      <c r="F103" s="565">
        <v>1</v>
      </c>
      <c r="G103" s="33"/>
      <c r="H103" s="33" t="s">
        <v>225</v>
      </c>
      <c r="I103" s="36"/>
      <c r="J103" s="36"/>
      <c r="K103" s="36"/>
      <c r="L103" s="36"/>
      <c r="M103" s="33" t="s">
        <v>225</v>
      </c>
      <c r="N103" s="33" t="s">
        <v>225</v>
      </c>
      <c r="O103" s="905"/>
      <c r="P103" s="569">
        <f t="shared" si="2"/>
        <v>0</v>
      </c>
    </row>
    <row r="104" spans="1:16" customFormat="1" x14ac:dyDescent="0.3">
      <c r="A104" s="30">
        <v>90</v>
      </c>
      <c r="B104" s="2086"/>
      <c r="C104" s="2086"/>
      <c r="D104" s="233" t="s">
        <v>425</v>
      </c>
      <c r="E104" s="565">
        <v>2</v>
      </c>
      <c r="F104" s="565">
        <v>1</v>
      </c>
      <c r="G104" s="33"/>
      <c r="H104" s="33"/>
      <c r="I104" s="36"/>
      <c r="J104" s="36"/>
      <c r="K104" s="36"/>
      <c r="L104" s="36"/>
      <c r="M104" s="33" t="s">
        <v>225</v>
      </c>
      <c r="N104" s="33" t="s">
        <v>225</v>
      </c>
      <c r="O104" s="905"/>
      <c r="P104" s="569">
        <f t="shared" si="2"/>
        <v>0</v>
      </c>
    </row>
    <row r="105" spans="1:16" customFormat="1" ht="15" customHeight="1" x14ac:dyDescent="0.3">
      <c r="A105" s="30">
        <v>91</v>
      </c>
      <c r="B105" s="2086"/>
      <c r="C105" s="2086"/>
      <c r="D105" s="233" t="s">
        <v>138</v>
      </c>
      <c r="E105" s="565">
        <v>2</v>
      </c>
      <c r="F105" s="565">
        <v>1</v>
      </c>
      <c r="G105" s="33"/>
      <c r="H105" s="33"/>
      <c r="I105" s="36"/>
      <c r="J105" s="36"/>
      <c r="K105" s="36"/>
      <c r="L105" s="36"/>
      <c r="M105" s="33" t="s">
        <v>225</v>
      </c>
      <c r="N105" s="33" t="s">
        <v>225</v>
      </c>
      <c r="O105" s="905"/>
      <c r="P105" s="569">
        <f t="shared" si="2"/>
        <v>0</v>
      </c>
    </row>
    <row r="106" spans="1:16" customFormat="1" x14ac:dyDescent="0.3">
      <c r="A106" s="30">
        <v>92</v>
      </c>
      <c r="B106" s="2086"/>
      <c r="C106" s="2086"/>
      <c r="D106" s="233" t="s">
        <v>139</v>
      </c>
      <c r="E106" s="565">
        <v>2</v>
      </c>
      <c r="F106" s="565">
        <v>1</v>
      </c>
      <c r="G106" s="33"/>
      <c r="H106" s="33"/>
      <c r="I106" s="36"/>
      <c r="J106" s="36"/>
      <c r="K106" s="36"/>
      <c r="L106" s="36"/>
      <c r="M106" s="33" t="s">
        <v>225</v>
      </c>
      <c r="N106" s="33" t="s">
        <v>225</v>
      </c>
      <c r="O106" s="905"/>
      <c r="P106" s="569">
        <f t="shared" si="2"/>
        <v>0</v>
      </c>
    </row>
    <row r="107" spans="1:16" customFormat="1" ht="15" customHeight="1" x14ac:dyDescent="0.3">
      <c r="A107" s="30">
        <v>93</v>
      </c>
      <c r="B107" s="2086"/>
      <c r="C107" s="2086"/>
      <c r="D107" s="233" t="s">
        <v>140</v>
      </c>
      <c r="E107" s="565">
        <v>2</v>
      </c>
      <c r="F107" s="565">
        <v>1</v>
      </c>
      <c r="G107" s="33"/>
      <c r="H107" s="33"/>
      <c r="I107" s="36"/>
      <c r="J107" s="36"/>
      <c r="K107" s="36"/>
      <c r="L107" s="36"/>
      <c r="M107" s="33" t="s">
        <v>225</v>
      </c>
      <c r="N107" s="33" t="s">
        <v>225</v>
      </c>
      <c r="O107" s="905"/>
      <c r="P107" s="569">
        <f t="shared" si="2"/>
        <v>0</v>
      </c>
    </row>
    <row r="108" spans="1:16" customFormat="1" x14ac:dyDescent="0.3">
      <c r="A108" s="30">
        <v>94</v>
      </c>
      <c r="B108" s="2086"/>
      <c r="C108" s="2086"/>
      <c r="D108" s="233" t="s">
        <v>141</v>
      </c>
      <c r="E108" s="565">
        <v>1</v>
      </c>
      <c r="F108" s="565">
        <v>1</v>
      </c>
      <c r="G108" s="33"/>
      <c r="H108" s="33"/>
      <c r="I108" s="36"/>
      <c r="J108" s="36"/>
      <c r="K108" s="36"/>
      <c r="L108" s="36"/>
      <c r="M108" s="33"/>
      <c r="N108" s="33" t="s">
        <v>225</v>
      </c>
      <c r="O108" s="905"/>
      <c r="P108" s="569">
        <f t="shared" si="2"/>
        <v>0</v>
      </c>
    </row>
    <row r="109" spans="1:16" customFormat="1" x14ac:dyDescent="0.3">
      <c r="A109" s="30">
        <v>95</v>
      </c>
      <c r="B109" s="2086" t="s">
        <v>4586</v>
      </c>
      <c r="C109" s="2086" t="s">
        <v>4505</v>
      </c>
      <c r="D109" s="233" t="s">
        <v>613</v>
      </c>
      <c r="E109" s="565">
        <v>2</v>
      </c>
      <c r="F109" s="565">
        <v>1</v>
      </c>
      <c r="G109" s="33"/>
      <c r="H109" s="33" t="s">
        <v>225</v>
      </c>
      <c r="I109" s="36"/>
      <c r="J109" s="36"/>
      <c r="K109" s="36"/>
      <c r="L109" s="36"/>
      <c r="M109" s="33" t="s">
        <v>225</v>
      </c>
      <c r="N109" s="33" t="s">
        <v>225</v>
      </c>
      <c r="O109" s="905"/>
      <c r="P109" s="569">
        <f t="shared" si="2"/>
        <v>0</v>
      </c>
    </row>
    <row r="110" spans="1:16" customFormat="1" x14ac:dyDescent="0.3">
      <c r="A110" s="30">
        <v>96</v>
      </c>
      <c r="B110" s="2086"/>
      <c r="C110" s="2086"/>
      <c r="D110" s="233" t="s">
        <v>425</v>
      </c>
      <c r="E110" s="565">
        <v>2</v>
      </c>
      <c r="F110" s="565">
        <v>1</v>
      </c>
      <c r="G110" s="33"/>
      <c r="H110" s="33"/>
      <c r="I110" s="36"/>
      <c r="J110" s="36"/>
      <c r="K110" s="36"/>
      <c r="L110" s="36"/>
      <c r="M110" s="33" t="s">
        <v>225</v>
      </c>
      <c r="N110" s="33" t="s">
        <v>225</v>
      </c>
      <c r="O110" s="905"/>
      <c r="P110" s="569">
        <f t="shared" si="2"/>
        <v>0</v>
      </c>
    </row>
    <row r="111" spans="1:16" customFormat="1" ht="15" customHeight="1" x14ac:dyDescent="0.3">
      <c r="A111" s="30">
        <v>97</v>
      </c>
      <c r="B111" s="2086"/>
      <c r="C111" s="2086"/>
      <c r="D111" s="233" t="s">
        <v>138</v>
      </c>
      <c r="E111" s="565">
        <v>2</v>
      </c>
      <c r="F111" s="565">
        <v>1</v>
      </c>
      <c r="G111" s="33"/>
      <c r="H111" s="33"/>
      <c r="I111" s="33"/>
      <c r="J111" s="36"/>
      <c r="K111" s="36"/>
      <c r="L111" s="36"/>
      <c r="M111" s="33" t="s">
        <v>225</v>
      </c>
      <c r="N111" s="33" t="s">
        <v>225</v>
      </c>
      <c r="O111" s="905"/>
      <c r="P111" s="569">
        <f t="shared" ref="P111:P139" si="3">ROUND(O111,2)*E111*F111</f>
        <v>0</v>
      </c>
    </row>
    <row r="112" spans="1:16" customFormat="1" ht="15" customHeight="1" x14ac:dyDescent="0.3">
      <c r="A112" s="30">
        <v>98</v>
      </c>
      <c r="B112" s="2086"/>
      <c r="C112" s="2086"/>
      <c r="D112" s="233" t="s">
        <v>139</v>
      </c>
      <c r="E112" s="565">
        <v>2</v>
      </c>
      <c r="F112" s="565">
        <v>1</v>
      </c>
      <c r="G112" s="33"/>
      <c r="H112" s="33"/>
      <c r="I112" s="36"/>
      <c r="J112" s="36"/>
      <c r="K112" s="36"/>
      <c r="L112" s="36"/>
      <c r="M112" s="33" t="s">
        <v>225</v>
      </c>
      <c r="N112" s="33" t="s">
        <v>225</v>
      </c>
      <c r="O112" s="905"/>
      <c r="P112" s="569">
        <f t="shared" si="3"/>
        <v>0</v>
      </c>
    </row>
    <row r="113" spans="1:16" customFormat="1" x14ac:dyDescent="0.3">
      <c r="A113" s="30">
        <v>99</v>
      </c>
      <c r="B113" s="2086"/>
      <c r="C113" s="2086"/>
      <c r="D113" s="233" t="s">
        <v>140</v>
      </c>
      <c r="E113" s="565">
        <v>2</v>
      </c>
      <c r="F113" s="565">
        <v>1</v>
      </c>
      <c r="G113" s="33"/>
      <c r="H113" s="33"/>
      <c r="I113" s="36"/>
      <c r="J113" s="36"/>
      <c r="K113" s="36"/>
      <c r="L113" s="36"/>
      <c r="M113" s="33" t="s">
        <v>225</v>
      </c>
      <c r="N113" s="33" t="s">
        <v>225</v>
      </c>
      <c r="O113" s="905"/>
      <c r="P113" s="569">
        <f t="shared" si="3"/>
        <v>0</v>
      </c>
    </row>
    <row r="114" spans="1:16" customFormat="1" x14ac:dyDescent="0.3">
      <c r="A114" s="30">
        <v>100</v>
      </c>
      <c r="B114" s="2086"/>
      <c r="C114" s="2086"/>
      <c r="D114" s="233" t="s">
        <v>141</v>
      </c>
      <c r="E114" s="565">
        <v>1</v>
      </c>
      <c r="F114" s="565">
        <v>1</v>
      </c>
      <c r="G114" s="33"/>
      <c r="H114" s="33"/>
      <c r="I114" s="36"/>
      <c r="J114" s="36"/>
      <c r="K114" s="36"/>
      <c r="L114" s="36"/>
      <c r="M114" s="33"/>
      <c r="N114" s="33" t="s">
        <v>225</v>
      </c>
      <c r="O114" s="905"/>
      <c r="P114" s="569">
        <f t="shared" si="3"/>
        <v>0</v>
      </c>
    </row>
    <row r="115" spans="1:16" customFormat="1" ht="15" customHeight="1" x14ac:dyDescent="0.3">
      <c r="A115" s="30">
        <v>101</v>
      </c>
      <c r="B115" s="2086" t="s">
        <v>4587</v>
      </c>
      <c r="C115" s="2086" t="s">
        <v>4588</v>
      </c>
      <c r="D115" s="233" t="s">
        <v>613</v>
      </c>
      <c r="E115" s="565">
        <v>2</v>
      </c>
      <c r="F115" s="565">
        <v>1</v>
      </c>
      <c r="G115" s="33"/>
      <c r="H115" s="33" t="s">
        <v>225</v>
      </c>
      <c r="I115" s="36"/>
      <c r="J115" s="36"/>
      <c r="K115" s="36"/>
      <c r="L115" s="36"/>
      <c r="M115" s="33" t="s">
        <v>225</v>
      </c>
      <c r="N115" s="33" t="s">
        <v>225</v>
      </c>
      <c r="O115" s="905"/>
      <c r="P115" s="569">
        <f t="shared" si="3"/>
        <v>0</v>
      </c>
    </row>
    <row r="116" spans="1:16" customFormat="1" x14ac:dyDescent="0.3">
      <c r="A116" s="30">
        <v>102</v>
      </c>
      <c r="B116" s="2086"/>
      <c r="C116" s="2086"/>
      <c r="D116" s="233" t="s">
        <v>425</v>
      </c>
      <c r="E116" s="565">
        <v>2</v>
      </c>
      <c r="F116" s="565">
        <v>1</v>
      </c>
      <c r="G116" s="33"/>
      <c r="H116" s="33"/>
      <c r="I116" s="36"/>
      <c r="J116" s="36"/>
      <c r="K116" s="36"/>
      <c r="L116" s="36"/>
      <c r="M116" s="33" t="s">
        <v>225</v>
      </c>
      <c r="N116" s="33" t="s">
        <v>225</v>
      </c>
      <c r="O116" s="905"/>
      <c r="P116" s="569">
        <f t="shared" si="3"/>
        <v>0</v>
      </c>
    </row>
    <row r="117" spans="1:16" customFormat="1" ht="15" customHeight="1" x14ac:dyDescent="0.3">
      <c r="A117" s="30">
        <v>103</v>
      </c>
      <c r="B117" s="2086"/>
      <c r="C117" s="2086"/>
      <c r="D117" s="233" t="s">
        <v>138</v>
      </c>
      <c r="E117" s="565">
        <v>2</v>
      </c>
      <c r="F117" s="565">
        <v>1</v>
      </c>
      <c r="G117" s="33"/>
      <c r="H117" s="33"/>
      <c r="I117" s="36"/>
      <c r="J117" s="36"/>
      <c r="K117" s="36"/>
      <c r="L117" s="36"/>
      <c r="M117" s="33" t="s">
        <v>225</v>
      </c>
      <c r="N117" s="33" t="s">
        <v>225</v>
      </c>
      <c r="O117" s="905"/>
      <c r="P117" s="569">
        <f t="shared" si="3"/>
        <v>0</v>
      </c>
    </row>
    <row r="118" spans="1:16" customFormat="1" x14ac:dyDescent="0.3">
      <c r="A118" s="30">
        <v>104</v>
      </c>
      <c r="B118" s="2086"/>
      <c r="C118" s="2086"/>
      <c r="D118" s="233" t="s">
        <v>139</v>
      </c>
      <c r="E118" s="565">
        <v>2</v>
      </c>
      <c r="F118" s="565">
        <v>1</v>
      </c>
      <c r="G118" s="33"/>
      <c r="H118" s="33"/>
      <c r="I118" s="36"/>
      <c r="J118" s="36"/>
      <c r="K118" s="36"/>
      <c r="L118" s="36"/>
      <c r="M118" s="33" t="s">
        <v>225</v>
      </c>
      <c r="N118" s="33" t="s">
        <v>225</v>
      </c>
      <c r="O118" s="905"/>
      <c r="P118" s="569">
        <f t="shared" si="3"/>
        <v>0</v>
      </c>
    </row>
    <row r="119" spans="1:16" customFormat="1" x14ac:dyDescent="0.3">
      <c r="A119" s="30">
        <v>105</v>
      </c>
      <c r="B119" s="2086"/>
      <c r="C119" s="2086"/>
      <c r="D119" s="233" t="s">
        <v>140</v>
      </c>
      <c r="E119" s="565">
        <v>2</v>
      </c>
      <c r="F119" s="565">
        <v>1</v>
      </c>
      <c r="G119" s="33"/>
      <c r="H119" s="33"/>
      <c r="I119" s="36"/>
      <c r="J119" s="36"/>
      <c r="K119" s="36"/>
      <c r="L119" s="36"/>
      <c r="M119" s="33" t="s">
        <v>225</v>
      </c>
      <c r="N119" s="33" t="s">
        <v>225</v>
      </c>
      <c r="O119" s="905"/>
      <c r="P119" s="569">
        <f t="shared" si="3"/>
        <v>0</v>
      </c>
    </row>
    <row r="120" spans="1:16" customFormat="1" x14ac:dyDescent="0.3">
      <c r="A120" s="30">
        <v>106</v>
      </c>
      <c r="B120" s="2086"/>
      <c r="C120" s="2086"/>
      <c r="D120" s="233" t="s">
        <v>141</v>
      </c>
      <c r="E120" s="565">
        <v>1</v>
      </c>
      <c r="F120" s="565">
        <v>1</v>
      </c>
      <c r="G120" s="33"/>
      <c r="H120" s="33"/>
      <c r="I120" s="36"/>
      <c r="J120" s="36"/>
      <c r="K120" s="36"/>
      <c r="L120" s="36"/>
      <c r="M120" s="33"/>
      <c r="N120" s="33" t="s">
        <v>225</v>
      </c>
      <c r="O120" s="905"/>
      <c r="P120" s="569">
        <f t="shared" si="3"/>
        <v>0</v>
      </c>
    </row>
    <row r="121" spans="1:16" customFormat="1" ht="15" customHeight="1" x14ac:dyDescent="0.3">
      <c r="A121" s="30">
        <v>107</v>
      </c>
      <c r="B121" s="2086" t="s">
        <v>4589</v>
      </c>
      <c r="C121" s="2086" t="s">
        <v>4588</v>
      </c>
      <c r="D121" s="233" t="s">
        <v>613</v>
      </c>
      <c r="E121" s="565">
        <v>2</v>
      </c>
      <c r="F121" s="565">
        <v>1</v>
      </c>
      <c r="G121" s="33"/>
      <c r="H121" s="33" t="s">
        <v>225</v>
      </c>
      <c r="I121" s="33"/>
      <c r="J121" s="36"/>
      <c r="K121" s="36"/>
      <c r="L121" s="36"/>
      <c r="M121" s="33" t="s">
        <v>225</v>
      </c>
      <c r="N121" s="33" t="s">
        <v>225</v>
      </c>
      <c r="O121" s="905"/>
      <c r="P121" s="569">
        <f t="shared" si="3"/>
        <v>0</v>
      </c>
    </row>
    <row r="122" spans="1:16" customFormat="1" ht="15" customHeight="1" x14ac:dyDescent="0.3">
      <c r="A122" s="30">
        <v>108</v>
      </c>
      <c r="B122" s="2086"/>
      <c r="C122" s="2086"/>
      <c r="D122" s="233" t="s">
        <v>425</v>
      </c>
      <c r="E122" s="565">
        <v>2</v>
      </c>
      <c r="F122" s="565">
        <v>1</v>
      </c>
      <c r="G122" s="33"/>
      <c r="H122" s="33"/>
      <c r="I122" s="36"/>
      <c r="J122" s="36"/>
      <c r="K122" s="36"/>
      <c r="L122" s="36"/>
      <c r="M122" s="33" t="s">
        <v>225</v>
      </c>
      <c r="N122" s="33" t="s">
        <v>225</v>
      </c>
      <c r="O122" s="905"/>
      <c r="P122" s="569">
        <f t="shared" si="3"/>
        <v>0</v>
      </c>
    </row>
    <row r="123" spans="1:16" customFormat="1" x14ac:dyDescent="0.3">
      <c r="A123" s="30">
        <v>109</v>
      </c>
      <c r="B123" s="2086"/>
      <c r="C123" s="2086"/>
      <c r="D123" s="233" t="s">
        <v>138</v>
      </c>
      <c r="E123" s="565">
        <v>2</v>
      </c>
      <c r="F123" s="565">
        <v>1</v>
      </c>
      <c r="G123" s="33"/>
      <c r="H123" s="33"/>
      <c r="I123" s="36"/>
      <c r="J123" s="36"/>
      <c r="K123" s="36"/>
      <c r="L123" s="36"/>
      <c r="M123" s="33" t="s">
        <v>225</v>
      </c>
      <c r="N123" s="33" t="s">
        <v>225</v>
      </c>
      <c r="O123" s="905"/>
      <c r="P123" s="569">
        <f t="shared" si="3"/>
        <v>0</v>
      </c>
    </row>
    <row r="124" spans="1:16" customFormat="1" x14ac:dyDescent="0.3">
      <c r="A124" s="30">
        <v>110</v>
      </c>
      <c r="B124" s="2086"/>
      <c r="C124" s="2086"/>
      <c r="D124" s="233" t="s">
        <v>139</v>
      </c>
      <c r="E124" s="565">
        <v>2</v>
      </c>
      <c r="F124" s="565">
        <v>1</v>
      </c>
      <c r="G124" s="33"/>
      <c r="H124" s="33"/>
      <c r="I124" s="36"/>
      <c r="J124" s="36"/>
      <c r="K124" s="36"/>
      <c r="L124" s="36"/>
      <c r="M124" s="33" t="s">
        <v>225</v>
      </c>
      <c r="N124" s="33" t="s">
        <v>225</v>
      </c>
      <c r="O124" s="905"/>
      <c r="P124" s="569">
        <f t="shared" si="3"/>
        <v>0</v>
      </c>
    </row>
    <row r="125" spans="1:16" customFormat="1" ht="15" customHeight="1" x14ac:dyDescent="0.3">
      <c r="A125" s="30">
        <v>111</v>
      </c>
      <c r="B125" s="2086"/>
      <c r="C125" s="2086"/>
      <c r="D125" s="233" t="s">
        <v>140</v>
      </c>
      <c r="E125" s="565">
        <v>2</v>
      </c>
      <c r="F125" s="565">
        <v>1</v>
      </c>
      <c r="G125" s="33"/>
      <c r="H125" s="33"/>
      <c r="I125" s="36"/>
      <c r="J125" s="36"/>
      <c r="K125" s="36"/>
      <c r="L125" s="36"/>
      <c r="M125" s="33" t="s">
        <v>225</v>
      </c>
      <c r="N125" s="33" t="s">
        <v>225</v>
      </c>
      <c r="O125" s="905"/>
      <c r="P125" s="569">
        <f t="shared" si="3"/>
        <v>0</v>
      </c>
    </row>
    <row r="126" spans="1:16" customFormat="1" x14ac:dyDescent="0.3">
      <c r="A126" s="30">
        <v>112</v>
      </c>
      <c r="B126" s="2086"/>
      <c r="C126" s="2086"/>
      <c r="D126" s="233" t="s">
        <v>141</v>
      </c>
      <c r="E126" s="565">
        <v>1</v>
      </c>
      <c r="F126" s="565">
        <v>1</v>
      </c>
      <c r="G126" s="33"/>
      <c r="H126" s="33"/>
      <c r="I126" s="36"/>
      <c r="J126" s="36"/>
      <c r="K126" s="36"/>
      <c r="L126" s="36"/>
      <c r="M126" s="33"/>
      <c r="N126" s="33" t="s">
        <v>225</v>
      </c>
      <c r="O126" s="905"/>
      <c r="P126" s="569">
        <f t="shared" si="3"/>
        <v>0</v>
      </c>
    </row>
    <row r="127" spans="1:16" customFormat="1" ht="15" customHeight="1" x14ac:dyDescent="0.3">
      <c r="A127" s="30">
        <v>113</v>
      </c>
      <c r="B127" s="2086" t="s">
        <v>4590</v>
      </c>
      <c r="C127" s="2086" t="s">
        <v>4591</v>
      </c>
      <c r="D127" s="233" t="s">
        <v>613</v>
      </c>
      <c r="E127" s="565">
        <v>2</v>
      </c>
      <c r="F127" s="565">
        <v>1</v>
      </c>
      <c r="G127" s="33"/>
      <c r="H127" s="33" t="s">
        <v>225</v>
      </c>
      <c r="I127" s="36"/>
      <c r="J127" s="36"/>
      <c r="K127" s="36"/>
      <c r="L127" s="36"/>
      <c r="M127" s="33" t="s">
        <v>225</v>
      </c>
      <c r="N127" s="33" t="s">
        <v>225</v>
      </c>
      <c r="O127" s="905"/>
      <c r="P127" s="569">
        <f t="shared" si="3"/>
        <v>0</v>
      </c>
    </row>
    <row r="128" spans="1:16" customFormat="1" x14ac:dyDescent="0.3">
      <c r="A128" s="30">
        <v>114</v>
      </c>
      <c r="B128" s="2086"/>
      <c r="C128" s="2086"/>
      <c r="D128" s="233" t="s">
        <v>425</v>
      </c>
      <c r="E128" s="565">
        <v>2</v>
      </c>
      <c r="F128" s="565">
        <v>1</v>
      </c>
      <c r="G128" s="33"/>
      <c r="H128" s="33"/>
      <c r="I128" s="36"/>
      <c r="J128" s="36"/>
      <c r="K128" s="36"/>
      <c r="L128" s="36"/>
      <c r="M128" s="33" t="s">
        <v>225</v>
      </c>
      <c r="N128" s="33" t="s">
        <v>225</v>
      </c>
      <c r="O128" s="905"/>
      <c r="P128" s="569">
        <f t="shared" si="3"/>
        <v>0</v>
      </c>
    </row>
    <row r="129" spans="1:16" customFormat="1" x14ac:dyDescent="0.3">
      <c r="A129" s="30">
        <v>115</v>
      </c>
      <c r="B129" s="2086"/>
      <c r="C129" s="2086"/>
      <c r="D129" s="233" t="s">
        <v>138</v>
      </c>
      <c r="E129" s="565">
        <v>2</v>
      </c>
      <c r="F129" s="565">
        <v>1</v>
      </c>
      <c r="G129" s="33"/>
      <c r="H129" s="33"/>
      <c r="I129" s="36"/>
      <c r="J129" s="36"/>
      <c r="K129" s="36"/>
      <c r="L129" s="36"/>
      <c r="M129" s="33" t="s">
        <v>225</v>
      </c>
      <c r="N129" s="33" t="s">
        <v>225</v>
      </c>
      <c r="O129" s="905"/>
      <c r="P129" s="569">
        <f t="shared" si="3"/>
        <v>0</v>
      </c>
    </row>
    <row r="130" spans="1:16" customFormat="1" x14ac:dyDescent="0.3">
      <c r="A130" s="30">
        <v>116</v>
      </c>
      <c r="B130" s="2086"/>
      <c r="C130" s="2086"/>
      <c r="D130" s="233" t="s">
        <v>139</v>
      </c>
      <c r="E130" s="565">
        <v>2</v>
      </c>
      <c r="F130" s="565">
        <v>1</v>
      </c>
      <c r="G130" s="33"/>
      <c r="H130" s="33"/>
      <c r="I130" s="36"/>
      <c r="J130" s="36"/>
      <c r="K130" s="36"/>
      <c r="L130" s="36"/>
      <c r="M130" s="33" t="s">
        <v>225</v>
      </c>
      <c r="N130" s="33" t="s">
        <v>225</v>
      </c>
      <c r="O130" s="905"/>
      <c r="P130" s="569">
        <f t="shared" si="3"/>
        <v>0</v>
      </c>
    </row>
    <row r="131" spans="1:16" customFormat="1" ht="15" customHeight="1" x14ac:dyDescent="0.3">
      <c r="A131" s="30">
        <v>117</v>
      </c>
      <c r="B131" s="2086"/>
      <c r="C131" s="2086"/>
      <c r="D131" s="233" t="s">
        <v>140</v>
      </c>
      <c r="E131" s="565">
        <v>2</v>
      </c>
      <c r="F131" s="565">
        <v>1</v>
      </c>
      <c r="G131" s="33"/>
      <c r="H131" s="33"/>
      <c r="I131" s="33"/>
      <c r="J131" s="36"/>
      <c r="K131" s="36"/>
      <c r="L131" s="36"/>
      <c r="M131" s="33" t="s">
        <v>225</v>
      </c>
      <c r="N131" s="33" t="s">
        <v>225</v>
      </c>
      <c r="O131" s="905"/>
      <c r="P131" s="569">
        <f t="shared" si="3"/>
        <v>0</v>
      </c>
    </row>
    <row r="132" spans="1:16" customFormat="1" ht="15" customHeight="1" x14ac:dyDescent="0.3">
      <c r="A132" s="30">
        <v>118</v>
      </c>
      <c r="B132" s="2086"/>
      <c r="C132" s="2086"/>
      <c r="D132" s="233" t="s">
        <v>141</v>
      </c>
      <c r="E132" s="565">
        <v>1</v>
      </c>
      <c r="F132" s="565">
        <v>1</v>
      </c>
      <c r="G132" s="33"/>
      <c r="H132" s="33"/>
      <c r="I132" s="36"/>
      <c r="J132" s="36"/>
      <c r="K132" s="36"/>
      <c r="L132" s="36"/>
      <c r="M132" s="33"/>
      <c r="N132" s="33" t="s">
        <v>225</v>
      </c>
      <c r="O132" s="905"/>
      <c r="P132" s="569">
        <f t="shared" si="3"/>
        <v>0</v>
      </c>
    </row>
    <row r="133" spans="1:16" customFormat="1" x14ac:dyDescent="0.3">
      <c r="A133" s="30">
        <v>119</v>
      </c>
      <c r="B133" s="2086" t="s">
        <v>4592</v>
      </c>
      <c r="C133" s="2086" t="s">
        <v>4591</v>
      </c>
      <c r="D133" s="233" t="s">
        <v>613</v>
      </c>
      <c r="E133" s="565">
        <v>2</v>
      </c>
      <c r="F133" s="565">
        <v>1</v>
      </c>
      <c r="G133" s="33"/>
      <c r="H133" s="33" t="s">
        <v>225</v>
      </c>
      <c r="I133" s="36"/>
      <c r="J133" s="36"/>
      <c r="K133" s="36"/>
      <c r="L133" s="36"/>
      <c r="M133" s="33" t="s">
        <v>225</v>
      </c>
      <c r="N133" s="33" t="s">
        <v>225</v>
      </c>
      <c r="O133" s="905"/>
      <c r="P133" s="569">
        <f t="shared" si="3"/>
        <v>0</v>
      </c>
    </row>
    <row r="134" spans="1:16" customFormat="1" x14ac:dyDescent="0.3">
      <c r="A134" s="30">
        <v>120</v>
      </c>
      <c r="B134" s="2086"/>
      <c r="C134" s="2086"/>
      <c r="D134" s="233" t="s">
        <v>425</v>
      </c>
      <c r="E134" s="565">
        <v>2</v>
      </c>
      <c r="F134" s="565">
        <v>1</v>
      </c>
      <c r="G134" s="33"/>
      <c r="H134" s="33"/>
      <c r="I134" s="36"/>
      <c r="J134" s="36"/>
      <c r="K134" s="36"/>
      <c r="L134" s="36"/>
      <c r="M134" s="33" t="s">
        <v>225</v>
      </c>
      <c r="N134" s="33" t="s">
        <v>225</v>
      </c>
      <c r="O134" s="905"/>
      <c r="P134" s="569">
        <f t="shared" si="3"/>
        <v>0</v>
      </c>
    </row>
    <row r="135" spans="1:16" customFormat="1" ht="15" customHeight="1" x14ac:dyDescent="0.3">
      <c r="A135" s="30">
        <v>121</v>
      </c>
      <c r="B135" s="2086"/>
      <c r="C135" s="2086"/>
      <c r="D135" s="233" t="s">
        <v>138</v>
      </c>
      <c r="E135" s="565">
        <v>2</v>
      </c>
      <c r="F135" s="565">
        <v>1</v>
      </c>
      <c r="G135" s="33"/>
      <c r="H135" s="33"/>
      <c r="I135" s="36"/>
      <c r="J135" s="36"/>
      <c r="K135" s="36"/>
      <c r="L135" s="36"/>
      <c r="M135" s="33" t="s">
        <v>225</v>
      </c>
      <c r="N135" s="33" t="s">
        <v>225</v>
      </c>
      <c r="O135" s="905"/>
      <c r="P135" s="569">
        <f t="shared" si="3"/>
        <v>0</v>
      </c>
    </row>
    <row r="136" spans="1:16" customFormat="1" x14ac:dyDescent="0.3">
      <c r="A136" s="30">
        <v>122</v>
      </c>
      <c r="B136" s="2086"/>
      <c r="C136" s="2086"/>
      <c r="D136" s="233" t="s">
        <v>139</v>
      </c>
      <c r="E136" s="565">
        <v>2</v>
      </c>
      <c r="F136" s="565">
        <v>1</v>
      </c>
      <c r="G136" s="33"/>
      <c r="H136" s="33"/>
      <c r="I136" s="36"/>
      <c r="J136" s="36"/>
      <c r="K136" s="36"/>
      <c r="L136" s="36"/>
      <c r="M136" s="33" t="s">
        <v>225</v>
      </c>
      <c r="N136" s="33" t="s">
        <v>225</v>
      </c>
      <c r="O136" s="905"/>
      <c r="P136" s="569">
        <f t="shared" si="3"/>
        <v>0</v>
      </c>
    </row>
    <row r="137" spans="1:16" customFormat="1" ht="15" customHeight="1" x14ac:dyDescent="0.3">
      <c r="A137" s="30">
        <v>123</v>
      </c>
      <c r="B137" s="2086"/>
      <c r="C137" s="2086"/>
      <c r="D137" s="233" t="s">
        <v>140</v>
      </c>
      <c r="E137" s="565">
        <v>2</v>
      </c>
      <c r="F137" s="565">
        <v>1</v>
      </c>
      <c r="G137" s="33"/>
      <c r="H137" s="33"/>
      <c r="I137" s="36"/>
      <c r="J137" s="36"/>
      <c r="K137" s="36"/>
      <c r="L137" s="36"/>
      <c r="M137" s="33" t="s">
        <v>225</v>
      </c>
      <c r="N137" s="33" t="s">
        <v>225</v>
      </c>
      <c r="O137" s="905"/>
      <c r="P137" s="569">
        <f t="shared" si="3"/>
        <v>0</v>
      </c>
    </row>
    <row r="138" spans="1:16" customFormat="1" x14ac:dyDescent="0.3">
      <c r="A138" s="30">
        <v>124</v>
      </c>
      <c r="B138" s="2086"/>
      <c r="C138" s="2086"/>
      <c r="D138" s="233" t="s">
        <v>141</v>
      </c>
      <c r="E138" s="565">
        <v>1</v>
      </c>
      <c r="F138" s="565">
        <v>1</v>
      </c>
      <c r="G138" s="33"/>
      <c r="H138" s="33"/>
      <c r="I138" s="36"/>
      <c r="J138" s="36"/>
      <c r="K138" s="36"/>
      <c r="L138" s="36"/>
      <c r="M138" s="33"/>
      <c r="N138" s="33" t="s">
        <v>225</v>
      </c>
      <c r="O138" s="905"/>
      <c r="P138" s="569">
        <f t="shared" si="3"/>
        <v>0</v>
      </c>
    </row>
    <row r="139" spans="1:16" customFormat="1" ht="15" thickBot="1" x14ac:dyDescent="0.35">
      <c r="A139" s="41">
        <v>125</v>
      </c>
      <c r="B139" s="302"/>
      <c r="C139" s="302" t="s">
        <v>161</v>
      </c>
      <c r="D139" s="139" t="s">
        <v>162</v>
      </c>
      <c r="E139" s="44">
        <v>2</v>
      </c>
      <c r="F139" s="302">
        <v>1</v>
      </c>
      <c r="G139" s="46"/>
      <c r="H139" s="46"/>
      <c r="I139" s="46"/>
      <c r="J139" s="46"/>
      <c r="K139" s="46"/>
      <c r="L139" s="46"/>
      <c r="M139" s="46" t="s">
        <v>225</v>
      </c>
      <c r="N139" s="46" t="s">
        <v>225</v>
      </c>
      <c r="O139" s="906"/>
      <c r="P139" s="569">
        <f t="shared" si="3"/>
        <v>0</v>
      </c>
    </row>
    <row r="140" spans="1:16" customFormat="1" ht="15" thickBot="1" x14ac:dyDescent="0.35">
      <c r="A140" s="1747" t="s">
        <v>163</v>
      </c>
      <c r="B140" s="1747"/>
      <c r="C140" s="1747"/>
      <c r="D140" s="1747"/>
      <c r="E140" s="1747"/>
      <c r="F140" s="1747"/>
      <c r="G140" s="1747"/>
      <c r="H140" s="1747"/>
      <c r="I140" s="1747"/>
      <c r="J140" s="1747"/>
      <c r="K140" s="1747"/>
      <c r="L140" s="1747"/>
      <c r="M140" s="1747"/>
      <c r="N140" s="1747"/>
      <c r="O140" s="1829">
        <f>SUM(P15:P139)</f>
        <v>0</v>
      </c>
      <c r="P140" s="1829"/>
    </row>
    <row r="141" spans="1:16" customFormat="1" ht="15" thickBot="1" x14ac:dyDescent="0.35">
      <c r="A141" s="229" t="s">
        <v>3023</v>
      </c>
      <c r="B141" s="230"/>
      <c r="C141" s="230"/>
      <c r="D141" s="230"/>
      <c r="E141" s="230"/>
      <c r="F141" s="230"/>
      <c r="G141" s="230"/>
      <c r="H141" s="230"/>
      <c r="I141" s="230"/>
      <c r="J141" s="230"/>
      <c r="K141" s="230"/>
      <c r="L141" s="230"/>
      <c r="M141" s="230"/>
      <c r="N141" s="231"/>
      <c r="O141" s="1829">
        <f>SUM(O140*2)</f>
        <v>0</v>
      </c>
      <c r="P141" s="1829"/>
    </row>
    <row r="142" spans="1:16" customFormat="1" x14ac:dyDescent="0.3">
      <c r="A142" s="142"/>
      <c r="B142" s="142"/>
      <c r="C142" s="142"/>
      <c r="D142" s="142"/>
      <c r="E142" s="142"/>
      <c r="F142" s="142"/>
      <c r="G142" s="143"/>
      <c r="H142" s="143"/>
      <c r="I142" s="143"/>
      <c r="J142" s="143"/>
      <c r="K142" s="143"/>
      <c r="L142" s="143"/>
      <c r="M142" s="143"/>
      <c r="N142" s="143"/>
      <c r="O142" s="142"/>
      <c r="P142" s="142"/>
    </row>
  </sheetData>
  <sheetProtection algorithmName="SHA-512" hashValue="mty/BxyTWrQAJfPTI3lEGFec+iEFixxcdJtaT+3V+TGo2XGSFTkdhEPaESU8TIPd3psnYLOMrKTSGGS4f9o7kw==" saltValue="fWd1SSH3oROwCbmLEUt/jQ==" spinCount="100000" sheet="1" objects="1" scenarios="1"/>
  <mergeCells count="6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5:B19"/>
    <mergeCell ref="C15:C19"/>
    <mergeCell ref="B20:B24"/>
    <mergeCell ref="C20:C24"/>
    <mergeCell ref="B25:B29"/>
    <mergeCell ref="C25:C29"/>
    <mergeCell ref="B30:B34"/>
    <mergeCell ref="C30:C34"/>
    <mergeCell ref="B35:B40"/>
    <mergeCell ref="C35:C40"/>
    <mergeCell ref="B41:B45"/>
    <mergeCell ref="C41:C45"/>
    <mergeCell ref="B46:B50"/>
    <mergeCell ref="C46:C50"/>
    <mergeCell ref="B51:B56"/>
    <mergeCell ref="C51:C56"/>
    <mergeCell ref="B57:B62"/>
    <mergeCell ref="C57:C62"/>
    <mergeCell ref="B63:B68"/>
    <mergeCell ref="C63:C68"/>
    <mergeCell ref="B69:B74"/>
    <mergeCell ref="C69:C74"/>
    <mergeCell ref="B75:B80"/>
    <mergeCell ref="C75:C80"/>
    <mergeCell ref="B81:B86"/>
    <mergeCell ref="C81:C86"/>
    <mergeCell ref="B87:B92"/>
    <mergeCell ref="C87:C92"/>
    <mergeCell ref="B93:B96"/>
    <mergeCell ref="C93:C96"/>
    <mergeCell ref="B97:B102"/>
    <mergeCell ref="C97:C102"/>
    <mergeCell ref="B103:B108"/>
    <mergeCell ref="C103:C108"/>
    <mergeCell ref="B109:B114"/>
    <mergeCell ref="C109:C114"/>
    <mergeCell ref="B115:B120"/>
    <mergeCell ref="C115:C120"/>
    <mergeCell ref="B121:B126"/>
    <mergeCell ref="C121:C126"/>
    <mergeCell ref="B127:B132"/>
    <mergeCell ref="C127:C132"/>
    <mergeCell ref="B133:B138"/>
    <mergeCell ref="C133:C138"/>
    <mergeCell ref="A140:N140"/>
    <mergeCell ref="O140:P140"/>
    <mergeCell ref="O141:P141"/>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128B-DCA8-47BD-A4F7-0EB4915D97A1}">
  <sheetPr>
    <tabColor rgb="FFFFC000"/>
    <pageSetUpPr fitToPage="1"/>
  </sheetPr>
  <dimension ref="A1:Q232"/>
  <sheetViews>
    <sheetView topLeftCell="C208" workbookViewId="0">
      <selection activeCell="S227" sqref="S227"/>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0" width="3.6640625" style="62" customWidth="1"/>
    <col min="11"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4593</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4594</v>
      </c>
      <c r="B9" s="1771"/>
      <c r="C9" s="1771"/>
      <c r="D9" s="1771"/>
      <c r="E9" s="69"/>
      <c r="F9" s="69"/>
      <c r="G9" s="69"/>
      <c r="H9" s="69"/>
      <c r="I9" s="846"/>
      <c r="J9" s="846"/>
      <c r="K9" s="846"/>
      <c r="L9" s="846"/>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3"/>
      <c r="P11" s="1766" t="s">
        <v>116</v>
      </c>
      <c r="Q11" s="1766" t="s">
        <v>117</v>
      </c>
    </row>
    <row r="12" spans="1:17" s="15" customFormat="1" ht="88.5" customHeight="1" thickBot="1" x14ac:dyDescent="0.35">
      <c r="A12" s="1763"/>
      <c r="B12" s="1763"/>
      <c r="C12" s="1764"/>
      <c r="D12" s="1765"/>
      <c r="E12" s="1765"/>
      <c r="F12" s="1765"/>
      <c r="G12" s="1763" t="s">
        <v>118</v>
      </c>
      <c r="H12" s="1763"/>
      <c r="I12" s="1763"/>
      <c r="J12" s="1763" t="s">
        <v>119</v>
      </c>
      <c r="K12" s="1763"/>
      <c r="L12" s="1763"/>
      <c r="M12" s="1763"/>
      <c r="N12" s="1763"/>
      <c r="O12" s="1763"/>
      <c r="P12" s="1766"/>
      <c r="Q12" s="1766"/>
    </row>
    <row r="13" spans="1:17" s="15" customFormat="1" ht="77.25" customHeight="1" thickBot="1" x14ac:dyDescent="0.35">
      <c r="A13" s="1763"/>
      <c r="B13" s="1763"/>
      <c r="C13" s="1764"/>
      <c r="D13" s="1765"/>
      <c r="E13" s="1765"/>
      <c r="F13" s="1765"/>
      <c r="G13" s="16" t="s">
        <v>120</v>
      </c>
      <c r="H13" s="17" t="s">
        <v>121</v>
      </c>
      <c r="I13" s="577" t="s">
        <v>122</v>
      </c>
      <c r="J13" s="252" t="s">
        <v>603</v>
      </c>
      <c r="K13" s="253" t="s">
        <v>123</v>
      </c>
      <c r="L13" s="17" t="s">
        <v>124</v>
      </c>
      <c r="M13" s="17" t="s">
        <v>125</v>
      </c>
      <c r="N13" s="17" t="s">
        <v>126</v>
      </c>
      <c r="O13" s="18" t="s">
        <v>127</v>
      </c>
      <c r="P13" s="1766"/>
      <c r="Q13" s="1766"/>
    </row>
    <row r="14" spans="1:17" customFormat="1" ht="15" thickBot="1" x14ac:dyDescent="0.35">
      <c r="A14" s="2104" t="s">
        <v>4595</v>
      </c>
      <c r="B14" s="2104"/>
      <c r="C14" s="2104"/>
      <c r="D14" s="2104"/>
      <c r="E14" s="2104"/>
      <c r="F14" s="2104"/>
      <c r="G14" s="2104"/>
      <c r="H14" s="2104"/>
      <c r="I14" s="2104"/>
      <c r="J14" s="2104"/>
      <c r="K14" s="2104"/>
      <c r="L14" s="2104"/>
      <c r="M14" s="2104"/>
      <c r="N14" s="2104"/>
      <c r="O14" s="2104"/>
      <c r="P14" s="2104"/>
      <c r="Q14" s="2104"/>
    </row>
    <row r="15" spans="1:17" customFormat="1" ht="15" customHeight="1" thickBot="1" x14ac:dyDescent="0.35">
      <c r="A15" s="1563">
        <v>1</v>
      </c>
      <c r="B15" s="2099" t="s">
        <v>4596</v>
      </c>
      <c r="C15" s="2101" t="s">
        <v>4597</v>
      </c>
      <c r="D15" s="1564" t="s">
        <v>4598</v>
      </c>
      <c r="E15" s="1565">
        <v>2</v>
      </c>
      <c r="F15" s="1565">
        <v>1</v>
      </c>
      <c r="G15" s="1565"/>
      <c r="H15" s="1565" t="s">
        <v>225</v>
      </c>
      <c r="I15" s="1565"/>
      <c r="J15" s="1565"/>
      <c r="K15" s="1566"/>
      <c r="L15" s="1566"/>
      <c r="M15" s="1566"/>
      <c r="N15" s="1565"/>
      <c r="O15" s="1565"/>
      <c r="P15" s="2102" t="s">
        <v>137</v>
      </c>
      <c r="Q15" s="2103"/>
    </row>
    <row r="16" spans="1:17" customFormat="1" ht="15" thickBot="1" x14ac:dyDescent="0.35">
      <c r="A16" s="1567">
        <v>2</v>
      </c>
      <c r="B16" s="2100"/>
      <c r="C16" s="2084"/>
      <c r="D16" s="332" t="s">
        <v>607</v>
      </c>
      <c r="E16" s="33">
        <v>2</v>
      </c>
      <c r="F16" s="33">
        <v>1</v>
      </c>
      <c r="G16" s="33"/>
      <c r="H16" s="33" t="s">
        <v>225</v>
      </c>
      <c r="I16" s="33"/>
      <c r="J16" s="33"/>
      <c r="K16" s="36"/>
      <c r="L16" s="36"/>
      <c r="M16" s="36"/>
      <c r="N16" s="33"/>
      <c r="O16" s="33"/>
      <c r="P16" s="2097" t="s">
        <v>137</v>
      </c>
      <c r="Q16" s="2098"/>
    </row>
    <row r="17" spans="1:17" customFormat="1" ht="30" customHeight="1" thickBot="1" x14ac:dyDescent="0.35">
      <c r="A17" s="1567">
        <v>3</v>
      </c>
      <c r="B17" s="2100"/>
      <c r="C17" s="2084"/>
      <c r="D17" s="281" t="s">
        <v>4599</v>
      </c>
      <c r="E17" s="33">
        <v>2</v>
      </c>
      <c r="F17" s="33">
        <v>1</v>
      </c>
      <c r="G17" s="33"/>
      <c r="H17" s="33" t="s">
        <v>225</v>
      </c>
      <c r="I17" s="33"/>
      <c r="J17" s="33"/>
      <c r="K17" s="36"/>
      <c r="L17" s="36"/>
      <c r="M17" s="36"/>
      <c r="N17" s="33"/>
      <c r="O17" s="33"/>
      <c r="P17" s="2097" t="s">
        <v>137</v>
      </c>
      <c r="Q17" s="2098"/>
    </row>
    <row r="18" spans="1:17" customFormat="1" ht="15" thickBot="1" x14ac:dyDescent="0.35">
      <c r="A18" s="1567">
        <v>4</v>
      </c>
      <c r="B18" s="2100"/>
      <c r="C18" s="2084"/>
      <c r="D18" s="332" t="s">
        <v>609</v>
      </c>
      <c r="E18" s="565">
        <v>2</v>
      </c>
      <c r="F18" s="565">
        <v>1</v>
      </c>
      <c r="G18" s="33"/>
      <c r="H18" s="33" t="s">
        <v>225</v>
      </c>
      <c r="I18" s="33"/>
      <c r="J18" s="33"/>
      <c r="K18" s="36"/>
      <c r="L18" s="36"/>
      <c r="M18" s="36"/>
      <c r="N18" s="33" t="s">
        <v>225</v>
      </c>
      <c r="O18" s="33" t="s">
        <v>225</v>
      </c>
      <c r="P18" s="905"/>
      <c r="Q18" s="1568">
        <f t="shared" ref="Q18:Q31" si="0">ROUND(P18,2)*E18*F18</f>
        <v>0</v>
      </c>
    </row>
    <row r="19" spans="1:17" customFormat="1" ht="15" thickBot="1" x14ac:dyDescent="0.35">
      <c r="A19" s="1567">
        <v>5</v>
      </c>
      <c r="B19" s="2100"/>
      <c r="C19" s="2084"/>
      <c r="D19" s="332" t="s">
        <v>425</v>
      </c>
      <c r="E19" s="565">
        <v>2</v>
      </c>
      <c r="F19" s="565">
        <v>1</v>
      </c>
      <c r="G19" s="33"/>
      <c r="H19" s="33"/>
      <c r="I19" s="33"/>
      <c r="J19" s="33"/>
      <c r="K19" s="36"/>
      <c r="L19" s="36"/>
      <c r="M19" s="36"/>
      <c r="N19" s="33" t="s">
        <v>225</v>
      </c>
      <c r="O19" s="33" t="s">
        <v>225</v>
      </c>
      <c r="P19" s="905"/>
      <c r="Q19" s="1568">
        <f t="shared" si="0"/>
        <v>0</v>
      </c>
    </row>
    <row r="20" spans="1:17" customFormat="1" ht="15" thickBot="1" x14ac:dyDescent="0.35">
      <c r="A20" s="1567">
        <v>6</v>
      </c>
      <c r="B20" s="2100"/>
      <c r="C20" s="2084"/>
      <c r="D20" s="332" t="s">
        <v>610</v>
      </c>
      <c r="E20" s="565">
        <v>2</v>
      </c>
      <c r="F20" s="565">
        <v>1</v>
      </c>
      <c r="G20" s="33"/>
      <c r="H20" s="33"/>
      <c r="I20" s="33"/>
      <c r="J20" s="33"/>
      <c r="K20" s="36"/>
      <c r="L20" s="36"/>
      <c r="M20" s="36"/>
      <c r="N20" s="33" t="s">
        <v>225</v>
      </c>
      <c r="O20" s="33" t="s">
        <v>225</v>
      </c>
      <c r="P20" s="905"/>
      <c r="Q20" s="1568">
        <f t="shared" si="0"/>
        <v>0</v>
      </c>
    </row>
    <row r="21" spans="1:17" customFormat="1" ht="15" customHeight="1" thickBot="1" x14ac:dyDescent="0.35">
      <c r="A21" s="1567">
        <v>7</v>
      </c>
      <c r="B21" s="2100"/>
      <c r="C21" s="2084"/>
      <c r="D21" s="332" t="s">
        <v>527</v>
      </c>
      <c r="E21" s="565">
        <v>2</v>
      </c>
      <c r="F21" s="565">
        <v>1</v>
      </c>
      <c r="G21" s="33"/>
      <c r="H21" s="33"/>
      <c r="I21" s="33"/>
      <c r="J21" s="33"/>
      <c r="K21" s="36"/>
      <c r="L21" s="36"/>
      <c r="M21" s="36"/>
      <c r="N21" s="33" t="s">
        <v>225</v>
      </c>
      <c r="O21" s="33" t="s">
        <v>225</v>
      </c>
      <c r="P21" s="905"/>
      <c r="Q21" s="1568">
        <f t="shared" si="0"/>
        <v>0</v>
      </c>
    </row>
    <row r="22" spans="1:17" customFormat="1" ht="30" customHeight="1" thickBot="1" x14ac:dyDescent="0.35">
      <c r="A22" s="1567">
        <v>8</v>
      </c>
      <c r="B22" s="2100"/>
      <c r="C22" s="2084"/>
      <c r="D22" s="281" t="s">
        <v>4600</v>
      </c>
      <c r="E22" s="565">
        <v>2</v>
      </c>
      <c r="F22" s="565">
        <v>1</v>
      </c>
      <c r="G22" s="33"/>
      <c r="H22" s="33"/>
      <c r="I22" s="33"/>
      <c r="J22" s="33"/>
      <c r="K22" s="36"/>
      <c r="L22" s="36"/>
      <c r="M22" s="36"/>
      <c r="N22" s="33" t="s">
        <v>225</v>
      </c>
      <c r="O22" s="33" t="s">
        <v>225</v>
      </c>
      <c r="P22" s="905"/>
      <c r="Q22" s="1568">
        <f t="shared" si="0"/>
        <v>0</v>
      </c>
    </row>
    <row r="23" spans="1:17" customFormat="1" ht="15" thickBot="1" x14ac:dyDescent="0.35">
      <c r="A23" s="1567">
        <v>9</v>
      </c>
      <c r="B23" s="2100"/>
      <c r="C23" s="2084"/>
      <c r="D23" s="332" t="s">
        <v>612</v>
      </c>
      <c r="E23" s="565">
        <v>2</v>
      </c>
      <c r="F23" s="565">
        <v>1</v>
      </c>
      <c r="G23" s="33"/>
      <c r="H23" s="33"/>
      <c r="I23" s="33"/>
      <c r="J23" s="33"/>
      <c r="K23" s="36"/>
      <c r="L23" s="36"/>
      <c r="M23" s="36"/>
      <c r="N23" s="33" t="s">
        <v>225</v>
      </c>
      <c r="O23" s="33" t="s">
        <v>225</v>
      </c>
      <c r="P23" s="905"/>
      <c r="Q23" s="1568">
        <f t="shared" si="0"/>
        <v>0</v>
      </c>
    </row>
    <row r="24" spans="1:17" customFormat="1" ht="15" thickBot="1" x14ac:dyDescent="0.35">
      <c r="A24" s="1567">
        <v>10</v>
      </c>
      <c r="B24" s="2100"/>
      <c r="C24" s="2084"/>
      <c r="D24" s="332" t="s">
        <v>4601</v>
      </c>
      <c r="E24" s="565">
        <v>2</v>
      </c>
      <c r="F24" s="565">
        <v>1</v>
      </c>
      <c r="G24" s="33"/>
      <c r="H24" s="33"/>
      <c r="I24" s="33"/>
      <c r="J24" s="33"/>
      <c r="K24" s="36"/>
      <c r="L24" s="36"/>
      <c r="M24" s="36"/>
      <c r="N24" s="33" t="s">
        <v>225</v>
      </c>
      <c r="O24" s="33" t="s">
        <v>225</v>
      </c>
      <c r="P24" s="905"/>
      <c r="Q24" s="1568">
        <f t="shared" si="0"/>
        <v>0</v>
      </c>
    </row>
    <row r="25" spans="1:17" customFormat="1" ht="30" customHeight="1" thickBot="1" x14ac:dyDescent="0.35">
      <c r="A25" s="1567">
        <v>11</v>
      </c>
      <c r="B25" s="2100"/>
      <c r="C25" s="1785" t="s">
        <v>4602</v>
      </c>
      <c r="D25" s="281" t="s">
        <v>4603</v>
      </c>
      <c r="E25" s="565">
        <v>2</v>
      </c>
      <c r="F25" s="565">
        <v>2</v>
      </c>
      <c r="G25" s="33"/>
      <c r="H25" s="33"/>
      <c r="I25" s="33"/>
      <c r="J25" s="33"/>
      <c r="K25" s="36"/>
      <c r="L25" s="36"/>
      <c r="M25" s="36"/>
      <c r="N25" s="33" t="s">
        <v>225</v>
      </c>
      <c r="O25" s="33" t="s">
        <v>225</v>
      </c>
      <c r="P25" s="905"/>
      <c r="Q25" s="1568">
        <f t="shared" si="0"/>
        <v>0</v>
      </c>
    </row>
    <row r="26" spans="1:17" customFormat="1" ht="28.2" thickBot="1" x14ac:dyDescent="0.35">
      <c r="A26" s="1567">
        <v>12</v>
      </c>
      <c r="B26" s="2100"/>
      <c r="C26" s="1785"/>
      <c r="D26" s="281" t="s">
        <v>4604</v>
      </c>
      <c r="E26" s="565">
        <v>2</v>
      </c>
      <c r="F26" s="565">
        <v>2</v>
      </c>
      <c r="G26" s="33"/>
      <c r="H26" s="33"/>
      <c r="I26" s="33"/>
      <c r="J26" s="33"/>
      <c r="K26" s="36"/>
      <c r="L26" s="36"/>
      <c r="M26" s="36"/>
      <c r="N26" s="33" t="s">
        <v>225</v>
      </c>
      <c r="O26" s="33" t="s">
        <v>225</v>
      </c>
      <c r="P26" s="905"/>
      <c r="Q26" s="1568">
        <f t="shared" si="0"/>
        <v>0</v>
      </c>
    </row>
    <row r="27" spans="1:17" customFormat="1" ht="15" customHeight="1" thickBot="1" x14ac:dyDescent="0.35">
      <c r="A27" s="1567">
        <v>13</v>
      </c>
      <c r="B27" s="2100"/>
      <c r="C27" s="1785"/>
      <c r="D27" s="332" t="s">
        <v>629</v>
      </c>
      <c r="E27" s="565">
        <v>1</v>
      </c>
      <c r="F27" s="565">
        <v>2</v>
      </c>
      <c r="G27" s="33"/>
      <c r="H27" s="33"/>
      <c r="I27" s="33"/>
      <c r="J27" s="33"/>
      <c r="K27" s="36"/>
      <c r="L27" s="36"/>
      <c r="M27" s="36"/>
      <c r="N27" s="33" t="s">
        <v>225</v>
      </c>
      <c r="O27" s="33"/>
      <c r="P27" s="905"/>
      <c r="Q27" s="1568">
        <f t="shared" si="0"/>
        <v>0</v>
      </c>
    </row>
    <row r="28" spans="1:17" customFormat="1" ht="15" thickBot="1" x14ac:dyDescent="0.35">
      <c r="A28" s="1567">
        <v>14</v>
      </c>
      <c r="B28" s="2100"/>
      <c r="C28" s="1785"/>
      <c r="D28" s="332" t="s">
        <v>951</v>
      </c>
      <c r="E28" s="565">
        <v>2</v>
      </c>
      <c r="F28" s="565">
        <v>2</v>
      </c>
      <c r="G28" s="33"/>
      <c r="H28" s="33"/>
      <c r="I28" s="33"/>
      <c r="J28" s="33"/>
      <c r="K28" s="36"/>
      <c r="L28" s="36"/>
      <c r="M28" s="36"/>
      <c r="N28" s="33" t="s">
        <v>225</v>
      </c>
      <c r="O28" s="33" t="s">
        <v>225</v>
      </c>
      <c r="P28" s="905"/>
      <c r="Q28" s="1568">
        <f t="shared" si="0"/>
        <v>0</v>
      </c>
    </row>
    <row r="29" spans="1:17" customFormat="1" ht="15" thickBot="1" x14ac:dyDescent="0.35">
      <c r="A29" s="1567">
        <v>15</v>
      </c>
      <c r="B29" s="2100"/>
      <c r="C29" s="1785"/>
      <c r="D29" s="332" t="s">
        <v>631</v>
      </c>
      <c r="E29" s="565">
        <v>2</v>
      </c>
      <c r="F29" s="565">
        <v>1</v>
      </c>
      <c r="G29" s="33"/>
      <c r="H29" s="33"/>
      <c r="I29" s="33"/>
      <c r="J29" s="33"/>
      <c r="K29" s="36"/>
      <c r="L29" s="36"/>
      <c r="M29" s="36"/>
      <c r="N29" s="33" t="s">
        <v>225</v>
      </c>
      <c r="O29" s="33" t="s">
        <v>225</v>
      </c>
      <c r="P29" s="905"/>
      <c r="Q29" s="1568">
        <f t="shared" si="0"/>
        <v>0</v>
      </c>
    </row>
    <row r="30" spans="1:17" customFormat="1" ht="15" customHeight="1" thickBot="1" x14ac:dyDescent="0.35">
      <c r="A30" s="1567">
        <v>16</v>
      </c>
      <c r="B30" s="2100"/>
      <c r="C30" s="1785"/>
      <c r="D30" s="332" t="s">
        <v>632</v>
      </c>
      <c r="E30" s="565">
        <v>1</v>
      </c>
      <c r="F30" s="565">
        <v>2</v>
      </c>
      <c r="G30" s="33"/>
      <c r="H30" s="33"/>
      <c r="I30" s="33"/>
      <c r="J30" s="33"/>
      <c r="K30" s="36"/>
      <c r="L30" s="36"/>
      <c r="M30" s="36"/>
      <c r="N30" s="33" t="s">
        <v>225</v>
      </c>
      <c r="O30" s="33"/>
      <c r="P30" s="905"/>
      <c r="Q30" s="1568">
        <f t="shared" si="0"/>
        <v>0</v>
      </c>
    </row>
    <row r="31" spans="1:17" customFormat="1" ht="15" customHeight="1" x14ac:dyDescent="0.3">
      <c r="A31" s="1567">
        <v>17</v>
      </c>
      <c r="B31" s="2100"/>
      <c r="C31" s="1785"/>
      <c r="D31" s="332" t="s">
        <v>633</v>
      </c>
      <c r="E31" s="565">
        <v>2</v>
      </c>
      <c r="F31" s="565">
        <v>2</v>
      </c>
      <c r="G31" s="33"/>
      <c r="H31" s="33"/>
      <c r="I31" s="33"/>
      <c r="J31" s="33"/>
      <c r="K31" s="36"/>
      <c r="L31" s="36"/>
      <c r="M31" s="36"/>
      <c r="N31" s="33" t="s">
        <v>225</v>
      </c>
      <c r="O31" s="33" t="s">
        <v>225</v>
      </c>
      <c r="P31" s="905"/>
      <c r="Q31" s="1568">
        <f t="shared" si="0"/>
        <v>0</v>
      </c>
    </row>
    <row r="32" spans="1:17" customFormat="1" x14ac:dyDescent="0.3">
      <c r="A32" s="1567">
        <v>18</v>
      </c>
      <c r="B32" s="2088" t="s">
        <v>4605</v>
      </c>
      <c r="C32" s="2080" t="s">
        <v>4597</v>
      </c>
      <c r="D32" s="332" t="s">
        <v>424</v>
      </c>
      <c r="E32" s="33">
        <v>2</v>
      </c>
      <c r="F32" s="33">
        <v>1</v>
      </c>
      <c r="G32" s="33"/>
      <c r="H32" s="33" t="s">
        <v>225</v>
      </c>
      <c r="I32" s="33"/>
      <c r="J32" s="33"/>
      <c r="K32" s="36"/>
      <c r="L32" s="36"/>
      <c r="M32" s="36"/>
      <c r="N32" s="33"/>
      <c r="O32" s="33"/>
      <c r="P32" s="2097" t="s">
        <v>137</v>
      </c>
      <c r="Q32" s="2098"/>
    </row>
    <row r="33" spans="1:17" customFormat="1" x14ac:dyDescent="0.3">
      <c r="A33" s="1567">
        <v>19</v>
      </c>
      <c r="B33" s="2088"/>
      <c r="C33" s="2080"/>
      <c r="D33" s="332" t="s">
        <v>607</v>
      </c>
      <c r="E33" s="33">
        <v>2</v>
      </c>
      <c r="F33" s="33">
        <v>1</v>
      </c>
      <c r="G33" s="33"/>
      <c r="H33" s="33" t="s">
        <v>225</v>
      </c>
      <c r="I33" s="33"/>
      <c r="J33" s="33"/>
      <c r="K33" s="36"/>
      <c r="L33" s="36"/>
      <c r="M33" s="36"/>
      <c r="N33" s="33"/>
      <c r="O33" s="33"/>
      <c r="P33" s="2097" t="s">
        <v>137</v>
      </c>
      <c r="Q33" s="2098"/>
    </row>
    <row r="34" spans="1:17" customFormat="1" ht="30" customHeight="1" x14ac:dyDescent="0.3">
      <c r="A34" s="1567">
        <v>20</v>
      </c>
      <c r="B34" s="2088"/>
      <c r="C34" s="2080"/>
      <c r="D34" s="281" t="s">
        <v>4599</v>
      </c>
      <c r="E34" s="33">
        <v>2</v>
      </c>
      <c r="F34" s="33">
        <v>1</v>
      </c>
      <c r="G34" s="33"/>
      <c r="H34" s="33" t="s">
        <v>225</v>
      </c>
      <c r="I34" s="33"/>
      <c r="J34" s="33"/>
      <c r="K34" s="36"/>
      <c r="L34" s="36"/>
      <c r="M34" s="36"/>
      <c r="N34" s="33"/>
      <c r="O34" s="33"/>
      <c r="P34" s="2097" t="s">
        <v>137</v>
      </c>
      <c r="Q34" s="2098"/>
    </row>
    <row r="35" spans="1:17" customFormat="1" x14ac:dyDescent="0.3">
      <c r="A35" s="1567">
        <v>21</v>
      </c>
      <c r="B35" s="2088"/>
      <c r="C35" s="2080"/>
      <c r="D35" s="332" t="s">
        <v>609</v>
      </c>
      <c r="E35" s="565">
        <v>2</v>
      </c>
      <c r="F35" s="565">
        <v>1</v>
      </c>
      <c r="G35" s="33"/>
      <c r="H35" s="33" t="s">
        <v>225</v>
      </c>
      <c r="I35" s="33"/>
      <c r="J35" s="33"/>
      <c r="K35" s="36"/>
      <c r="L35" s="36"/>
      <c r="M35" s="36"/>
      <c r="N35" s="33" t="s">
        <v>225</v>
      </c>
      <c r="O35" s="33" t="s">
        <v>225</v>
      </c>
      <c r="P35" s="905"/>
      <c r="Q35" s="1568">
        <f t="shared" ref="Q35:Q60" si="1">ROUND(P35,2)*E35*F35</f>
        <v>0</v>
      </c>
    </row>
    <row r="36" spans="1:17" customFormat="1" ht="15" customHeight="1" x14ac:dyDescent="0.3">
      <c r="A36" s="1567">
        <v>22</v>
      </c>
      <c r="B36" s="2088"/>
      <c r="C36" s="2080"/>
      <c r="D36" s="332" t="s">
        <v>425</v>
      </c>
      <c r="E36" s="565">
        <v>2</v>
      </c>
      <c r="F36" s="565">
        <v>1</v>
      </c>
      <c r="G36" s="33"/>
      <c r="H36" s="33"/>
      <c r="I36" s="33"/>
      <c r="J36" s="33"/>
      <c r="K36" s="36"/>
      <c r="L36" s="36"/>
      <c r="M36" s="36"/>
      <c r="N36" s="33" t="s">
        <v>225</v>
      </c>
      <c r="O36" s="33" t="s">
        <v>225</v>
      </c>
      <c r="P36" s="905"/>
      <c r="Q36" s="1568">
        <f t="shared" si="1"/>
        <v>0</v>
      </c>
    </row>
    <row r="37" spans="1:17" customFormat="1" x14ac:dyDescent="0.3">
      <c r="A37" s="1567">
        <v>23</v>
      </c>
      <c r="B37" s="2088"/>
      <c r="C37" s="2080"/>
      <c r="D37" s="332" t="s">
        <v>610</v>
      </c>
      <c r="E37" s="565">
        <v>2</v>
      </c>
      <c r="F37" s="565">
        <v>1</v>
      </c>
      <c r="G37" s="33"/>
      <c r="H37" s="33"/>
      <c r="I37" s="33"/>
      <c r="J37" s="33"/>
      <c r="K37" s="36"/>
      <c r="L37" s="36"/>
      <c r="M37" s="36"/>
      <c r="N37" s="33" t="s">
        <v>225</v>
      </c>
      <c r="O37" s="33" t="s">
        <v>225</v>
      </c>
      <c r="P37" s="905"/>
      <c r="Q37" s="1568">
        <f t="shared" si="1"/>
        <v>0</v>
      </c>
    </row>
    <row r="38" spans="1:17" customFormat="1" x14ac:dyDescent="0.3">
      <c r="A38" s="1567">
        <v>24</v>
      </c>
      <c r="B38" s="2088"/>
      <c r="C38" s="2080"/>
      <c r="D38" s="332" t="s">
        <v>527</v>
      </c>
      <c r="E38" s="565">
        <v>2</v>
      </c>
      <c r="F38" s="565">
        <v>1</v>
      </c>
      <c r="G38" s="33"/>
      <c r="H38" s="33"/>
      <c r="I38" s="33"/>
      <c r="J38" s="33"/>
      <c r="K38" s="36"/>
      <c r="L38" s="36"/>
      <c r="M38" s="36"/>
      <c r="N38" s="33" t="s">
        <v>225</v>
      </c>
      <c r="O38" s="33" t="s">
        <v>225</v>
      </c>
      <c r="P38" s="905"/>
      <c r="Q38" s="1568">
        <f t="shared" si="1"/>
        <v>0</v>
      </c>
    </row>
    <row r="39" spans="1:17" customFormat="1" ht="27.6" x14ac:dyDescent="0.3">
      <c r="A39" s="1567">
        <v>25</v>
      </c>
      <c r="B39" s="2088"/>
      <c r="C39" s="2080"/>
      <c r="D39" s="281" t="s">
        <v>4600</v>
      </c>
      <c r="E39" s="565">
        <v>2</v>
      </c>
      <c r="F39" s="565">
        <v>1</v>
      </c>
      <c r="G39" s="33"/>
      <c r="H39" s="33"/>
      <c r="I39" s="33"/>
      <c r="J39" s="33"/>
      <c r="K39" s="36"/>
      <c r="L39" s="36"/>
      <c r="M39" s="36"/>
      <c r="N39" s="33" t="s">
        <v>225</v>
      </c>
      <c r="O39" s="33" t="s">
        <v>225</v>
      </c>
      <c r="P39" s="905"/>
      <c r="Q39" s="1568">
        <f t="shared" si="1"/>
        <v>0</v>
      </c>
    </row>
    <row r="40" spans="1:17" customFormat="1" ht="15" customHeight="1" x14ac:dyDescent="0.3">
      <c r="A40" s="1567">
        <v>26</v>
      </c>
      <c r="B40" s="2088"/>
      <c r="C40" s="2080"/>
      <c r="D40" s="332" t="s">
        <v>612</v>
      </c>
      <c r="E40" s="565">
        <v>2</v>
      </c>
      <c r="F40" s="565">
        <v>1</v>
      </c>
      <c r="G40" s="33"/>
      <c r="H40" s="33"/>
      <c r="I40" s="33"/>
      <c r="J40" s="33"/>
      <c r="K40" s="36"/>
      <c r="L40" s="36"/>
      <c r="M40" s="36"/>
      <c r="N40" s="33" t="s">
        <v>225</v>
      </c>
      <c r="O40" s="33" t="s">
        <v>225</v>
      </c>
      <c r="P40" s="905"/>
      <c r="Q40" s="1568">
        <f t="shared" si="1"/>
        <v>0</v>
      </c>
    </row>
    <row r="41" spans="1:17" customFormat="1" ht="15" customHeight="1" x14ac:dyDescent="0.3">
      <c r="A41" s="1567">
        <v>27</v>
      </c>
      <c r="B41" s="2088"/>
      <c r="C41" s="2080"/>
      <c r="D41" s="332" t="s">
        <v>4606</v>
      </c>
      <c r="E41" s="565">
        <v>2</v>
      </c>
      <c r="F41" s="565">
        <v>4</v>
      </c>
      <c r="G41" s="33"/>
      <c r="H41" s="33"/>
      <c r="I41" s="33"/>
      <c r="J41" s="33"/>
      <c r="K41" s="36"/>
      <c r="L41" s="36"/>
      <c r="M41" s="36"/>
      <c r="N41" s="33" t="s">
        <v>225</v>
      </c>
      <c r="O41" s="33" t="s">
        <v>225</v>
      </c>
      <c r="P41" s="905"/>
      <c r="Q41" s="1568">
        <f t="shared" si="1"/>
        <v>0</v>
      </c>
    </row>
    <row r="42" spans="1:17" customFormat="1" x14ac:dyDescent="0.3">
      <c r="A42" s="1567">
        <v>28</v>
      </c>
      <c r="B42" s="2088"/>
      <c r="C42" s="2080"/>
      <c r="D42" s="332" t="s">
        <v>4607</v>
      </c>
      <c r="E42" s="565">
        <v>2</v>
      </c>
      <c r="F42" s="565">
        <v>3</v>
      </c>
      <c r="G42" s="33"/>
      <c r="H42" s="33"/>
      <c r="I42" s="33"/>
      <c r="J42" s="33"/>
      <c r="K42" s="36"/>
      <c r="L42" s="36"/>
      <c r="M42" s="36"/>
      <c r="N42" s="33" t="s">
        <v>225</v>
      </c>
      <c r="O42" s="33" t="s">
        <v>225</v>
      </c>
      <c r="P42" s="905"/>
      <c r="Q42" s="1568">
        <f t="shared" si="1"/>
        <v>0</v>
      </c>
    </row>
    <row r="43" spans="1:17" customFormat="1" ht="27.6" x14ac:dyDescent="0.3">
      <c r="A43" s="1567">
        <v>29</v>
      </c>
      <c r="B43" s="2088"/>
      <c r="C43" s="2080"/>
      <c r="D43" s="281" t="s">
        <v>4608</v>
      </c>
      <c r="E43" s="565">
        <v>2</v>
      </c>
      <c r="F43" s="565">
        <v>4</v>
      </c>
      <c r="G43" s="33"/>
      <c r="H43" s="33"/>
      <c r="I43" s="33"/>
      <c r="J43" s="33"/>
      <c r="K43" s="36"/>
      <c r="L43" s="36"/>
      <c r="M43" s="36"/>
      <c r="N43" s="33" t="s">
        <v>225</v>
      </c>
      <c r="O43" s="33" t="s">
        <v>225</v>
      </c>
      <c r="P43" s="905"/>
      <c r="Q43" s="1568">
        <f t="shared" si="1"/>
        <v>0</v>
      </c>
    </row>
    <row r="44" spans="1:17" customFormat="1" ht="15" customHeight="1" x14ac:dyDescent="0.3">
      <c r="A44" s="1567">
        <v>30</v>
      </c>
      <c r="B44" s="2088"/>
      <c r="C44" s="2080" t="s">
        <v>4609</v>
      </c>
      <c r="D44" s="332" t="s">
        <v>621</v>
      </c>
      <c r="E44" s="565">
        <v>2</v>
      </c>
      <c r="F44" s="565">
        <v>1</v>
      </c>
      <c r="G44" s="33"/>
      <c r="H44" s="33"/>
      <c r="I44" s="33"/>
      <c r="J44" s="33"/>
      <c r="K44" s="36"/>
      <c r="L44" s="36"/>
      <c r="M44" s="36"/>
      <c r="N44" s="33" t="s">
        <v>225</v>
      </c>
      <c r="O44" s="33" t="s">
        <v>225</v>
      </c>
      <c r="P44" s="905"/>
      <c r="Q44" s="1568">
        <f t="shared" si="1"/>
        <v>0</v>
      </c>
    </row>
    <row r="45" spans="1:17" customFormat="1" x14ac:dyDescent="0.3">
      <c r="A45" s="1567">
        <v>31</v>
      </c>
      <c r="B45" s="2088"/>
      <c r="C45" s="2080"/>
      <c r="D45" s="332" t="s">
        <v>622</v>
      </c>
      <c r="E45" s="565">
        <v>2</v>
      </c>
      <c r="F45" s="565">
        <v>1</v>
      </c>
      <c r="G45" s="33"/>
      <c r="H45" s="33"/>
      <c r="I45" s="33"/>
      <c r="J45" s="33"/>
      <c r="K45" s="36"/>
      <c r="L45" s="36"/>
      <c r="M45" s="36"/>
      <c r="N45" s="33" t="s">
        <v>225</v>
      </c>
      <c r="O45" s="33" t="s">
        <v>225</v>
      </c>
      <c r="P45" s="905"/>
      <c r="Q45" s="1568">
        <f t="shared" si="1"/>
        <v>0</v>
      </c>
    </row>
    <row r="46" spans="1:17" customFormat="1" ht="15" customHeight="1" x14ac:dyDescent="0.3">
      <c r="A46" s="1567">
        <v>32</v>
      </c>
      <c r="B46" s="2088"/>
      <c r="C46" s="2080"/>
      <c r="D46" s="332" t="s">
        <v>644</v>
      </c>
      <c r="E46" s="565">
        <v>2</v>
      </c>
      <c r="F46" s="565">
        <v>1</v>
      </c>
      <c r="G46" s="33"/>
      <c r="H46" s="33"/>
      <c r="I46" s="33"/>
      <c r="J46" s="33"/>
      <c r="K46" s="36"/>
      <c r="L46" s="36"/>
      <c r="M46" s="36"/>
      <c r="N46" s="33" t="s">
        <v>225</v>
      </c>
      <c r="O46" s="33" t="s">
        <v>225</v>
      </c>
      <c r="P46" s="905"/>
      <c r="Q46" s="1568">
        <f t="shared" si="1"/>
        <v>0</v>
      </c>
    </row>
    <row r="47" spans="1:17" customFormat="1" x14ac:dyDescent="0.3">
      <c r="A47" s="1567">
        <v>33</v>
      </c>
      <c r="B47" s="2088"/>
      <c r="C47" s="2080"/>
      <c r="D47" s="332" t="s">
        <v>4610</v>
      </c>
      <c r="E47" s="565">
        <v>2</v>
      </c>
      <c r="F47" s="565">
        <v>1</v>
      </c>
      <c r="G47" s="33"/>
      <c r="H47" s="33"/>
      <c r="I47" s="33"/>
      <c r="J47" s="33"/>
      <c r="K47" s="36"/>
      <c r="L47" s="36"/>
      <c r="M47" s="36"/>
      <c r="N47" s="33" t="s">
        <v>225</v>
      </c>
      <c r="O47" s="33" t="s">
        <v>225</v>
      </c>
      <c r="P47" s="905"/>
      <c r="Q47" s="1568">
        <f t="shared" si="1"/>
        <v>0</v>
      </c>
    </row>
    <row r="48" spans="1:17" customFormat="1" x14ac:dyDescent="0.3">
      <c r="A48" s="1567">
        <v>34</v>
      </c>
      <c r="B48" s="2088"/>
      <c r="C48" s="2080"/>
      <c r="D48" s="332" t="s">
        <v>626</v>
      </c>
      <c r="E48" s="565">
        <v>2</v>
      </c>
      <c r="F48" s="565">
        <v>1</v>
      </c>
      <c r="G48" s="33"/>
      <c r="H48" s="33"/>
      <c r="I48" s="33"/>
      <c r="J48" s="33"/>
      <c r="K48" s="36"/>
      <c r="L48" s="36"/>
      <c r="M48" s="36"/>
      <c r="N48" s="33" t="s">
        <v>225</v>
      </c>
      <c r="O48" s="33" t="s">
        <v>225</v>
      </c>
      <c r="P48" s="905"/>
      <c r="Q48" s="1568">
        <f t="shared" si="1"/>
        <v>0</v>
      </c>
    </row>
    <row r="49" spans="1:17" customFormat="1" x14ac:dyDescent="0.3">
      <c r="A49" s="1567">
        <v>35</v>
      </c>
      <c r="B49" s="2088"/>
      <c r="C49" s="2080" t="s">
        <v>4611</v>
      </c>
      <c r="D49" s="332" t="s">
        <v>4612</v>
      </c>
      <c r="E49" s="565">
        <v>2</v>
      </c>
      <c r="F49" s="565">
        <v>1</v>
      </c>
      <c r="G49" s="33"/>
      <c r="H49" s="33"/>
      <c r="I49" s="33"/>
      <c r="J49" s="33"/>
      <c r="K49" s="36"/>
      <c r="L49" s="36"/>
      <c r="M49" s="36"/>
      <c r="N49" s="33" t="s">
        <v>225</v>
      </c>
      <c r="O49" s="33" t="s">
        <v>225</v>
      </c>
      <c r="P49" s="905"/>
      <c r="Q49" s="1568">
        <f t="shared" si="1"/>
        <v>0</v>
      </c>
    </row>
    <row r="50" spans="1:17" customFormat="1" ht="15" customHeight="1" x14ac:dyDescent="0.3">
      <c r="A50" s="1567">
        <v>36</v>
      </c>
      <c r="B50" s="2088"/>
      <c r="C50" s="2080"/>
      <c r="D50" s="332" t="s">
        <v>622</v>
      </c>
      <c r="E50" s="565">
        <v>2</v>
      </c>
      <c r="F50" s="565">
        <v>1</v>
      </c>
      <c r="G50" s="33"/>
      <c r="H50" s="33"/>
      <c r="I50" s="33"/>
      <c r="J50" s="33"/>
      <c r="K50" s="36"/>
      <c r="L50" s="36"/>
      <c r="M50" s="36"/>
      <c r="N50" s="33" t="s">
        <v>225</v>
      </c>
      <c r="O50" s="33" t="s">
        <v>225</v>
      </c>
      <c r="P50" s="905"/>
      <c r="Q50" s="1568">
        <f t="shared" si="1"/>
        <v>0</v>
      </c>
    </row>
    <row r="51" spans="1:17" customFormat="1" ht="15" customHeight="1" x14ac:dyDescent="0.3">
      <c r="A51" s="1567">
        <v>37</v>
      </c>
      <c r="B51" s="2088"/>
      <c r="C51" s="2080"/>
      <c r="D51" s="332" t="s">
        <v>644</v>
      </c>
      <c r="E51" s="565">
        <v>2</v>
      </c>
      <c r="F51" s="565">
        <v>1</v>
      </c>
      <c r="G51" s="33"/>
      <c r="H51" s="33"/>
      <c r="I51" s="33"/>
      <c r="J51" s="33"/>
      <c r="K51" s="36"/>
      <c r="L51" s="36"/>
      <c r="M51" s="36"/>
      <c r="N51" s="33" t="s">
        <v>225</v>
      </c>
      <c r="O51" s="33" t="s">
        <v>225</v>
      </c>
      <c r="P51" s="905"/>
      <c r="Q51" s="1568">
        <f t="shared" si="1"/>
        <v>0</v>
      </c>
    </row>
    <row r="52" spans="1:17" customFormat="1" x14ac:dyDescent="0.3">
      <c r="A52" s="1567">
        <v>38</v>
      </c>
      <c r="B52" s="2088"/>
      <c r="C52" s="2080"/>
      <c r="D52" s="332" t="s">
        <v>4613</v>
      </c>
      <c r="E52" s="565">
        <v>2</v>
      </c>
      <c r="F52" s="565">
        <v>1</v>
      </c>
      <c r="G52" s="33"/>
      <c r="H52" s="33"/>
      <c r="I52" s="33"/>
      <c r="J52" s="33"/>
      <c r="K52" s="36"/>
      <c r="L52" s="36"/>
      <c r="M52" s="36"/>
      <c r="N52" s="33" t="s">
        <v>225</v>
      </c>
      <c r="O52" s="33" t="s">
        <v>225</v>
      </c>
      <c r="P52" s="905"/>
      <c r="Q52" s="1568">
        <f t="shared" si="1"/>
        <v>0</v>
      </c>
    </row>
    <row r="53" spans="1:17" customFormat="1" x14ac:dyDescent="0.3">
      <c r="A53" s="1567">
        <v>39</v>
      </c>
      <c r="B53" s="2088"/>
      <c r="C53" s="2080"/>
      <c r="D53" s="332" t="s">
        <v>626</v>
      </c>
      <c r="E53" s="565">
        <v>2</v>
      </c>
      <c r="F53" s="565">
        <v>1</v>
      </c>
      <c r="G53" s="33"/>
      <c r="H53" s="33"/>
      <c r="I53" s="33"/>
      <c r="J53" s="33"/>
      <c r="K53" s="36"/>
      <c r="L53" s="36"/>
      <c r="M53" s="36"/>
      <c r="N53" s="33" t="s">
        <v>225</v>
      </c>
      <c r="O53" s="33" t="s">
        <v>225</v>
      </c>
      <c r="P53" s="905"/>
      <c r="Q53" s="1568">
        <f t="shared" si="1"/>
        <v>0</v>
      </c>
    </row>
    <row r="54" spans="1:17" customFormat="1" ht="30" customHeight="1" x14ac:dyDescent="0.3">
      <c r="A54" s="1567">
        <v>40</v>
      </c>
      <c r="B54" s="2088"/>
      <c r="C54" s="2080" t="s">
        <v>4614</v>
      </c>
      <c r="D54" s="281" t="s">
        <v>4603</v>
      </c>
      <c r="E54" s="565">
        <v>12</v>
      </c>
      <c r="F54" s="565">
        <v>1</v>
      </c>
      <c r="G54" s="33"/>
      <c r="H54" s="33"/>
      <c r="I54" s="33"/>
      <c r="J54" s="33" t="s">
        <v>225</v>
      </c>
      <c r="K54" s="36"/>
      <c r="L54" s="36"/>
      <c r="M54" s="36"/>
      <c r="N54" s="33"/>
      <c r="O54" s="33"/>
      <c r="P54" s="905"/>
      <c r="Q54" s="1568">
        <f t="shared" si="1"/>
        <v>0</v>
      </c>
    </row>
    <row r="55" spans="1:17" customFormat="1" ht="27.6" x14ac:dyDescent="0.3">
      <c r="A55" s="1567">
        <v>41</v>
      </c>
      <c r="B55" s="2088"/>
      <c r="C55" s="2080"/>
      <c r="D55" s="281" t="s">
        <v>4604</v>
      </c>
      <c r="E55" s="565">
        <v>12</v>
      </c>
      <c r="F55" s="565">
        <v>1</v>
      </c>
      <c r="G55" s="33"/>
      <c r="H55" s="33"/>
      <c r="I55" s="33"/>
      <c r="J55" s="33" t="s">
        <v>225</v>
      </c>
      <c r="K55" s="36"/>
      <c r="L55" s="36"/>
      <c r="M55" s="36"/>
      <c r="N55" s="33"/>
      <c r="O55" s="33"/>
      <c r="P55" s="905"/>
      <c r="Q55" s="1568">
        <f t="shared" si="1"/>
        <v>0</v>
      </c>
    </row>
    <row r="56" spans="1:17" customFormat="1" ht="15" customHeight="1" x14ac:dyDescent="0.3">
      <c r="A56" s="1567">
        <v>42</v>
      </c>
      <c r="B56" s="2088"/>
      <c r="C56" s="2080"/>
      <c r="D56" s="332" t="s">
        <v>629</v>
      </c>
      <c r="E56" s="565">
        <v>12</v>
      </c>
      <c r="F56" s="565">
        <v>1</v>
      </c>
      <c r="G56" s="33"/>
      <c r="H56" s="33"/>
      <c r="I56" s="33"/>
      <c r="J56" s="33" t="s">
        <v>225</v>
      </c>
      <c r="K56" s="36"/>
      <c r="L56" s="36"/>
      <c r="M56" s="36"/>
      <c r="N56" s="33"/>
      <c r="O56" s="33"/>
      <c r="P56" s="905"/>
      <c r="Q56" s="1568">
        <f t="shared" si="1"/>
        <v>0</v>
      </c>
    </row>
    <row r="57" spans="1:17" customFormat="1" x14ac:dyDescent="0.3">
      <c r="A57" s="1567">
        <v>43</v>
      </c>
      <c r="B57" s="2088"/>
      <c r="C57" s="2080"/>
      <c r="D57" s="332" t="s">
        <v>630</v>
      </c>
      <c r="E57" s="565">
        <v>12</v>
      </c>
      <c r="F57" s="565">
        <v>1</v>
      </c>
      <c r="G57" s="33"/>
      <c r="H57" s="33"/>
      <c r="I57" s="33"/>
      <c r="J57" s="33" t="s">
        <v>225</v>
      </c>
      <c r="K57" s="36"/>
      <c r="L57" s="36"/>
      <c r="M57" s="36"/>
      <c r="N57" s="33"/>
      <c r="O57" s="33"/>
      <c r="P57" s="905"/>
      <c r="Q57" s="1568">
        <f t="shared" si="1"/>
        <v>0</v>
      </c>
    </row>
    <row r="58" spans="1:17" customFormat="1" x14ac:dyDescent="0.3">
      <c r="A58" s="1567">
        <v>44</v>
      </c>
      <c r="B58" s="2088"/>
      <c r="C58" s="2080"/>
      <c r="D58" s="332" t="s">
        <v>626</v>
      </c>
      <c r="E58" s="565">
        <v>12</v>
      </c>
      <c r="F58" s="565">
        <v>1</v>
      </c>
      <c r="G58" s="33"/>
      <c r="H58" s="33"/>
      <c r="I58" s="33"/>
      <c r="J58" s="33" t="s">
        <v>225</v>
      </c>
      <c r="K58" s="36"/>
      <c r="L58" s="36"/>
      <c r="M58" s="36"/>
      <c r="N58" s="33"/>
      <c r="O58" s="33"/>
      <c r="P58" s="905"/>
      <c r="Q58" s="1568">
        <f t="shared" si="1"/>
        <v>0</v>
      </c>
    </row>
    <row r="59" spans="1:17" customFormat="1" x14ac:dyDescent="0.3">
      <c r="A59" s="1567">
        <v>45</v>
      </c>
      <c r="B59" s="2088"/>
      <c r="C59" s="2080"/>
      <c r="D59" s="332" t="s">
        <v>632</v>
      </c>
      <c r="E59" s="565">
        <v>12</v>
      </c>
      <c r="F59" s="565">
        <v>1</v>
      </c>
      <c r="G59" s="33"/>
      <c r="H59" s="33"/>
      <c r="I59" s="33"/>
      <c r="J59" s="33" t="s">
        <v>225</v>
      </c>
      <c r="K59" s="36"/>
      <c r="L59" s="36"/>
      <c r="M59" s="36"/>
      <c r="N59" s="33"/>
      <c r="O59" s="33"/>
      <c r="P59" s="905"/>
      <c r="Q59" s="1568">
        <f t="shared" si="1"/>
        <v>0</v>
      </c>
    </row>
    <row r="60" spans="1:17" customFormat="1" ht="15" customHeight="1" x14ac:dyDescent="0.3">
      <c r="A60" s="1567">
        <v>46</v>
      </c>
      <c r="B60" s="2088"/>
      <c r="C60" s="2080"/>
      <c r="D60" s="332" t="s">
        <v>633</v>
      </c>
      <c r="E60" s="565">
        <v>2</v>
      </c>
      <c r="F60" s="565">
        <v>1</v>
      </c>
      <c r="G60" s="33"/>
      <c r="H60" s="33"/>
      <c r="I60" s="33"/>
      <c r="J60" s="33"/>
      <c r="K60" s="36"/>
      <c r="L60" s="36"/>
      <c r="M60" s="36"/>
      <c r="N60" s="33" t="s">
        <v>225</v>
      </c>
      <c r="O60" s="33" t="s">
        <v>225</v>
      </c>
      <c r="P60" s="905"/>
      <c r="Q60" s="1568">
        <f t="shared" si="1"/>
        <v>0</v>
      </c>
    </row>
    <row r="61" spans="1:17" customFormat="1" ht="15" customHeight="1" x14ac:dyDescent="0.3">
      <c r="A61" s="1567">
        <v>47</v>
      </c>
      <c r="B61" s="2088" t="s">
        <v>4615</v>
      </c>
      <c r="C61" s="2080" t="s">
        <v>4597</v>
      </c>
      <c r="D61" s="332" t="s">
        <v>424</v>
      </c>
      <c r="E61" s="33">
        <v>2</v>
      </c>
      <c r="F61" s="33">
        <v>1</v>
      </c>
      <c r="G61" s="33"/>
      <c r="H61" s="33" t="s">
        <v>225</v>
      </c>
      <c r="I61" s="33"/>
      <c r="J61" s="33"/>
      <c r="K61" s="36"/>
      <c r="L61" s="36"/>
      <c r="M61" s="36"/>
      <c r="N61" s="33"/>
      <c r="O61" s="33"/>
      <c r="P61" s="2097" t="s">
        <v>137</v>
      </c>
      <c r="Q61" s="2098"/>
    </row>
    <row r="62" spans="1:17" customFormat="1" x14ac:dyDescent="0.3">
      <c r="A62" s="1567">
        <v>48</v>
      </c>
      <c r="B62" s="2088"/>
      <c r="C62" s="2080"/>
      <c r="D62" s="332" t="s">
        <v>607</v>
      </c>
      <c r="E62" s="33">
        <v>2</v>
      </c>
      <c r="F62" s="33">
        <v>1</v>
      </c>
      <c r="G62" s="33"/>
      <c r="H62" s="33" t="s">
        <v>225</v>
      </c>
      <c r="I62" s="33"/>
      <c r="J62" s="33"/>
      <c r="K62" s="36"/>
      <c r="L62" s="36"/>
      <c r="M62" s="36"/>
      <c r="N62" s="33"/>
      <c r="O62" s="33"/>
      <c r="P62" s="2097" t="s">
        <v>137</v>
      </c>
      <c r="Q62" s="2098"/>
    </row>
    <row r="63" spans="1:17" customFormat="1" ht="27.6" x14ac:dyDescent="0.3">
      <c r="A63" s="1567">
        <v>49</v>
      </c>
      <c r="B63" s="2088"/>
      <c r="C63" s="2080"/>
      <c r="D63" s="281" t="s">
        <v>4599</v>
      </c>
      <c r="E63" s="33">
        <v>2</v>
      </c>
      <c r="F63" s="33">
        <v>1</v>
      </c>
      <c r="G63" s="33"/>
      <c r="H63" s="33" t="s">
        <v>225</v>
      </c>
      <c r="I63" s="33"/>
      <c r="J63" s="33"/>
      <c r="K63" s="36"/>
      <c r="L63" s="36"/>
      <c r="M63" s="36"/>
      <c r="N63" s="33"/>
      <c r="O63" s="33"/>
      <c r="P63" s="2097" t="s">
        <v>137</v>
      </c>
      <c r="Q63" s="2098"/>
    </row>
    <row r="64" spans="1:17" customFormat="1" ht="15" customHeight="1" x14ac:dyDescent="0.3">
      <c r="A64" s="1567">
        <v>50</v>
      </c>
      <c r="B64" s="2088"/>
      <c r="C64" s="2080"/>
      <c r="D64" s="332" t="s">
        <v>609</v>
      </c>
      <c r="E64" s="565">
        <v>2</v>
      </c>
      <c r="F64" s="565">
        <v>1</v>
      </c>
      <c r="G64" s="33"/>
      <c r="H64" s="33" t="s">
        <v>225</v>
      </c>
      <c r="I64" s="33"/>
      <c r="J64" s="33"/>
      <c r="K64" s="36"/>
      <c r="L64" s="36"/>
      <c r="M64" s="36"/>
      <c r="N64" s="33" t="s">
        <v>225</v>
      </c>
      <c r="O64" s="33" t="s">
        <v>225</v>
      </c>
      <c r="P64" s="905"/>
      <c r="Q64" s="1568">
        <f t="shared" ref="Q64:Q85" si="2">ROUND(P64,2)*E64*F64</f>
        <v>0</v>
      </c>
    </row>
    <row r="65" spans="1:17" customFormat="1" x14ac:dyDescent="0.3">
      <c r="A65" s="1567">
        <v>51</v>
      </c>
      <c r="B65" s="2088"/>
      <c r="C65" s="2080"/>
      <c r="D65" s="332" t="s">
        <v>425</v>
      </c>
      <c r="E65" s="565">
        <v>2</v>
      </c>
      <c r="F65" s="565">
        <v>1</v>
      </c>
      <c r="G65" s="33"/>
      <c r="H65" s="33"/>
      <c r="I65" s="33"/>
      <c r="J65" s="33"/>
      <c r="K65" s="36"/>
      <c r="L65" s="36"/>
      <c r="M65" s="36"/>
      <c r="N65" s="33" t="s">
        <v>225</v>
      </c>
      <c r="O65" s="33" t="s">
        <v>225</v>
      </c>
      <c r="P65" s="905"/>
      <c r="Q65" s="1568">
        <f t="shared" si="2"/>
        <v>0</v>
      </c>
    </row>
    <row r="66" spans="1:17" customFormat="1" ht="15" customHeight="1" x14ac:dyDescent="0.3">
      <c r="A66" s="1567">
        <v>52</v>
      </c>
      <c r="B66" s="2088"/>
      <c r="C66" s="2080"/>
      <c r="D66" s="332" t="s">
        <v>610</v>
      </c>
      <c r="E66" s="565">
        <v>2</v>
      </c>
      <c r="F66" s="565">
        <v>1</v>
      </c>
      <c r="G66" s="33"/>
      <c r="H66" s="33"/>
      <c r="I66" s="33"/>
      <c r="J66" s="33"/>
      <c r="K66" s="36"/>
      <c r="L66" s="36"/>
      <c r="M66" s="36"/>
      <c r="N66" s="33" t="s">
        <v>225</v>
      </c>
      <c r="O66" s="33" t="s">
        <v>225</v>
      </c>
      <c r="P66" s="905"/>
      <c r="Q66" s="1568">
        <f t="shared" si="2"/>
        <v>0</v>
      </c>
    </row>
    <row r="67" spans="1:17" customFormat="1" x14ac:dyDescent="0.3">
      <c r="A67" s="1567">
        <v>53</v>
      </c>
      <c r="B67" s="2088"/>
      <c r="C67" s="2080"/>
      <c r="D67" s="332" t="s">
        <v>527</v>
      </c>
      <c r="E67" s="565">
        <v>2</v>
      </c>
      <c r="F67" s="565">
        <v>1</v>
      </c>
      <c r="G67" s="33"/>
      <c r="H67" s="33"/>
      <c r="I67" s="33"/>
      <c r="J67" s="33"/>
      <c r="K67" s="36"/>
      <c r="L67" s="36"/>
      <c r="M67" s="36"/>
      <c r="N67" s="33" t="s">
        <v>225</v>
      </c>
      <c r="O67" s="33" t="s">
        <v>225</v>
      </c>
      <c r="P67" s="905"/>
      <c r="Q67" s="1568">
        <f t="shared" si="2"/>
        <v>0</v>
      </c>
    </row>
    <row r="68" spans="1:17" customFormat="1" ht="27.6" x14ac:dyDescent="0.3">
      <c r="A68" s="1567">
        <v>54</v>
      </c>
      <c r="B68" s="2088"/>
      <c r="C68" s="2080"/>
      <c r="D68" s="281" t="s">
        <v>4600</v>
      </c>
      <c r="E68" s="565">
        <v>2</v>
      </c>
      <c r="F68" s="565">
        <v>1</v>
      </c>
      <c r="G68" s="33"/>
      <c r="H68" s="33"/>
      <c r="I68" s="33"/>
      <c r="J68" s="33"/>
      <c r="K68" s="36"/>
      <c r="L68" s="36"/>
      <c r="M68" s="36"/>
      <c r="N68" s="33" t="s">
        <v>225</v>
      </c>
      <c r="O68" s="33" t="s">
        <v>225</v>
      </c>
      <c r="P68" s="905"/>
      <c r="Q68" s="1568">
        <f t="shared" si="2"/>
        <v>0</v>
      </c>
    </row>
    <row r="69" spans="1:17" customFormat="1" x14ac:dyDescent="0.3">
      <c r="A69" s="1567">
        <v>55</v>
      </c>
      <c r="B69" s="2088"/>
      <c r="C69" s="2080"/>
      <c r="D69" s="332" t="s">
        <v>612</v>
      </c>
      <c r="E69" s="565">
        <v>2</v>
      </c>
      <c r="F69" s="565">
        <v>1</v>
      </c>
      <c r="G69" s="33"/>
      <c r="H69" s="33"/>
      <c r="I69" s="33"/>
      <c r="J69" s="33"/>
      <c r="K69" s="36"/>
      <c r="L69" s="36"/>
      <c r="M69" s="36"/>
      <c r="N69" s="33" t="s">
        <v>225</v>
      </c>
      <c r="O69" s="33" t="s">
        <v>225</v>
      </c>
      <c r="P69" s="905"/>
      <c r="Q69" s="1568">
        <f t="shared" si="2"/>
        <v>0</v>
      </c>
    </row>
    <row r="70" spans="1:17" customFormat="1" ht="15" customHeight="1" x14ac:dyDescent="0.3">
      <c r="A70" s="1567">
        <v>56</v>
      </c>
      <c r="B70" s="2088"/>
      <c r="C70" s="2080"/>
      <c r="D70" s="332" t="s">
        <v>4616</v>
      </c>
      <c r="E70" s="565">
        <v>2</v>
      </c>
      <c r="F70" s="565">
        <v>2</v>
      </c>
      <c r="G70" s="33"/>
      <c r="H70" s="33"/>
      <c r="I70" s="33"/>
      <c r="J70" s="33"/>
      <c r="K70" s="36"/>
      <c r="L70" s="36"/>
      <c r="M70" s="36"/>
      <c r="N70" s="33" t="s">
        <v>225</v>
      </c>
      <c r="O70" s="33" t="s">
        <v>225</v>
      </c>
      <c r="P70" s="905"/>
      <c r="Q70" s="1568">
        <f t="shared" si="2"/>
        <v>0</v>
      </c>
    </row>
    <row r="71" spans="1:17" customFormat="1" ht="15" customHeight="1" x14ac:dyDescent="0.3">
      <c r="A71" s="1567">
        <v>57</v>
      </c>
      <c r="B71" s="2088"/>
      <c r="C71" s="2080"/>
      <c r="D71" s="332" t="s">
        <v>4601</v>
      </c>
      <c r="E71" s="565">
        <v>2</v>
      </c>
      <c r="F71" s="565">
        <v>1</v>
      </c>
      <c r="G71" s="33"/>
      <c r="H71" s="33"/>
      <c r="I71" s="33"/>
      <c r="J71" s="33"/>
      <c r="K71" s="36"/>
      <c r="L71" s="36"/>
      <c r="M71" s="36"/>
      <c r="N71" s="33" t="s">
        <v>225</v>
      </c>
      <c r="O71" s="33" t="s">
        <v>225</v>
      </c>
      <c r="P71" s="905"/>
      <c r="Q71" s="1568">
        <f t="shared" si="2"/>
        <v>0</v>
      </c>
    </row>
    <row r="72" spans="1:17" customFormat="1" ht="27.6" x14ac:dyDescent="0.3">
      <c r="A72" s="1567">
        <v>58</v>
      </c>
      <c r="B72" s="2088"/>
      <c r="C72" s="2080"/>
      <c r="D72" s="281" t="s">
        <v>4608</v>
      </c>
      <c r="E72" s="565">
        <v>2</v>
      </c>
      <c r="F72" s="565">
        <v>4</v>
      </c>
      <c r="G72" s="33"/>
      <c r="H72" s="33"/>
      <c r="I72" s="33"/>
      <c r="J72" s="33"/>
      <c r="K72" s="36"/>
      <c r="L72" s="36"/>
      <c r="M72" s="36"/>
      <c r="N72" s="33" t="s">
        <v>225</v>
      </c>
      <c r="O72" s="33" t="s">
        <v>225</v>
      </c>
      <c r="P72" s="905"/>
      <c r="Q72" s="1568">
        <f t="shared" si="2"/>
        <v>0</v>
      </c>
    </row>
    <row r="73" spans="1:17" customFormat="1" x14ac:dyDescent="0.3">
      <c r="A73" s="1567">
        <v>59</v>
      </c>
      <c r="B73" s="2088"/>
      <c r="C73" s="2080" t="s">
        <v>4617</v>
      </c>
      <c r="D73" s="332" t="s">
        <v>621</v>
      </c>
      <c r="E73" s="565">
        <v>2</v>
      </c>
      <c r="F73" s="565">
        <v>1</v>
      </c>
      <c r="G73" s="33"/>
      <c r="H73" s="33"/>
      <c r="I73" s="33"/>
      <c r="J73" s="33"/>
      <c r="K73" s="36"/>
      <c r="L73" s="36"/>
      <c r="M73" s="36"/>
      <c r="N73" s="33" t="s">
        <v>225</v>
      </c>
      <c r="O73" s="33" t="s">
        <v>225</v>
      </c>
      <c r="P73" s="905"/>
      <c r="Q73" s="1568">
        <f t="shared" si="2"/>
        <v>0</v>
      </c>
    </row>
    <row r="74" spans="1:17" customFormat="1" ht="15" customHeight="1" x14ac:dyDescent="0.3">
      <c r="A74" s="1567">
        <v>60</v>
      </c>
      <c r="B74" s="2088"/>
      <c r="C74" s="2080"/>
      <c r="D74" s="332" t="s">
        <v>622</v>
      </c>
      <c r="E74" s="565">
        <v>2</v>
      </c>
      <c r="F74" s="565">
        <v>1</v>
      </c>
      <c r="G74" s="33"/>
      <c r="H74" s="33"/>
      <c r="I74" s="33"/>
      <c r="J74" s="33"/>
      <c r="K74" s="36"/>
      <c r="L74" s="36"/>
      <c r="M74" s="36"/>
      <c r="N74" s="33" t="s">
        <v>225</v>
      </c>
      <c r="O74" s="33" t="s">
        <v>225</v>
      </c>
      <c r="P74" s="905"/>
      <c r="Q74" s="1568">
        <f t="shared" si="2"/>
        <v>0</v>
      </c>
    </row>
    <row r="75" spans="1:17" customFormat="1" x14ac:dyDescent="0.3">
      <c r="A75" s="1567">
        <v>61</v>
      </c>
      <c r="B75" s="2088"/>
      <c r="C75" s="2080"/>
      <c r="D75" s="332" t="s">
        <v>644</v>
      </c>
      <c r="E75" s="565">
        <v>2</v>
      </c>
      <c r="F75" s="565">
        <v>1</v>
      </c>
      <c r="G75" s="33"/>
      <c r="H75" s="33"/>
      <c r="I75" s="33"/>
      <c r="J75" s="33"/>
      <c r="K75" s="36"/>
      <c r="L75" s="36"/>
      <c r="M75" s="36"/>
      <c r="N75" s="33" t="s">
        <v>225</v>
      </c>
      <c r="O75" s="33" t="s">
        <v>225</v>
      </c>
      <c r="P75" s="905"/>
      <c r="Q75" s="1568">
        <f t="shared" si="2"/>
        <v>0</v>
      </c>
    </row>
    <row r="76" spans="1:17" customFormat="1" ht="15" customHeight="1" x14ac:dyDescent="0.3">
      <c r="A76" s="1567">
        <v>62</v>
      </c>
      <c r="B76" s="2088"/>
      <c r="C76" s="2080"/>
      <c r="D76" s="332" t="s">
        <v>4610</v>
      </c>
      <c r="E76" s="565">
        <v>2</v>
      </c>
      <c r="F76" s="565">
        <v>1</v>
      </c>
      <c r="G76" s="33"/>
      <c r="H76" s="33"/>
      <c r="I76" s="33"/>
      <c r="J76" s="33"/>
      <c r="K76" s="36"/>
      <c r="L76" s="36"/>
      <c r="M76" s="36"/>
      <c r="N76" s="33" t="s">
        <v>225</v>
      </c>
      <c r="O76" s="33" t="s">
        <v>225</v>
      </c>
      <c r="P76" s="905"/>
      <c r="Q76" s="1568">
        <f t="shared" si="2"/>
        <v>0</v>
      </c>
    </row>
    <row r="77" spans="1:17" customFormat="1" x14ac:dyDescent="0.3">
      <c r="A77" s="1567">
        <v>63</v>
      </c>
      <c r="B77" s="2088"/>
      <c r="C77" s="2080"/>
      <c r="D77" s="332" t="s">
        <v>626</v>
      </c>
      <c r="E77" s="565">
        <v>2</v>
      </c>
      <c r="F77" s="565">
        <v>1</v>
      </c>
      <c r="G77" s="33"/>
      <c r="H77" s="33"/>
      <c r="I77" s="33"/>
      <c r="J77" s="33"/>
      <c r="K77" s="36"/>
      <c r="L77" s="36"/>
      <c r="M77" s="36"/>
      <c r="N77" s="33" t="s">
        <v>225</v>
      </c>
      <c r="O77" s="33" t="s">
        <v>225</v>
      </c>
      <c r="P77" s="905"/>
      <c r="Q77" s="1568">
        <f t="shared" si="2"/>
        <v>0</v>
      </c>
    </row>
    <row r="78" spans="1:17" customFormat="1" ht="27.6" x14ac:dyDescent="0.3">
      <c r="A78" s="1567">
        <v>64</v>
      </c>
      <c r="B78" s="2088"/>
      <c r="C78" s="1785" t="s">
        <v>4618</v>
      </c>
      <c r="D78" s="281" t="s">
        <v>4603</v>
      </c>
      <c r="E78" s="565">
        <v>12</v>
      </c>
      <c r="F78" s="565">
        <v>2</v>
      </c>
      <c r="G78" s="33"/>
      <c r="H78" s="33"/>
      <c r="I78" s="33"/>
      <c r="J78" s="33" t="s">
        <v>225</v>
      </c>
      <c r="K78" s="36"/>
      <c r="L78" s="36"/>
      <c r="M78" s="36"/>
      <c r="N78" s="33"/>
      <c r="O78" s="33"/>
      <c r="P78" s="905"/>
      <c r="Q78" s="1568">
        <f t="shared" si="2"/>
        <v>0</v>
      </c>
    </row>
    <row r="79" spans="1:17" customFormat="1" ht="27.6" x14ac:dyDescent="0.3">
      <c r="A79" s="1567">
        <v>65</v>
      </c>
      <c r="B79" s="2088"/>
      <c r="C79" s="1785"/>
      <c r="D79" s="281" t="s">
        <v>4604</v>
      </c>
      <c r="E79" s="565">
        <v>12</v>
      </c>
      <c r="F79" s="565">
        <v>2</v>
      </c>
      <c r="G79" s="33"/>
      <c r="H79" s="33"/>
      <c r="I79" s="33"/>
      <c r="J79" s="33" t="s">
        <v>225</v>
      </c>
      <c r="K79" s="36"/>
      <c r="L79" s="36"/>
      <c r="M79" s="36"/>
      <c r="N79" s="33"/>
      <c r="O79" s="33"/>
      <c r="P79" s="905"/>
      <c r="Q79" s="1568">
        <f t="shared" si="2"/>
        <v>0</v>
      </c>
    </row>
    <row r="80" spans="1:17" customFormat="1" ht="15" customHeight="1" x14ac:dyDescent="0.3">
      <c r="A80" s="1567">
        <v>66</v>
      </c>
      <c r="B80" s="2088"/>
      <c r="C80" s="1785"/>
      <c r="D80" s="332" t="s">
        <v>629</v>
      </c>
      <c r="E80" s="565">
        <v>12</v>
      </c>
      <c r="F80" s="565">
        <v>2</v>
      </c>
      <c r="G80" s="33"/>
      <c r="H80" s="33"/>
      <c r="I80" s="33"/>
      <c r="J80" s="33" t="s">
        <v>225</v>
      </c>
      <c r="K80" s="36"/>
      <c r="L80" s="36"/>
      <c r="M80" s="36"/>
      <c r="N80" s="33"/>
      <c r="O80" s="33"/>
      <c r="P80" s="905"/>
      <c r="Q80" s="1568">
        <f t="shared" si="2"/>
        <v>0</v>
      </c>
    </row>
    <row r="81" spans="1:17" customFormat="1" ht="15" customHeight="1" x14ac:dyDescent="0.3">
      <c r="A81" s="1567">
        <v>67</v>
      </c>
      <c r="B81" s="2088"/>
      <c r="C81" s="1785"/>
      <c r="D81" s="332" t="s">
        <v>630</v>
      </c>
      <c r="E81" s="565">
        <v>12</v>
      </c>
      <c r="F81" s="565">
        <v>2</v>
      </c>
      <c r="G81" s="33"/>
      <c r="H81" s="33"/>
      <c r="I81" s="33"/>
      <c r="J81" s="33" t="s">
        <v>225</v>
      </c>
      <c r="K81" s="36"/>
      <c r="L81" s="36"/>
      <c r="M81" s="36"/>
      <c r="N81" s="33"/>
      <c r="O81" s="33"/>
      <c r="P81" s="905"/>
      <c r="Q81" s="1568">
        <f t="shared" si="2"/>
        <v>0</v>
      </c>
    </row>
    <row r="82" spans="1:17" customFormat="1" x14ac:dyDescent="0.3">
      <c r="A82" s="1567">
        <v>68</v>
      </c>
      <c r="B82" s="2088"/>
      <c r="C82" s="1785"/>
      <c r="D82" s="332" t="s">
        <v>626</v>
      </c>
      <c r="E82" s="565">
        <v>12</v>
      </c>
      <c r="F82" s="565">
        <v>2</v>
      </c>
      <c r="G82" s="33"/>
      <c r="H82" s="33"/>
      <c r="I82" s="33"/>
      <c r="J82" s="33" t="s">
        <v>225</v>
      </c>
      <c r="K82" s="36"/>
      <c r="L82" s="36"/>
      <c r="M82" s="36"/>
      <c r="N82" s="33"/>
      <c r="O82" s="33"/>
      <c r="P82" s="905"/>
      <c r="Q82" s="1568">
        <f t="shared" si="2"/>
        <v>0</v>
      </c>
    </row>
    <row r="83" spans="1:17" customFormat="1" x14ac:dyDescent="0.3">
      <c r="A83" s="1567">
        <v>69</v>
      </c>
      <c r="B83" s="2088"/>
      <c r="C83" s="1785"/>
      <c r="D83" s="332" t="s">
        <v>631</v>
      </c>
      <c r="E83" s="565">
        <v>12</v>
      </c>
      <c r="F83" s="565">
        <v>1</v>
      </c>
      <c r="G83" s="33"/>
      <c r="H83" s="33"/>
      <c r="I83" s="33"/>
      <c r="J83" s="33" t="s">
        <v>225</v>
      </c>
      <c r="K83" s="36"/>
      <c r="L83" s="36"/>
      <c r="M83" s="36"/>
      <c r="N83" s="33"/>
      <c r="O83" s="33"/>
      <c r="P83" s="905"/>
      <c r="Q83" s="1568">
        <f t="shared" si="2"/>
        <v>0</v>
      </c>
    </row>
    <row r="84" spans="1:17" customFormat="1" ht="15" customHeight="1" x14ac:dyDescent="0.3">
      <c r="A84" s="1567">
        <v>70</v>
      </c>
      <c r="B84" s="2088"/>
      <c r="C84" s="1785"/>
      <c r="D84" s="332" t="s">
        <v>632</v>
      </c>
      <c r="E84" s="565">
        <v>12</v>
      </c>
      <c r="F84" s="565">
        <v>2</v>
      </c>
      <c r="G84" s="33"/>
      <c r="H84" s="33"/>
      <c r="I84" s="33"/>
      <c r="J84" s="33" t="s">
        <v>225</v>
      </c>
      <c r="K84" s="36"/>
      <c r="L84" s="36"/>
      <c r="M84" s="36"/>
      <c r="N84" s="33"/>
      <c r="O84" s="33"/>
      <c r="P84" s="905"/>
      <c r="Q84" s="1568">
        <f t="shared" si="2"/>
        <v>0</v>
      </c>
    </row>
    <row r="85" spans="1:17" customFormat="1" x14ac:dyDescent="0.3">
      <c r="A85" s="1567">
        <v>71</v>
      </c>
      <c r="B85" s="2088"/>
      <c r="C85" s="1785"/>
      <c r="D85" s="332" t="s">
        <v>633</v>
      </c>
      <c r="E85" s="565">
        <v>2</v>
      </c>
      <c r="F85" s="565">
        <v>2</v>
      </c>
      <c r="G85" s="33"/>
      <c r="H85" s="33"/>
      <c r="I85" s="33"/>
      <c r="J85" s="33"/>
      <c r="K85" s="36"/>
      <c r="L85" s="36"/>
      <c r="M85" s="36"/>
      <c r="N85" s="33" t="s">
        <v>225</v>
      </c>
      <c r="O85" s="33" t="s">
        <v>225</v>
      </c>
      <c r="P85" s="905"/>
      <c r="Q85" s="1568">
        <f t="shared" si="2"/>
        <v>0</v>
      </c>
    </row>
    <row r="86" spans="1:17" customFormat="1" ht="15" customHeight="1" x14ac:dyDescent="0.3">
      <c r="A86" s="1567">
        <v>72</v>
      </c>
      <c r="B86" s="2088" t="s">
        <v>4619</v>
      </c>
      <c r="C86" s="2080" t="s">
        <v>4597</v>
      </c>
      <c r="D86" s="332" t="s">
        <v>424</v>
      </c>
      <c r="E86" s="33">
        <v>2</v>
      </c>
      <c r="F86" s="33">
        <v>1</v>
      </c>
      <c r="G86" s="33"/>
      <c r="H86" s="33" t="s">
        <v>225</v>
      </c>
      <c r="I86" s="33"/>
      <c r="J86" s="33"/>
      <c r="K86" s="36"/>
      <c r="L86" s="36"/>
      <c r="M86" s="36"/>
      <c r="N86" s="33"/>
      <c r="O86" s="33"/>
      <c r="P86" s="2097" t="s">
        <v>137</v>
      </c>
      <c r="Q86" s="2098"/>
    </row>
    <row r="87" spans="1:17" customFormat="1" x14ac:dyDescent="0.3">
      <c r="A87" s="1567">
        <v>73</v>
      </c>
      <c r="B87" s="2088"/>
      <c r="C87" s="2080"/>
      <c r="D87" s="332" t="s">
        <v>607</v>
      </c>
      <c r="E87" s="33">
        <v>2</v>
      </c>
      <c r="F87" s="33">
        <v>1</v>
      </c>
      <c r="G87" s="33"/>
      <c r="H87" s="33" t="s">
        <v>225</v>
      </c>
      <c r="I87" s="33"/>
      <c r="J87" s="33"/>
      <c r="K87" s="36"/>
      <c r="L87" s="36"/>
      <c r="M87" s="36"/>
      <c r="N87" s="33"/>
      <c r="O87" s="33"/>
      <c r="P87" s="2097" t="s">
        <v>137</v>
      </c>
      <c r="Q87" s="2098"/>
    </row>
    <row r="88" spans="1:17" customFormat="1" ht="27.6" x14ac:dyDescent="0.3">
      <c r="A88" s="1567">
        <v>74</v>
      </c>
      <c r="B88" s="2088"/>
      <c r="C88" s="2080"/>
      <c r="D88" s="281" t="s">
        <v>4599</v>
      </c>
      <c r="E88" s="33">
        <v>2</v>
      </c>
      <c r="F88" s="33">
        <v>1</v>
      </c>
      <c r="G88" s="33"/>
      <c r="H88" s="33" t="s">
        <v>225</v>
      </c>
      <c r="I88" s="33"/>
      <c r="J88" s="33"/>
      <c r="K88" s="36"/>
      <c r="L88" s="36"/>
      <c r="M88" s="36"/>
      <c r="N88" s="33"/>
      <c r="O88" s="33"/>
      <c r="P88" s="2097" t="s">
        <v>137</v>
      </c>
      <c r="Q88" s="2098"/>
    </row>
    <row r="89" spans="1:17" customFormat="1" x14ac:dyDescent="0.3">
      <c r="A89" s="1567">
        <v>75</v>
      </c>
      <c r="B89" s="2088"/>
      <c r="C89" s="2080"/>
      <c r="D89" s="332" t="s">
        <v>609</v>
      </c>
      <c r="E89" s="565">
        <v>2</v>
      </c>
      <c r="F89" s="565">
        <v>1</v>
      </c>
      <c r="G89" s="33"/>
      <c r="H89" s="33" t="s">
        <v>225</v>
      </c>
      <c r="I89" s="33"/>
      <c r="J89" s="33"/>
      <c r="K89" s="36"/>
      <c r="L89" s="36"/>
      <c r="M89" s="36"/>
      <c r="N89" s="33" t="s">
        <v>225</v>
      </c>
      <c r="O89" s="33" t="s">
        <v>225</v>
      </c>
      <c r="P89" s="905"/>
      <c r="Q89" s="1568">
        <f t="shared" ref="Q89:Q99" si="3">ROUND(P89,2)*E89*F89</f>
        <v>0</v>
      </c>
    </row>
    <row r="90" spans="1:17" customFormat="1" ht="15" customHeight="1" x14ac:dyDescent="0.3">
      <c r="A90" s="1567">
        <v>76</v>
      </c>
      <c r="B90" s="2088"/>
      <c r="C90" s="2080"/>
      <c r="D90" s="332" t="s">
        <v>425</v>
      </c>
      <c r="E90" s="565">
        <v>2</v>
      </c>
      <c r="F90" s="565">
        <v>1</v>
      </c>
      <c r="G90" s="33"/>
      <c r="H90" s="33"/>
      <c r="I90" s="33"/>
      <c r="J90" s="33"/>
      <c r="K90" s="36"/>
      <c r="L90" s="36"/>
      <c r="M90" s="36"/>
      <c r="N90" s="33" t="s">
        <v>225</v>
      </c>
      <c r="O90" s="33" t="s">
        <v>225</v>
      </c>
      <c r="P90" s="905"/>
      <c r="Q90" s="1568">
        <f t="shared" si="3"/>
        <v>0</v>
      </c>
    </row>
    <row r="91" spans="1:17" customFormat="1" ht="15" customHeight="1" x14ac:dyDescent="0.3">
      <c r="A91" s="1567">
        <v>77</v>
      </c>
      <c r="B91" s="2088"/>
      <c r="C91" s="2080"/>
      <c r="D91" s="332" t="s">
        <v>610</v>
      </c>
      <c r="E91" s="565">
        <v>2</v>
      </c>
      <c r="F91" s="565">
        <v>1</v>
      </c>
      <c r="G91" s="33"/>
      <c r="H91" s="33"/>
      <c r="I91" s="33"/>
      <c r="J91" s="33"/>
      <c r="K91" s="36"/>
      <c r="L91" s="36"/>
      <c r="M91" s="36"/>
      <c r="N91" s="33" t="s">
        <v>225</v>
      </c>
      <c r="O91" s="33" t="s">
        <v>225</v>
      </c>
      <c r="P91" s="905"/>
      <c r="Q91" s="1568">
        <f t="shared" si="3"/>
        <v>0</v>
      </c>
    </row>
    <row r="92" spans="1:17" customFormat="1" ht="15" customHeight="1" x14ac:dyDescent="0.3">
      <c r="A92" s="1567">
        <v>78</v>
      </c>
      <c r="B92" s="2088"/>
      <c r="C92" s="2080"/>
      <c r="D92" s="332" t="s">
        <v>527</v>
      </c>
      <c r="E92" s="565">
        <v>2</v>
      </c>
      <c r="F92" s="565">
        <v>1</v>
      </c>
      <c r="G92" s="33"/>
      <c r="H92" s="33"/>
      <c r="I92" s="33"/>
      <c r="J92" s="33"/>
      <c r="K92" s="36"/>
      <c r="L92" s="36"/>
      <c r="M92" s="36"/>
      <c r="N92" s="33" t="s">
        <v>225</v>
      </c>
      <c r="O92" s="33" t="s">
        <v>225</v>
      </c>
      <c r="P92" s="905"/>
      <c r="Q92" s="1568">
        <f t="shared" si="3"/>
        <v>0</v>
      </c>
    </row>
    <row r="93" spans="1:17" customFormat="1" ht="27.6" x14ac:dyDescent="0.3">
      <c r="A93" s="1567">
        <v>79</v>
      </c>
      <c r="B93" s="2088"/>
      <c r="C93" s="2080"/>
      <c r="D93" s="281" t="s">
        <v>4600</v>
      </c>
      <c r="E93" s="565">
        <v>2</v>
      </c>
      <c r="F93" s="565">
        <v>1</v>
      </c>
      <c r="G93" s="33"/>
      <c r="H93" s="33"/>
      <c r="I93" s="33"/>
      <c r="J93" s="33"/>
      <c r="K93" s="36"/>
      <c r="L93" s="36"/>
      <c r="M93" s="36"/>
      <c r="N93" s="33" t="s">
        <v>225</v>
      </c>
      <c r="O93" s="33" t="s">
        <v>225</v>
      </c>
      <c r="P93" s="905"/>
      <c r="Q93" s="1568">
        <f t="shared" si="3"/>
        <v>0</v>
      </c>
    </row>
    <row r="94" spans="1:17" customFormat="1" ht="15" customHeight="1" x14ac:dyDescent="0.3">
      <c r="A94" s="1567">
        <v>80</v>
      </c>
      <c r="B94" s="2088"/>
      <c r="C94" s="2080"/>
      <c r="D94" s="332" t="s">
        <v>612</v>
      </c>
      <c r="E94" s="565">
        <v>2</v>
      </c>
      <c r="F94" s="565">
        <v>1</v>
      </c>
      <c r="G94" s="33"/>
      <c r="H94" s="33"/>
      <c r="I94" s="33"/>
      <c r="J94" s="33"/>
      <c r="K94" s="36"/>
      <c r="L94" s="36"/>
      <c r="M94" s="36"/>
      <c r="N94" s="33" t="s">
        <v>225</v>
      </c>
      <c r="O94" s="33" t="s">
        <v>225</v>
      </c>
      <c r="P94" s="905"/>
      <c r="Q94" s="1568">
        <f t="shared" si="3"/>
        <v>0</v>
      </c>
    </row>
    <row r="95" spans="1:17" customFormat="1" x14ac:dyDescent="0.3">
      <c r="A95" s="1567">
        <v>81</v>
      </c>
      <c r="B95" s="2088"/>
      <c r="C95" s="2080" t="s">
        <v>4620</v>
      </c>
      <c r="D95" s="332" t="s">
        <v>961</v>
      </c>
      <c r="E95" s="565">
        <v>2</v>
      </c>
      <c r="F95" s="565">
        <v>1</v>
      </c>
      <c r="G95" s="33"/>
      <c r="H95" s="33"/>
      <c r="I95" s="33"/>
      <c r="J95" s="33"/>
      <c r="K95" s="36"/>
      <c r="L95" s="36"/>
      <c r="M95" s="36"/>
      <c r="N95" s="33" t="s">
        <v>225</v>
      </c>
      <c r="O95" s="33" t="s">
        <v>225</v>
      </c>
      <c r="P95" s="905"/>
      <c r="Q95" s="1568">
        <f t="shared" si="3"/>
        <v>0</v>
      </c>
    </row>
    <row r="96" spans="1:17" customFormat="1" ht="15" customHeight="1" x14ac:dyDescent="0.3">
      <c r="A96" s="1567">
        <v>82</v>
      </c>
      <c r="B96" s="2088"/>
      <c r="C96" s="2080"/>
      <c r="D96" s="332" t="s">
        <v>4621</v>
      </c>
      <c r="E96" s="565">
        <v>2</v>
      </c>
      <c r="F96" s="565">
        <v>1</v>
      </c>
      <c r="G96" s="33"/>
      <c r="H96" s="33"/>
      <c r="I96" s="33"/>
      <c r="J96" s="33"/>
      <c r="K96" s="36"/>
      <c r="L96" s="36"/>
      <c r="M96" s="36"/>
      <c r="N96" s="33" t="s">
        <v>225</v>
      </c>
      <c r="O96" s="33" t="s">
        <v>225</v>
      </c>
      <c r="P96" s="905"/>
      <c r="Q96" s="1568">
        <f t="shared" si="3"/>
        <v>0</v>
      </c>
    </row>
    <row r="97" spans="1:17" customFormat="1" x14ac:dyDescent="0.3">
      <c r="A97" s="1567">
        <v>83</v>
      </c>
      <c r="B97" s="2088"/>
      <c r="C97" s="2080"/>
      <c r="D97" s="332" t="s">
        <v>4622</v>
      </c>
      <c r="E97" s="565">
        <v>2</v>
      </c>
      <c r="F97" s="565">
        <v>1</v>
      </c>
      <c r="G97" s="33"/>
      <c r="H97" s="33"/>
      <c r="I97" s="33"/>
      <c r="J97" s="33"/>
      <c r="K97" s="36"/>
      <c r="L97" s="36"/>
      <c r="M97" s="36"/>
      <c r="N97" s="33" t="s">
        <v>225</v>
      </c>
      <c r="O97" s="33" t="s">
        <v>225</v>
      </c>
      <c r="P97" s="905"/>
      <c r="Q97" s="1568">
        <f t="shared" si="3"/>
        <v>0</v>
      </c>
    </row>
    <row r="98" spans="1:17" customFormat="1" ht="41.4" x14ac:dyDescent="0.3">
      <c r="A98" s="1567">
        <v>84</v>
      </c>
      <c r="B98" s="2088"/>
      <c r="C98" s="2080" t="s">
        <v>4623</v>
      </c>
      <c r="D98" s="281" t="s">
        <v>4624</v>
      </c>
      <c r="E98" s="565">
        <v>2</v>
      </c>
      <c r="F98" s="565">
        <v>1</v>
      </c>
      <c r="G98" s="33"/>
      <c r="H98" s="33"/>
      <c r="I98" s="33"/>
      <c r="J98" s="33"/>
      <c r="K98" s="36"/>
      <c r="L98" s="36"/>
      <c r="M98" s="36"/>
      <c r="N98" s="33" t="s">
        <v>225</v>
      </c>
      <c r="O98" s="33" t="s">
        <v>225</v>
      </c>
      <c r="P98" s="905"/>
      <c r="Q98" s="1568">
        <f t="shared" si="3"/>
        <v>0</v>
      </c>
    </row>
    <row r="99" spans="1:17" customFormat="1" x14ac:dyDescent="0.3">
      <c r="A99" s="1567">
        <v>85</v>
      </c>
      <c r="B99" s="2088"/>
      <c r="C99" s="2080"/>
      <c r="D99" s="332" t="s">
        <v>621</v>
      </c>
      <c r="E99" s="565">
        <v>2</v>
      </c>
      <c r="F99" s="565">
        <v>1</v>
      </c>
      <c r="G99" s="33"/>
      <c r="H99" s="33"/>
      <c r="I99" s="33"/>
      <c r="J99" s="33"/>
      <c r="K99" s="36"/>
      <c r="L99" s="36"/>
      <c r="M99" s="36"/>
      <c r="N99" s="33" t="s">
        <v>225</v>
      </c>
      <c r="O99" s="33" t="s">
        <v>225</v>
      </c>
      <c r="P99" s="905"/>
      <c r="Q99" s="1568">
        <f t="shared" si="3"/>
        <v>0</v>
      </c>
    </row>
    <row r="100" spans="1:17" customFormat="1" ht="15" customHeight="1" x14ac:dyDescent="0.3">
      <c r="A100" s="1567">
        <v>86</v>
      </c>
      <c r="B100" s="2088" t="s">
        <v>4625</v>
      </c>
      <c r="C100" s="2080" t="s">
        <v>4597</v>
      </c>
      <c r="D100" s="332" t="s">
        <v>424</v>
      </c>
      <c r="E100" s="33">
        <v>2</v>
      </c>
      <c r="F100" s="33">
        <v>1</v>
      </c>
      <c r="G100" s="33"/>
      <c r="H100" s="33" t="s">
        <v>225</v>
      </c>
      <c r="I100" s="33"/>
      <c r="J100" s="33"/>
      <c r="K100" s="36"/>
      <c r="L100" s="36"/>
      <c r="M100" s="36"/>
      <c r="N100" s="33"/>
      <c r="O100" s="33"/>
      <c r="P100" s="2097" t="s">
        <v>137</v>
      </c>
      <c r="Q100" s="2098"/>
    </row>
    <row r="101" spans="1:17" customFormat="1" ht="15" customHeight="1" x14ac:dyDescent="0.3">
      <c r="A101" s="1567">
        <v>87</v>
      </c>
      <c r="B101" s="2088"/>
      <c r="C101" s="2080"/>
      <c r="D101" s="332" t="s">
        <v>607</v>
      </c>
      <c r="E101" s="33">
        <v>2</v>
      </c>
      <c r="F101" s="33">
        <v>1</v>
      </c>
      <c r="G101" s="33"/>
      <c r="H101" s="33" t="s">
        <v>225</v>
      </c>
      <c r="I101" s="33"/>
      <c r="J101" s="33"/>
      <c r="K101" s="36"/>
      <c r="L101" s="36"/>
      <c r="M101" s="36"/>
      <c r="N101" s="33"/>
      <c r="O101" s="33"/>
      <c r="P101" s="2097" t="s">
        <v>137</v>
      </c>
      <c r="Q101" s="2098"/>
    </row>
    <row r="102" spans="1:17" customFormat="1" ht="27.6" x14ac:dyDescent="0.3">
      <c r="A102" s="1567">
        <v>88</v>
      </c>
      <c r="B102" s="2088"/>
      <c r="C102" s="2080"/>
      <c r="D102" s="281" t="s">
        <v>4599</v>
      </c>
      <c r="E102" s="33">
        <v>2</v>
      </c>
      <c r="F102" s="33">
        <v>1</v>
      </c>
      <c r="G102" s="33"/>
      <c r="H102" s="33" t="s">
        <v>225</v>
      </c>
      <c r="I102" s="33"/>
      <c r="J102" s="33"/>
      <c r="K102" s="36"/>
      <c r="L102" s="36"/>
      <c r="M102" s="36"/>
      <c r="N102" s="33"/>
      <c r="O102" s="33"/>
      <c r="P102" s="2097" t="s">
        <v>137</v>
      </c>
      <c r="Q102" s="2098"/>
    </row>
    <row r="103" spans="1:17" customFormat="1" x14ac:dyDescent="0.3">
      <c r="A103" s="1567">
        <v>89</v>
      </c>
      <c r="B103" s="2088"/>
      <c r="C103" s="2080"/>
      <c r="D103" s="332" t="s">
        <v>609</v>
      </c>
      <c r="E103" s="565">
        <v>2</v>
      </c>
      <c r="F103" s="565">
        <v>1</v>
      </c>
      <c r="G103" s="33"/>
      <c r="H103" s="33" t="s">
        <v>225</v>
      </c>
      <c r="I103" s="33"/>
      <c r="J103" s="33"/>
      <c r="K103" s="36"/>
      <c r="L103" s="36"/>
      <c r="M103" s="36"/>
      <c r="N103" s="33" t="s">
        <v>225</v>
      </c>
      <c r="O103" s="33" t="s">
        <v>225</v>
      </c>
      <c r="P103" s="905"/>
      <c r="Q103" s="1568">
        <f t="shared" ref="Q103:Q110" si="4">ROUND(P103,2)*E103*F103</f>
        <v>0</v>
      </c>
    </row>
    <row r="104" spans="1:17" customFormat="1" ht="15" customHeight="1" x14ac:dyDescent="0.3">
      <c r="A104" s="1567">
        <v>90</v>
      </c>
      <c r="B104" s="2088"/>
      <c r="C104" s="2080"/>
      <c r="D104" s="332" t="s">
        <v>425</v>
      </c>
      <c r="E104" s="565">
        <v>2</v>
      </c>
      <c r="F104" s="565">
        <v>1</v>
      </c>
      <c r="G104" s="33"/>
      <c r="H104" s="33"/>
      <c r="I104" s="33"/>
      <c r="J104" s="33"/>
      <c r="K104" s="36"/>
      <c r="L104" s="36"/>
      <c r="M104" s="36"/>
      <c r="N104" s="33" t="s">
        <v>225</v>
      </c>
      <c r="O104" s="33" t="s">
        <v>225</v>
      </c>
      <c r="P104" s="905"/>
      <c r="Q104" s="1568">
        <f t="shared" si="4"/>
        <v>0</v>
      </c>
    </row>
    <row r="105" spans="1:17" customFormat="1" x14ac:dyDescent="0.3">
      <c r="A105" s="1567">
        <v>91</v>
      </c>
      <c r="B105" s="2088"/>
      <c r="C105" s="2080"/>
      <c r="D105" s="332" t="s">
        <v>610</v>
      </c>
      <c r="E105" s="565">
        <v>2</v>
      </c>
      <c r="F105" s="565">
        <v>1</v>
      </c>
      <c r="G105" s="33"/>
      <c r="H105" s="33"/>
      <c r="I105" s="33"/>
      <c r="J105" s="33"/>
      <c r="K105" s="36"/>
      <c r="L105" s="36"/>
      <c r="M105" s="36"/>
      <c r="N105" s="33" t="s">
        <v>225</v>
      </c>
      <c r="O105" s="33" t="s">
        <v>225</v>
      </c>
      <c r="P105" s="905"/>
      <c r="Q105" s="1568">
        <f t="shared" si="4"/>
        <v>0</v>
      </c>
    </row>
    <row r="106" spans="1:17" customFormat="1" ht="15" customHeight="1" x14ac:dyDescent="0.3">
      <c r="A106" s="1567">
        <v>92</v>
      </c>
      <c r="B106" s="2088"/>
      <c r="C106" s="2080"/>
      <c r="D106" s="332" t="s">
        <v>527</v>
      </c>
      <c r="E106" s="565">
        <v>2</v>
      </c>
      <c r="F106" s="565">
        <v>1</v>
      </c>
      <c r="G106" s="33"/>
      <c r="H106" s="33"/>
      <c r="I106" s="33"/>
      <c r="J106" s="33"/>
      <c r="K106" s="36"/>
      <c r="L106" s="36"/>
      <c r="M106" s="36"/>
      <c r="N106" s="33" t="s">
        <v>225</v>
      </c>
      <c r="O106" s="33" t="s">
        <v>225</v>
      </c>
      <c r="P106" s="905"/>
      <c r="Q106" s="1568">
        <f t="shared" si="4"/>
        <v>0</v>
      </c>
    </row>
    <row r="107" spans="1:17" customFormat="1" ht="27.6" x14ac:dyDescent="0.3">
      <c r="A107" s="1567">
        <v>93</v>
      </c>
      <c r="B107" s="2088"/>
      <c r="C107" s="2080"/>
      <c r="D107" s="281" t="s">
        <v>4600</v>
      </c>
      <c r="E107" s="565">
        <v>2</v>
      </c>
      <c r="F107" s="565">
        <v>1</v>
      </c>
      <c r="G107" s="33"/>
      <c r="H107" s="33"/>
      <c r="I107" s="33"/>
      <c r="J107" s="33"/>
      <c r="K107" s="36"/>
      <c r="L107" s="36"/>
      <c r="M107" s="36"/>
      <c r="N107" s="33" t="s">
        <v>225</v>
      </c>
      <c r="O107" s="33" t="s">
        <v>225</v>
      </c>
      <c r="P107" s="905"/>
      <c r="Q107" s="1568">
        <f t="shared" si="4"/>
        <v>0</v>
      </c>
    </row>
    <row r="108" spans="1:17" customFormat="1" x14ac:dyDescent="0.3">
      <c r="A108" s="1567">
        <v>94</v>
      </c>
      <c r="B108" s="2088"/>
      <c r="C108" s="2080"/>
      <c r="D108" s="332" t="s">
        <v>612</v>
      </c>
      <c r="E108" s="565">
        <v>2</v>
      </c>
      <c r="F108" s="565">
        <v>1</v>
      </c>
      <c r="G108" s="33"/>
      <c r="H108" s="33"/>
      <c r="I108" s="33"/>
      <c r="J108" s="33"/>
      <c r="K108" s="36"/>
      <c r="L108" s="36"/>
      <c r="M108" s="36"/>
      <c r="N108" s="33" t="s">
        <v>225</v>
      </c>
      <c r="O108" s="33" t="s">
        <v>225</v>
      </c>
      <c r="P108" s="905"/>
      <c r="Q108" s="1568">
        <f t="shared" si="4"/>
        <v>0</v>
      </c>
    </row>
    <row r="109" spans="1:17" customFormat="1" ht="41.4" x14ac:dyDescent="0.3">
      <c r="A109" s="1567">
        <v>95</v>
      </c>
      <c r="B109" s="2088"/>
      <c r="C109" s="2080" t="s">
        <v>4626</v>
      </c>
      <c r="D109" s="281" t="s">
        <v>4624</v>
      </c>
      <c r="E109" s="565">
        <v>2</v>
      </c>
      <c r="F109" s="565">
        <v>1</v>
      </c>
      <c r="G109" s="33"/>
      <c r="H109" s="33"/>
      <c r="I109" s="33"/>
      <c r="J109" s="33"/>
      <c r="K109" s="36"/>
      <c r="L109" s="36"/>
      <c r="M109" s="36"/>
      <c r="N109" s="33" t="s">
        <v>225</v>
      </c>
      <c r="O109" s="33" t="s">
        <v>225</v>
      </c>
      <c r="P109" s="905"/>
      <c r="Q109" s="1568">
        <f t="shared" si="4"/>
        <v>0</v>
      </c>
    </row>
    <row r="110" spans="1:17" customFormat="1" ht="15" customHeight="1" x14ac:dyDescent="0.3">
      <c r="A110" s="1567">
        <v>96</v>
      </c>
      <c r="B110" s="2088"/>
      <c r="C110" s="2080"/>
      <c r="D110" s="332" t="s">
        <v>621</v>
      </c>
      <c r="E110" s="565">
        <v>2</v>
      </c>
      <c r="F110" s="565">
        <v>1</v>
      </c>
      <c r="G110" s="33"/>
      <c r="H110" s="33"/>
      <c r="I110" s="33"/>
      <c r="J110" s="33"/>
      <c r="K110" s="36"/>
      <c r="L110" s="36"/>
      <c r="M110" s="36"/>
      <c r="N110" s="33" t="s">
        <v>225</v>
      </c>
      <c r="O110" s="33" t="s">
        <v>225</v>
      </c>
      <c r="P110" s="905"/>
      <c r="Q110" s="1568">
        <f t="shared" si="4"/>
        <v>0</v>
      </c>
    </row>
    <row r="111" spans="1:17" customFormat="1" ht="15" customHeight="1" x14ac:dyDescent="0.3">
      <c r="A111" s="1567">
        <v>97</v>
      </c>
      <c r="B111" s="2088" t="s">
        <v>4627</v>
      </c>
      <c r="C111" s="2080" t="s">
        <v>4597</v>
      </c>
      <c r="D111" s="332" t="s">
        <v>424</v>
      </c>
      <c r="E111" s="33">
        <v>2</v>
      </c>
      <c r="F111" s="33">
        <v>1</v>
      </c>
      <c r="G111" s="33"/>
      <c r="H111" s="33" t="s">
        <v>225</v>
      </c>
      <c r="I111" s="33"/>
      <c r="J111" s="33"/>
      <c r="K111" s="36"/>
      <c r="L111" s="36"/>
      <c r="M111" s="36"/>
      <c r="N111" s="33"/>
      <c r="O111" s="33"/>
      <c r="P111" s="2097" t="s">
        <v>137</v>
      </c>
      <c r="Q111" s="2098"/>
    </row>
    <row r="112" spans="1:17" customFormat="1" x14ac:dyDescent="0.3">
      <c r="A112" s="1567">
        <v>98</v>
      </c>
      <c r="B112" s="2088"/>
      <c r="C112" s="2080"/>
      <c r="D112" s="332" t="s">
        <v>607</v>
      </c>
      <c r="E112" s="33">
        <v>2</v>
      </c>
      <c r="F112" s="33">
        <v>1</v>
      </c>
      <c r="G112" s="33"/>
      <c r="H112" s="33" t="s">
        <v>225</v>
      </c>
      <c r="I112" s="33"/>
      <c r="J112" s="33"/>
      <c r="K112" s="36"/>
      <c r="L112" s="36"/>
      <c r="M112" s="36"/>
      <c r="N112" s="33"/>
      <c r="O112" s="33"/>
      <c r="P112" s="2097" t="s">
        <v>137</v>
      </c>
      <c r="Q112" s="2098"/>
    </row>
    <row r="113" spans="1:17" customFormat="1" ht="27.6" x14ac:dyDescent="0.3">
      <c r="A113" s="1567">
        <v>99</v>
      </c>
      <c r="B113" s="2088"/>
      <c r="C113" s="2080"/>
      <c r="D113" s="281" t="s">
        <v>4599</v>
      </c>
      <c r="E113" s="33">
        <v>2</v>
      </c>
      <c r="F113" s="33">
        <v>1</v>
      </c>
      <c r="G113" s="33"/>
      <c r="H113" s="33" t="s">
        <v>225</v>
      </c>
      <c r="I113" s="33"/>
      <c r="J113" s="33"/>
      <c r="K113" s="36"/>
      <c r="L113" s="36"/>
      <c r="M113" s="36"/>
      <c r="N113" s="33"/>
      <c r="O113" s="33"/>
      <c r="P113" s="2097" t="s">
        <v>137</v>
      </c>
      <c r="Q113" s="2098"/>
    </row>
    <row r="114" spans="1:17" customFormat="1" ht="15" customHeight="1" x14ac:dyDescent="0.3">
      <c r="A114" s="1567">
        <v>100</v>
      </c>
      <c r="B114" s="2088"/>
      <c r="C114" s="2080"/>
      <c r="D114" s="332" t="s">
        <v>609</v>
      </c>
      <c r="E114" s="565">
        <v>2</v>
      </c>
      <c r="F114" s="565">
        <v>1</v>
      </c>
      <c r="G114" s="33"/>
      <c r="H114" s="33" t="s">
        <v>225</v>
      </c>
      <c r="I114" s="33"/>
      <c r="J114" s="33"/>
      <c r="K114" s="36"/>
      <c r="L114" s="36"/>
      <c r="M114" s="36"/>
      <c r="N114" s="33" t="s">
        <v>225</v>
      </c>
      <c r="O114" s="33" t="s">
        <v>225</v>
      </c>
      <c r="P114" s="905"/>
      <c r="Q114" s="1568">
        <f t="shared" ref="Q114:Q121" si="5">ROUND(P114,2)*E114*F114</f>
        <v>0</v>
      </c>
    </row>
    <row r="115" spans="1:17" customFormat="1" x14ac:dyDescent="0.3">
      <c r="A115" s="1567">
        <v>101</v>
      </c>
      <c r="B115" s="2088"/>
      <c r="C115" s="2080"/>
      <c r="D115" s="332" t="s">
        <v>425</v>
      </c>
      <c r="E115" s="565">
        <v>2</v>
      </c>
      <c r="F115" s="565">
        <v>1</v>
      </c>
      <c r="G115" s="33"/>
      <c r="H115" s="33"/>
      <c r="I115" s="33"/>
      <c r="J115" s="33"/>
      <c r="K115" s="36"/>
      <c r="L115" s="36"/>
      <c r="M115" s="36"/>
      <c r="N115" s="33" t="s">
        <v>225</v>
      </c>
      <c r="O115" s="33" t="s">
        <v>225</v>
      </c>
      <c r="P115" s="905"/>
      <c r="Q115" s="1568">
        <f t="shared" si="5"/>
        <v>0</v>
      </c>
    </row>
    <row r="116" spans="1:17" customFormat="1" ht="15" customHeight="1" x14ac:dyDescent="0.3">
      <c r="A116" s="1567">
        <v>102</v>
      </c>
      <c r="B116" s="2088"/>
      <c r="C116" s="2080"/>
      <c r="D116" s="332" t="s">
        <v>610</v>
      </c>
      <c r="E116" s="565">
        <v>2</v>
      </c>
      <c r="F116" s="565">
        <v>1</v>
      </c>
      <c r="G116" s="33"/>
      <c r="H116" s="33"/>
      <c r="I116" s="33"/>
      <c r="J116" s="33"/>
      <c r="K116" s="36"/>
      <c r="L116" s="36"/>
      <c r="M116" s="36"/>
      <c r="N116" s="33" t="s">
        <v>225</v>
      </c>
      <c r="O116" s="33" t="s">
        <v>225</v>
      </c>
      <c r="P116" s="905"/>
      <c r="Q116" s="1568">
        <f t="shared" si="5"/>
        <v>0</v>
      </c>
    </row>
    <row r="117" spans="1:17" customFormat="1" x14ac:dyDescent="0.3">
      <c r="A117" s="1567">
        <v>103</v>
      </c>
      <c r="B117" s="2088"/>
      <c r="C117" s="2080"/>
      <c r="D117" s="332" t="s">
        <v>527</v>
      </c>
      <c r="E117" s="565">
        <v>2</v>
      </c>
      <c r="F117" s="565">
        <v>1</v>
      </c>
      <c r="G117" s="33"/>
      <c r="H117" s="33"/>
      <c r="I117" s="33"/>
      <c r="J117" s="33"/>
      <c r="K117" s="36"/>
      <c r="L117" s="36"/>
      <c r="M117" s="36"/>
      <c r="N117" s="33" t="s">
        <v>225</v>
      </c>
      <c r="O117" s="33" t="s">
        <v>225</v>
      </c>
      <c r="P117" s="905"/>
      <c r="Q117" s="1568">
        <f t="shared" si="5"/>
        <v>0</v>
      </c>
    </row>
    <row r="118" spans="1:17" customFormat="1" ht="27.6" x14ac:dyDescent="0.3">
      <c r="A118" s="1567">
        <v>104</v>
      </c>
      <c r="B118" s="2088"/>
      <c r="C118" s="2080"/>
      <c r="D118" s="281" t="s">
        <v>4600</v>
      </c>
      <c r="E118" s="565">
        <v>2</v>
      </c>
      <c r="F118" s="565">
        <v>1</v>
      </c>
      <c r="G118" s="33"/>
      <c r="H118" s="33"/>
      <c r="I118" s="33"/>
      <c r="J118" s="33"/>
      <c r="K118" s="36"/>
      <c r="L118" s="36"/>
      <c r="M118" s="36"/>
      <c r="N118" s="33" t="s">
        <v>225</v>
      </c>
      <c r="O118" s="33" t="s">
        <v>225</v>
      </c>
      <c r="P118" s="905"/>
      <c r="Q118" s="1568">
        <f t="shared" si="5"/>
        <v>0</v>
      </c>
    </row>
    <row r="119" spans="1:17" customFormat="1" x14ac:dyDescent="0.3">
      <c r="A119" s="1567">
        <v>105</v>
      </c>
      <c r="B119" s="2088"/>
      <c r="C119" s="2080"/>
      <c r="D119" s="332" t="s">
        <v>612</v>
      </c>
      <c r="E119" s="565">
        <v>2</v>
      </c>
      <c r="F119" s="565">
        <v>1</v>
      </c>
      <c r="G119" s="33"/>
      <c r="H119" s="33"/>
      <c r="I119" s="33"/>
      <c r="J119" s="33"/>
      <c r="K119" s="36"/>
      <c r="L119" s="36"/>
      <c r="M119" s="36"/>
      <c r="N119" s="33" t="s">
        <v>225</v>
      </c>
      <c r="O119" s="33" t="s">
        <v>225</v>
      </c>
      <c r="P119" s="905"/>
      <c r="Q119" s="1568">
        <f t="shared" si="5"/>
        <v>0</v>
      </c>
    </row>
    <row r="120" spans="1:17" customFormat="1" ht="30" customHeight="1" x14ac:dyDescent="0.3">
      <c r="A120" s="1567">
        <v>106</v>
      </c>
      <c r="B120" s="2088"/>
      <c r="C120" s="2080" t="s">
        <v>4628</v>
      </c>
      <c r="D120" s="281" t="s">
        <v>4624</v>
      </c>
      <c r="E120" s="565">
        <v>2</v>
      </c>
      <c r="F120" s="565">
        <v>1</v>
      </c>
      <c r="G120" s="33"/>
      <c r="H120" s="33"/>
      <c r="I120" s="33"/>
      <c r="J120" s="33"/>
      <c r="K120" s="36"/>
      <c r="L120" s="36"/>
      <c r="M120" s="36"/>
      <c r="N120" s="33" t="s">
        <v>225</v>
      </c>
      <c r="O120" s="33" t="s">
        <v>225</v>
      </c>
      <c r="P120" s="905"/>
      <c r="Q120" s="1568">
        <f t="shared" si="5"/>
        <v>0</v>
      </c>
    </row>
    <row r="121" spans="1:17" customFormat="1" ht="15" customHeight="1" x14ac:dyDescent="0.3">
      <c r="A121" s="1567">
        <v>107</v>
      </c>
      <c r="B121" s="2088"/>
      <c r="C121" s="2080"/>
      <c r="D121" s="332" t="s">
        <v>621</v>
      </c>
      <c r="E121" s="565">
        <v>2</v>
      </c>
      <c r="F121" s="565">
        <v>1</v>
      </c>
      <c r="G121" s="33"/>
      <c r="H121" s="33"/>
      <c r="I121" s="33"/>
      <c r="J121" s="33"/>
      <c r="K121" s="36"/>
      <c r="L121" s="36"/>
      <c r="M121" s="36"/>
      <c r="N121" s="33" t="s">
        <v>225</v>
      </c>
      <c r="O121" s="33" t="s">
        <v>225</v>
      </c>
      <c r="P121" s="905"/>
      <c r="Q121" s="1568">
        <f t="shared" si="5"/>
        <v>0</v>
      </c>
    </row>
    <row r="122" spans="1:17" customFormat="1" x14ac:dyDescent="0.3">
      <c r="A122" s="1567">
        <v>108</v>
      </c>
      <c r="B122" s="2088" t="s">
        <v>4629</v>
      </c>
      <c r="C122" s="2080" t="s">
        <v>4630</v>
      </c>
      <c r="D122" s="332" t="s">
        <v>424</v>
      </c>
      <c r="E122" s="33">
        <v>2</v>
      </c>
      <c r="F122" s="33">
        <v>1</v>
      </c>
      <c r="G122" s="33"/>
      <c r="H122" s="33" t="s">
        <v>225</v>
      </c>
      <c r="I122" s="33"/>
      <c r="J122" s="33"/>
      <c r="K122" s="36"/>
      <c r="L122" s="36"/>
      <c r="M122" s="36"/>
      <c r="N122" s="33"/>
      <c r="O122" s="33"/>
      <c r="P122" s="2097" t="s">
        <v>137</v>
      </c>
      <c r="Q122" s="2098"/>
    </row>
    <row r="123" spans="1:17" customFormat="1" x14ac:dyDescent="0.3">
      <c r="A123" s="1567">
        <v>109</v>
      </c>
      <c r="B123" s="2088"/>
      <c r="C123" s="2080"/>
      <c r="D123" s="332" t="s">
        <v>607</v>
      </c>
      <c r="E123" s="33">
        <v>2</v>
      </c>
      <c r="F123" s="33">
        <v>1</v>
      </c>
      <c r="G123" s="33"/>
      <c r="H123" s="33" t="s">
        <v>225</v>
      </c>
      <c r="I123" s="33"/>
      <c r="J123" s="33"/>
      <c r="K123" s="36"/>
      <c r="L123" s="36"/>
      <c r="M123" s="36"/>
      <c r="N123" s="33"/>
      <c r="O123" s="33"/>
      <c r="P123" s="2097" t="s">
        <v>137</v>
      </c>
      <c r="Q123" s="2098"/>
    </row>
    <row r="124" spans="1:17" customFormat="1" ht="30" customHeight="1" x14ac:dyDescent="0.3">
      <c r="A124" s="1567">
        <v>110</v>
      </c>
      <c r="B124" s="2088"/>
      <c r="C124" s="2080"/>
      <c r="D124" s="281" t="s">
        <v>4599</v>
      </c>
      <c r="E124" s="33">
        <v>2</v>
      </c>
      <c r="F124" s="33">
        <v>1</v>
      </c>
      <c r="G124" s="33"/>
      <c r="H124" s="33" t="s">
        <v>225</v>
      </c>
      <c r="I124" s="33"/>
      <c r="J124" s="33"/>
      <c r="K124" s="36"/>
      <c r="L124" s="36"/>
      <c r="M124" s="36"/>
      <c r="N124" s="33"/>
      <c r="O124" s="33"/>
      <c r="P124" s="2097" t="s">
        <v>137</v>
      </c>
      <c r="Q124" s="2098"/>
    </row>
    <row r="125" spans="1:17" customFormat="1" x14ac:dyDescent="0.3">
      <c r="A125" s="1567">
        <v>111</v>
      </c>
      <c r="B125" s="2088"/>
      <c r="C125" s="2080"/>
      <c r="D125" s="332" t="s">
        <v>609</v>
      </c>
      <c r="E125" s="565">
        <v>2</v>
      </c>
      <c r="F125" s="565">
        <v>1</v>
      </c>
      <c r="G125" s="33"/>
      <c r="H125" s="33" t="s">
        <v>225</v>
      </c>
      <c r="I125" s="33"/>
      <c r="J125" s="33"/>
      <c r="K125" s="36"/>
      <c r="L125" s="36"/>
      <c r="M125" s="36"/>
      <c r="N125" s="33" t="s">
        <v>225</v>
      </c>
      <c r="O125" s="33" t="s">
        <v>225</v>
      </c>
      <c r="P125" s="905"/>
      <c r="Q125" s="1568">
        <f t="shared" ref="Q125:Q135" si="6">ROUND(P125,2)*E125*F125</f>
        <v>0</v>
      </c>
    </row>
    <row r="126" spans="1:17" customFormat="1" ht="15" customHeight="1" x14ac:dyDescent="0.3">
      <c r="A126" s="1567">
        <v>112</v>
      </c>
      <c r="B126" s="2088"/>
      <c r="C126" s="2080"/>
      <c r="D126" s="332" t="s">
        <v>425</v>
      </c>
      <c r="E126" s="565">
        <v>2</v>
      </c>
      <c r="F126" s="565">
        <v>1</v>
      </c>
      <c r="G126" s="33"/>
      <c r="H126" s="33"/>
      <c r="I126" s="33"/>
      <c r="J126" s="33"/>
      <c r="K126" s="36"/>
      <c r="L126" s="36"/>
      <c r="M126" s="36"/>
      <c r="N126" s="33" t="s">
        <v>225</v>
      </c>
      <c r="O126" s="33" t="s">
        <v>225</v>
      </c>
      <c r="P126" s="905"/>
      <c r="Q126" s="1568">
        <f t="shared" si="6"/>
        <v>0</v>
      </c>
    </row>
    <row r="127" spans="1:17" customFormat="1" x14ac:dyDescent="0.3">
      <c r="A127" s="1567">
        <v>113</v>
      </c>
      <c r="B127" s="2088"/>
      <c r="C127" s="2080"/>
      <c r="D127" s="332" t="s">
        <v>610</v>
      </c>
      <c r="E127" s="565">
        <v>2</v>
      </c>
      <c r="F127" s="565">
        <v>1</v>
      </c>
      <c r="G127" s="33"/>
      <c r="H127" s="33"/>
      <c r="I127" s="33"/>
      <c r="J127" s="33"/>
      <c r="K127" s="36"/>
      <c r="L127" s="36"/>
      <c r="M127" s="36"/>
      <c r="N127" s="33" t="s">
        <v>225</v>
      </c>
      <c r="O127" s="33" t="s">
        <v>225</v>
      </c>
      <c r="P127" s="905"/>
      <c r="Q127" s="1568">
        <f t="shared" si="6"/>
        <v>0</v>
      </c>
    </row>
    <row r="128" spans="1:17" customFormat="1" x14ac:dyDescent="0.3">
      <c r="A128" s="1567">
        <v>114</v>
      </c>
      <c r="B128" s="2088"/>
      <c r="C128" s="2080"/>
      <c r="D128" s="332" t="s">
        <v>527</v>
      </c>
      <c r="E128" s="565">
        <v>2</v>
      </c>
      <c r="F128" s="565">
        <v>1</v>
      </c>
      <c r="G128" s="33"/>
      <c r="H128" s="33"/>
      <c r="I128" s="33"/>
      <c r="J128" s="33"/>
      <c r="K128" s="36"/>
      <c r="L128" s="36"/>
      <c r="M128" s="36"/>
      <c r="N128" s="33" t="s">
        <v>225</v>
      </c>
      <c r="O128" s="33" t="s">
        <v>225</v>
      </c>
      <c r="P128" s="905"/>
      <c r="Q128" s="1568">
        <f t="shared" si="6"/>
        <v>0</v>
      </c>
    </row>
    <row r="129" spans="1:17" customFormat="1" ht="27.6" x14ac:dyDescent="0.3">
      <c r="A129" s="1567">
        <v>115</v>
      </c>
      <c r="B129" s="2088"/>
      <c r="C129" s="2080"/>
      <c r="D129" s="281" t="s">
        <v>4600</v>
      </c>
      <c r="E129" s="565">
        <v>2</v>
      </c>
      <c r="F129" s="565">
        <v>1</v>
      </c>
      <c r="G129" s="33"/>
      <c r="H129" s="33"/>
      <c r="I129" s="33"/>
      <c r="J129" s="33"/>
      <c r="K129" s="36"/>
      <c r="L129" s="36"/>
      <c r="M129" s="36"/>
      <c r="N129" s="33" t="s">
        <v>225</v>
      </c>
      <c r="O129" s="33" t="s">
        <v>225</v>
      </c>
      <c r="P129" s="905"/>
      <c r="Q129" s="1568">
        <f t="shared" si="6"/>
        <v>0</v>
      </c>
    </row>
    <row r="130" spans="1:17" customFormat="1" ht="15" customHeight="1" x14ac:dyDescent="0.3">
      <c r="A130" s="1567">
        <v>116</v>
      </c>
      <c r="B130" s="2088"/>
      <c r="C130" s="2080"/>
      <c r="D130" s="332" t="s">
        <v>612</v>
      </c>
      <c r="E130" s="565">
        <v>2</v>
      </c>
      <c r="F130" s="565">
        <v>1</v>
      </c>
      <c r="G130" s="33"/>
      <c r="H130" s="33"/>
      <c r="I130" s="33"/>
      <c r="J130" s="33"/>
      <c r="K130" s="36"/>
      <c r="L130" s="36"/>
      <c r="M130" s="36"/>
      <c r="N130" s="33" t="s">
        <v>225</v>
      </c>
      <c r="O130" s="33" t="s">
        <v>225</v>
      </c>
      <c r="P130" s="905"/>
      <c r="Q130" s="1568">
        <f t="shared" si="6"/>
        <v>0</v>
      </c>
    </row>
    <row r="131" spans="1:17" customFormat="1" ht="15" customHeight="1" x14ac:dyDescent="0.3">
      <c r="A131" s="1567">
        <v>117</v>
      </c>
      <c r="B131" s="2088"/>
      <c r="C131" s="2080"/>
      <c r="D131" s="332" t="s">
        <v>4606</v>
      </c>
      <c r="E131" s="565">
        <v>2</v>
      </c>
      <c r="F131" s="565">
        <v>2</v>
      </c>
      <c r="G131" s="33"/>
      <c r="H131" s="33"/>
      <c r="I131" s="33"/>
      <c r="J131" s="33"/>
      <c r="K131" s="36"/>
      <c r="L131" s="36"/>
      <c r="M131" s="36"/>
      <c r="N131" s="33" t="s">
        <v>225</v>
      </c>
      <c r="O131" s="33" t="s">
        <v>225</v>
      </c>
      <c r="P131" s="905"/>
      <c r="Q131" s="1568">
        <f t="shared" si="6"/>
        <v>0</v>
      </c>
    </row>
    <row r="132" spans="1:17" customFormat="1" ht="15" customHeight="1" x14ac:dyDescent="0.3">
      <c r="A132" s="1567">
        <v>118</v>
      </c>
      <c r="B132" s="2088"/>
      <c r="C132" s="2080"/>
      <c r="D132" s="332" t="s">
        <v>665</v>
      </c>
      <c r="E132" s="565">
        <v>2</v>
      </c>
      <c r="F132" s="33">
        <v>1</v>
      </c>
      <c r="G132" s="1569"/>
      <c r="H132" s="1569"/>
      <c r="I132" s="1569"/>
      <c r="J132" s="1569"/>
      <c r="K132" s="36"/>
      <c r="L132" s="36"/>
      <c r="M132" s="36"/>
      <c r="N132" s="33" t="s">
        <v>225</v>
      </c>
      <c r="O132" s="33" t="s">
        <v>225</v>
      </c>
      <c r="P132" s="905"/>
      <c r="Q132" s="1568">
        <f t="shared" si="6"/>
        <v>0</v>
      </c>
    </row>
    <row r="133" spans="1:17" customFormat="1" x14ac:dyDescent="0.3">
      <c r="A133" s="1567">
        <v>119</v>
      </c>
      <c r="B133" s="2088"/>
      <c r="C133" s="2080"/>
      <c r="D133" s="332" t="s">
        <v>4631</v>
      </c>
      <c r="E133" s="565">
        <v>2</v>
      </c>
      <c r="F133" s="565">
        <v>2</v>
      </c>
      <c r="G133" s="33"/>
      <c r="H133" s="33"/>
      <c r="I133" s="33"/>
      <c r="J133" s="33"/>
      <c r="K133" s="36"/>
      <c r="L133" s="36"/>
      <c r="M133" s="36"/>
      <c r="N133" s="33" t="s">
        <v>225</v>
      </c>
      <c r="O133" s="33" t="s">
        <v>225</v>
      </c>
      <c r="P133" s="905"/>
      <c r="Q133" s="1568">
        <f t="shared" si="6"/>
        <v>0</v>
      </c>
    </row>
    <row r="134" spans="1:17" customFormat="1" ht="30" customHeight="1" x14ac:dyDescent="0.3">
      <c r="A134" s="1567">
        <v>120</v>
      </c>
      <c r="B134" s="2088"/>
      <c r="C134" s="2080" t="s">
        <v>4632</v>
      </c>
      <c r="D134" s="281" t="s">
        <v>4624</v>
      </c>
      <c r="E134" s="565">
        <v>2</v>
      </c>
      <c r="F134" s="565">
        <v>1</v>
      </c>
      <c r="G134" s="33"/>
      <c r="H134" s="33"/>
      <c r="I134" s="33"/>
      <c r="J134" s="33"/>
      <c r="K134" s="36"/>
      <c r="L134" s="36"/>
      <c r="M134" s="36"/>
      <c r="N134" s="33" t="s">
        <v>225</v>
      </c>
      <c r="O134" s="33" t="s">
        <v>225</v>
      </c>
      <c r="P134" s="905"/>
      <c r="Q134" s="1568">
        <f t="shared" si="6"/>
        <v>0</v>
      </c>
    </row>
    <row r="135" spans="1:17" customFormat="1" x14ac:dyDescent="0.3">
      <c r="A135" s="1567">
        <v>121</v>
      </c>
      <c r="B135" s="2088"/>
      <c r="C135" s="2080"/>
      <c r="D135" s="332" t="s">
        <v>621</v>
      </c>
      <c r="E135" s="565">
        <v>2</v>
      </c>
      <c r="F135" s="565">
        <v>1</v>
      </c>
      <c r="G135" s="33"/>
      <c r="H135" s="33"/>
      <c r="I135" s="33"/>
      <c r="J135" s="33"/>
      <c r="K135" s="36"/>
      <c r="L135" s="36"/>
      <c r="M135" s="36"/>
      <c r="N135" s="33" t="s">
        <v>225</v>
      </c>
      <c r="O135" s="33" t="s">
        <v>225</v>
      </c>
      <c r="P135" s="905"/>
      <c r="Q135" s="1568">
        <f t="shared" si="6"/>
        <v>0</v>
      </c>
    </row>
    <row r="136" spans="1:17" customFormat="1" x14ac:dyDescent="0.3">
      <c r="A136" s="1567">
        <v>122</v>
      </c>
      <c r="B136" s="2088" t="s">
        <v>4633</v>
      </c>
      <c r="C136" s="2080" t="s">
        <v>4634</v>
      </c>
      <c r="D136" s="332" t="s">
        <v>424</v>
      </c>
      <c r="E136" s="33">
        <v>2</v>
      </c>
      <c r="F136" s="33">
        <v>1</v>
      </c>
      <c r="G136" s="33"/>
      <c r="H136" s="33" t="s">
        <v>225</v>
      </c>
      <c r="I136" s="33"/>
      <c r="J136" s="33"/>
      <c r="K136" s="36"/>
      <c r="L136" s="36"/>
      <c r="M136" s="36"/>
      <c r="N136" s="33"/>
      <c r="O136" s="33"/>
      <c r="P136" s="2097" t="s">
        <v>137</v>
      </c>
      <c r="Q136" s="2098"/>
    </row>
    <row r="137" spans="1:17" customFormat="1" x14ac:dyDescent="0.3">
      <c r="A137" s="1567">
        <v>123</v>
      </c>
      <c r="B137" s="2088"/>
      <c r="C137" s="2080"/>
      <c r="D137" s="332" t="s">
        <v>607</v>
      </c>
      <c r="E137" s="33">
        <v>2</v>
      </c>
      <c r="F137" s="33">
        <v>1</v>
      </c>
      <c r="G137" s="33"/>
      <c r="H137" s="33" t="s">
        <v>225</v>
      </c>
      <c r="I137" s="33"/>
      <c r="J137" s="33"/>
      <c r="K137" s="36"/>
      <c r="L137" s="36"/>
      <c r="M137" s="36"/>
      <c r="N137" s="33"/>
      <c r="O137" s="33"/>
      <c r="P137" s="2097" t="s">
        <v>137</v>
      </c>
      <c r="Q137" s="2098"/>
    </row>
    <row r="138" spans="1:17" customFormat="1" ht="30" customHeight="1" x14ac:dyDescent="0.3">
      <c r="A138" s="1567">
        <v>124</v>
      </c>
      <c r="B138" s="2088"/>
      <c r="C138" s="2080"/>
      <c r="D138" s="281" t="s">
        <v>4599</v>
      </c>
      <c r="E138" s="33">
        <v>2</v>
      </c>
      <c r="F138" s="33">
        <v>1</v>
      </c>
      <c r="G138" s="33"/>
      <c r="H138" s="33" t="s">
        <v>225</v>
      </c>
      <c r="I138" s="33"/>
      <c r="J138" s="33"/>
      <c r="K138" s="36"/>
      <c r="L138" s="36"/>
      <c r="M138" s="36"/>
      <c r="N138" s="33"/>
      <c r="O138" s="33"/>
      <c r="P138" s="2097" t="s">
        <v>137</v>
      </c>
      <c r="Q138" s="2098"/>
    </row>
    <row r="139" spans="1:17" customFormat="1" ht="15" customHeight="1" x14ac:dyDescent="0.3">
      <c r="A139" s="1567">
        <v>125</v>
      </c>
      <c r="B139" s="2088"/>
      <c r="C139" s="2080"/>
      <c r="D139" s="332" t="s">
        <v>609</v>
      </c>
      <c r="E139" s="565">
        <v>2</v>
      </c>
      <c r="F139" s="565">
        <v>1</v>
      </c>
      <c r="G139" s="33"/>
      <c r="H139" s="33" t="s">
        <v>225</v>
      </c>
      <c r="I139" s="33"/>
      <c r="J139" s="33"/>
      <c r="K139" s="36"/>
      <c r="L139" s="36"/>
      <c r="M139" s="36"/>
      <c r="N139" s="33" t="s">
        <v>225</v>
      </c>
      <c r="O139" s="33" t="s">
        <v>225</v>
      </c>
      <c r="P139" s="905"/>
      <c r="Q139" s="1568">
        <f t="shared" ref="Q139:Q148" si="7">ROUND(P139,2)*E139*F139</f>
        <v>0</v>
      </c>
    </row>
    <row r="140" spans="1:17" customFormat="1" x14ac:dyDescent="0.3">
      <c r="A140" s="1567">
        <v>126</v>
      </c>
      <c r="B140" s="2088"/>
      <c r="C140" s="2080"/>
      <c r="D140" s="332" t="s">
        <v>425</v>
      </c>
      <c r="E140" s="565">
        <v>2</v>
      </c>
      <c r="F140" s="565">
        <v>1</v>
      </c>
      <c r="G140" s="33"/>
      <c r="H140" s="33"/>
      <c r="I140" s="33"/>
      <c r="J140" s="33"/>
      <c r="K140" s="36"/>
      <c r="L140" s="36"/>
      <c r="M140" s="36"/>
      <c r="N140" s="33" t="s">
        <v>225</v>
      </c>
      <c r="O140" s="33" t="s">
        <v>225</v>
      </c>
      <c r="P140" s="905"/>
      <c r="Q140" s="1568">
        <f t="shared" si="7"/>
        <v>0</v>
      </c>
    </row>
    <row r="141" spans="1:17" customFormat="1" x14ac:dyDescent="0.3">
      <c r="A141" s="1567">
        <v>127</v>
      </c>
      <c r="B141" s="2088"/>
      <c r="C141" s="2080"/>
      <c r="D141" s="332" t="s">
        <v>610</v>
      </c>
      <c r="E141" s="565">
        <v>2</v>
      </c>
      <c r="F141" s="565">
        <v>1</v>
      </c>
      <c r="G141" s="33"/>
      <c r="H141" s="33"/>
      <c r="I141" s="33"/>
      <c r="J141" s="33"/>
      <c r="K141" s="36"/>
      <c r="L141" s="36"/>
      <c r="M141" s="36"/>
      <c r="N141" s="33" t="s">
        <v>225</v>
      </c>
      <c r="O141" s="33" t="s">
        <v>225</v>
      </c>
      <c r="P141" s="905"/>
      <c r="Q141" s="1568">
        <f t="shared" si="7"/>
        <v>0</v>
      </c>
    </row>
    <row r="142" spans="1:17" customFormat="1" ht="15" customHeight="1" x14ac:dyDescent="0.3">
      <c r="A142" s="1567">
        <v>128</v>
      </c>
      <c r="B142" s="2088"/>
      <c r="C142" s="2080"/>
      <c r="D142" s="332" t="s">
        <v>527</v>
      </c>
      <c r="E142" s="565">
        <v>2</v>
      </c>
      <c r="F142" s="565">
        <v>1</v>
      </c>
      <c r="G142" s="33"/>
      <c r="H142" s="33"/>
      <c r="I142" s="33"/>
      <c r="J142" s="33"/>
      <c r="K142" s="36"/>
      <c r="L142" s="36"/>
      <c r="M142" s="36"/>
      <c r="N142" s="33" t="s">
        <v>225</v>
      </c>
      <c r="O142" s="33" t="s">
        <v>225</v>
      </c>
      <c r="P142" s="905"/>
      <c r="Q142" s="1568">
        <f t="shared" si="7"/>
        <v>0</v>
      </c>
    </row>
    <row r="143" spans="1:17" customFormat="1" ht="27.6" x14ac:dyDescent="0.3">
      <c r="A143" s="1567">
        <v>129</v>
      </c>
      <c r="B143" s="2088"/>
      <c r="C143" s="2080"/>
      <c r="D143" s="281" t="s">
        <v>4600</v>
      </c>
      <c r="E143" s="565">
        <v>2</v>
      </c>
      <c r="F143" s="565">
        <v>1</v>
      </c>
      <c r="G143" s="33"/>
      <c r="H143" s="33"/>
      <c r="I143" s="33"/>
      <c r="J143" s="33"/>
      <c r="K143" s="36"/>
      <c r="L143" s="36"/>
      <c r="M143" s="36"/>
      <c r="N143" s="33" t="s">
        <v>225</v>
      </c>
      <c r="O143" s="33" t="s">
        <v>225</v>
      </c>
      <c r="P143" s="905"/>
      <c r="Q143" s="1568">
        <f t="shared" si="7"/>
        <v>0</v>
      </c>
    </row>
    <row r="144" spans="1:17" customFormat="1" ht="15" customHeight="1" x14ac:dyDescent="0.3">
      <c r="A144" s="1567">
        <v>130</v>
      </c>
      <c r="B144" s="2088"/>
      <c r="C144" s="2080"/>
      <c r="D144" s="332" t="s">
        <v>612</v>
      </c>
      <c r="E144" s="565">
        <v>2</v>
      </c>
      <c r="F144" s="565">
        <v>1</v>
      </c>
      <c r="G144" s="33"/>
      <c r="H144" s="33"/>
      <c r="I144" s="33"/>
      <c r="J144" s="33"/>
      <c r="K144" s="36"/>
      <c r="L144" s="36"/>
      <c r="M144" s="36"/>
      <c r="N144" s="33" t="s">
        <v>225</v>
      </c>
      <c r="O144" s="33" t="s">
        <v>225</v>
      </c>
      <c r="P144" s="905"/>
      <c r="Q144" s="1568">
        <f t="shared" si="7"/>
        <v>0</v>
      </c>
    </row>
    <row r="145" spans="1:17" customFormat="1" x14ac:dyDescent="0.3">
      <c r="A145" s="1567">
        <v>131</v>
      </c>
      <c r="B145" s="2088"/>
      <c r="C145" s="2080"/>
      <c r="D145" s="332" t="s">
        <v>4606</v>
      </c>
      <c r="E145" s="565">
        <v>2</v>
      </c>
      <c r="F145" s="565">
        <v>2</v>
      </c>
      <c r="G145" s="33"/>
      <c r="H145" s="33"/>
      <c r="I145" s="33"/>
      <c r="J145" s="33"/>
      <c r="K145" s="36"/>
      <c r="L145" s="36"/>
      <c r="M145" s="36"/>
      <c r="N145" s="33" t="s">
        <v>225</v>
      </c>
      <c r="O145" s="33" t="s">
        <v>225</v>
      </c>
      <c r="P145" s="905"/>
      <c r="Q145" s="1568">
        <f t="shared" si="7"/>
        <v>0</v>
      </c>
    </row>
    <row r="146" spans="1:17" customFormat="1" ht="41.4" x14ac:dyDescent="0.3">
      <c r="A146" s="1567">
        <v>132</v>
      </c>
      <c r="B146" s="2088"/>
      <c r="C146" s="2080" t="s">
        <v>4635</v>
      </c>
      <c r="D146" s="281" t="s">
        <v>4624</v>
      </c>
      <c r="E146" s="565">
        <v>2</v>
      </c>
      <c r="F146" s="565">
        <v>1</v>
      </c>
      <c r="G146" s="33"/>
      <c r="H146" s="33"/>
      <c r="I146" s="33"/>
      <c r="J146" s="33"/>
      <c r="K146" s="36"/>
      <c r="L146" s="36"/>
      <c r="M146" s="36"/>
      <c r="N146" s="33" t="s">
        <v>225</v>
      </c>
      <c r="O146" s="33" t="s">
        <v>225</v>
      </c>
      <c r="P146" s="905"/>
      <c r="Q146" s="1568">
        <f t="shared" si="7"/>
        <v>0</v>
      </c>
    </row>
    <row r="147" spans="1:17" customFormat="1" x14ac:dyDescent="0.3">
      <c r="A147" s="1567">
        <v>133</v>
      </c>
      <c r="B147" s="2088"/>
      <c r="C147" s="2080"/>
      <c r="D147" s="332" t="s">
        <v>657</v>
      </c>
      <c r="E147" s="565">
        <v>2</v>
      </c>
      <c r="F147" s="565">
        <v>2</v>
      </c>
      <c r="G147" s="33"/>
      <c r="H147" s="33"/>
      <c r="I147" s="33"/>
      <c r="J147" s="33"/>
      <c r="K147" s="36"/>
      <c r="L147" s="36"/>
      <c r="M147" s="36"/>
      <c r="N147" s="33" t="s">
        <v>225</v>
      </c>
      <c r="O147" s="33" t="s">
        <v>225</v>
      </c>
      <c r="P147" s="905"/>
      <c r="Q147" s="1568">
        <f t="shared" si="7"/>
        <v>0</v>
      </c>
    </row>
    <row r="148" spans="1:17" customFormat="1" ht="15" customHeight="1" x14ac:dyDescent="0.3">
      <c r="A148" s="1567">
        <v>134</v>
      </c>
      <c r="B148" s="2088"/>
      <c r="C148" s="2080"/>
      <c r="D148" s="332" t="s">
        <v>621</v>
      </c>
      <c r="E148" s="565">
        <v>2</v>
      </c>
      <c r="F148" s="565">
        <v>1</v>
      </c>
      <c r="G148" s="33"/>
      <c r="H148" s="33"/>
      <c r="I148" s="33"/>
      <c r="J148" s="33"/>
      <c r="K148" s="36"/>
      <c r="L148" s="36"/>
      <c r="M148" s="36"/>
      <c r="N148" s="33" t="s">
        <v>225</v>
      </c>
      <c r="O148" s="33" t="s">
        <v>225</v>
      </c>
      <c r="P148" s="905"/>
      <c r="Q148" s="1568">
        <f t="shared" si="7"/>
        <v>0</v>
      </c>
    </row>
    <row r="149" spans="1:17" customFormat="1" ht="15" customHeight="1" x14ac:dyDescent="0.3">
      <c r="A149" s="1567">
        <v>135</v>
      </c>
      <c r="B149" s="2088" t="s">
        <v>4636</v>
      </c>
      <c r="C149" s="2080" t="s">
        <v>4634</v>
      </c>
      <c r="D149" s="332" t="s">
        <v>424</v>
      </c>
      <c r="E149" s="33">
        <v>2</v>
      </c>
      <c r="F149" s="33">
        <v>1</v>
      </c>
      <c r="G149" s="33"/>
      <c r="H149" s="33" t="s">
        <v>225</v>
      </c>
      <c r="I149" s="33"/>
      <c r="J149" s="33"/>
      <c r="K149" s="36"/>
      <c r="L149" s="36"/>
      <c r="M149" s="36"/>
      <c r="N149" s="33"/>
      <c r="O149" s="33"/>
      <c r="P149" s="2097" t="s">
        <v>137</v>
      </c>
      <c r="Q149" s="2098"/>
    </row>
    <row r="150" spans="1:17" customFormat="1" x14ac:dyDescent="0.3">
      <c r="A150" s="1567">
        <v>136</v>
      </c>
      <c r="B150" s="2088"/>
      <c r="C150" s="2080"/>
      <c r="D150" s="332" t="s">
        <v>607</v>
      </c>
      <c r="E150" s="33">
        <v>2</v>
      </c>
      <c r="F150" s="33">
        <v>1</v>
      </c>
      <c r="G150" s="33"/>
      <c r="H150" s="33" t="s">
        <v>225</v>
      </c>
      <c r="I150" s="33"/>
      <c r="J150" s="33"/>
      <c r="K150" s="36"/>
      <c r="L150" s="36"/>
      <c r="M150" s="36"/>
      <c r="N150" s="33"/>
      <c r="O150" s="33"/>
      <c r="P150" s="2097" t="s">
        <v>137</v>
      </c>
      <c r="Q150" s="2098"/>
    </row>
    <row r="151" spans="1:17" customFormat="1" ht="27.6" x14ac:dyDescent="0.3">
      <c r="A151" s="1567">
        <v>137</v>
      </c>
      <c r="B151" s="2088"/>
      <c r="C151" s="2080"/>
      <c r="D151" s="281" t="s">
        <v>4599</v>
      </c>
      <c r="E151" s="33">
        <v>2</v>
      </c>
      <c r="F151" s="33">
        <v>1</v>
      </c>
      <c r="G151" s="33"/>
      <c r="H151" s="33" t="s">
        <v>225</v>
      </c>
      <c r="I151" s="33"/>
      <c r="J151" s="33"/>
      <c r="K151" s="36"/>
      <c r="L151" s="36"/>
      <c r="M151" s="36"/>
      <c r="N151" s="33"/>
      <c r="O151" s="33"/>
      <c r="P151" s="2097" t="s">
        <v>137</v>
      </c>
      <c r="Q151" s="2098"/>
    </row>
    <row r="152" spans="1:17" customFormat="1" ht="15" customHeight="1" x14ac:dyDescent="0.3">
      <c r="A152" s="1567">
        <v>138</v>
      </c>
      <c r="B152" s="2088"/>
      <c r="C152" s="2080"/>
      <c r="D152" s="332" t="s">
        <v>609</v>
      </c>
      <c r="E152" s="565">
        <v>2</v>
      </c>
      <c r="F152" s="565">
        <v>1</v>
      </c>
      <c r="G152" s="33"/>
      <c r="H152" s="33" t="s">
        <v>225</v>
      </c>
      <c r="I152" s="33"/>
      <c r="J152" s="33"/>
      <c r="K152" s="36"/>
      <c r="L152" s="36"/>
      <c r="M152" s="36"/>
      <c r="N152" s="33" t="s">
        <v>225</v>
      </c>
      <c r="O152" s="33" t="s">
        <v>225</v>
      </c>
      <c r="P152" s="905"/>
      <c r="Q152" s="1568">
        <f t="shared" ref="Q152:Q162" si="8">ROUND(P152,2)*E152*F152</f>
        <v>0</v>
      </c>
    </row>
    <row r="153" spans="1:17" customFormat="1" x14ac:dyDescent="0.3">
      <c r="A153" s="1567">
        <v>139</v>
      </c>
      <c r="B153" s="2088"/>
      <c r="C153" s="2080"/>
      <c r="D153" s="332" t="s">
        <v>425</v>
      </c>
      <c r="E153" s="565">
        <v>2</v>
      </c>
      <c r="F153" s="565">
        <v>1</v>
      </c>
      <c r="G153" s="33"/>
      <c r="H153" s="33"/>
      <c r="I153" s="33"/>
      <c r="J153" s="33"/>
      <c r="K153" s="36"/>
      <c r="L153" s="36"/>
      <c r="M153" s="36"/>
      <c r="N153" s="33" t="s">
        <v>225</v>
      </c>
      <c r="O153" s="33" t="s">
        <v>225</v>
      </c>
      <c r="P153" s="905"/>
      <c r="Q153" s="1568">
        <f t="shared" si="8"/>
        <v>0</v>
      </c>
    </row>
    <row r="154" spans="1:17" customFormat="1" ht="15" customHeight="1" x14ac:dyDescent="0.3">
      <c r="A154" s="1567">
        <v>140</v>
      </c>
      <c r="B154" s="2088"/>
      <c r="C154" s="2080"/>
      <c r="D154" s="332" t="s">
        <v>610</v>
      </c>
      <c r="E154" s="565">
        <v>2</v>
      </c>
      <c r="F154" s="565">
        <v>1</v>
      </c>
      <c r="G154" s="33"/>
      <c r="H154" s="33"/>
      <c r="I154" s="33"/>
      <c r="J154" s="33"/>
      <c r="K154" s="36"/>
      <c r="L154" s="36"/>
      <c r="M154" s="36"/>
      <c r="N154" s="33" t="s">
        <v>225</v>
      </c>
      <c r="O154" s="33" t="s">
        <v>225</v>
      </c>
      <c r="P154" s="905"/>
      <c r="Q154" s="1568">
        <f t="shared" si="8"/>
        <v>0</v>
      </c>
    </row>
    <row r="155" spans="1:17" customFormat="1" x14ac:dyDescent="0.3">
      <c r="A155" s="1567">
        <v>141</v>
      </c>
      <c r="B155" s="2088"/>
      <c r="C155" s="2080"/>
      <c r="D155" s="332" t="s">
        <v>527</v>
      </c>
      <c r="E155" s="565">
        <v>2</v>
      </c>
      <c r="F155" s="565">
        <v>1</v>
      </c>
      <c r="G155" s="33"/>
      <c r="H155" s="33"/>
      <c r="I155" s="33"/>
      <c r="J155" s="33"/>
      <c r="K155" s="36"/>
      <c r="L155" s="36"/>
      <c r="M155" s="36"/>
      <c r="N155" s="33" t="s">
        <v>225</v>
      </c>
      <c r="O155" s="33" t="s">
        <v>225</v>
      </c>
      <c r="P155" s="905"/>
      <c r="Q155" s="1568">
        <f t="shared" si="8"/>
        <v>0</v>
      </c>
    </row>
    <row r="156" spans="1:17" customFormat="1" ht="27.6" x14ac:dyDescent="0.3">
      <c r="A156" s="1567">
        <v>142</v>
      </c>
      <c r="B156" s="2088"/>
      <c r="C156" s="2080"/>
      <c r="D156" s="281" t="s">
        <v>4600</v>
      </c>
      <c r="E156" s="565">
        <v>2</v>
      </c>
      <c r="F156" s="565">
        <v>1</v>
      </c>
      <c r="G156" s="33"/>
      <c r="H156" s="33"/>
      <c r="I156" s="33"/>
      <c r="J156" s="33"/>
      <c r="K156" s="36"/>
      <c r="L156" s="36"/>
      <c r="M156" s="36"/>
      <c r="N156" s="33" t="s">
        <v>225</v>
      </c>
      <c r="O156" s="33" t="s">
        <v>225</v>
      </c>
      <c r="P156" s="905"/>
      <c r="Q156" s="1568">
        <f t="shared" si="8"/>
        <v>0</v>
      </c>
    </row>
    <row r="157" spans="1:17" customFormat="1" x14ac:dyDescent="0.3">
      <c r="A157" s="1567">
        <v>143</v>
      </c>
      <c r="B157" s="2088"/>
      <c r="C157" s="2080"/>
      <c r="D157" s="332" t="s">
        <v>612</v>
      </c>
      <c r="E157" s="565">
        <v>2</v>
      </c>
      <c r="F157" s="565">
        <v>1</v>
      </c>
      <c r="G157" s="33"/>
      <c r="H157" s="33"/>
      <c r="I157" s="33"/>
      <c r="J157" s="33"/>
      <c r="K157" s="36"/>
      <c r="L157" s="36"/>
      <c r="M157" s="36"/>
      <c r="N157" s="33" t="s">
        <v>225</v>
      </c>
      <c r="O157" s="33" t="s">
        <v>225</v>
      </c>
      <c r="P157" s="905"/>
      <c r="Q157" s="1568">
        <f t="shared" si="8"/>
        <v>0</v>
      </c>
    </row>
    <row r="158" spans="1:17" customFormat="1" ht="15" customHeight="1" x14ac:dyDescent="0.3">
      <c r="A158" s="1567">
        <v>144</v>
      </c>
      <c r="B158" s="2088"/>
      <c r="C158" s="2080"/>
      <c r="D158" s="332" t="s">
        <v>4606</v>
      </c>
      <c r="E158" s="565">
        <v>2</v>
      </c>
      <c r="F158" s="565">
        <v>2</v>
      </c>
      <c r="G158" s="33"/>
      <c r="H158" s="33"/>
      <c r="I158" s="33"/>
      <c r="J158" s="33"/>
      <c r="K158" s="36"/>
      <c r="L158" s="36"/>
      <c r="M158" s="36"/>
      <c r="N158" s="33" t="s">
        <v>225</v>
      </c>
      <c r="O158" s="33" t="s">
        <v>225</v>
      </c>
      <c r="P158" s="905"/>
      <c r="Q158" s="1568">
        <f t="shared" si="8"/>
        <v>0</v>
      </c>
    </row>
    <row r="159" spans="1:17" customFormat="1" ht="15" customHeight="1" x14ac:dyDescent="0.3">
      <c r="A159" s="1567">
        <v>145</v>
      </c>
      <c r="B159" s="2088"/>
      <c r="C159" s="2080"/>
      <c r="D159" s="332" t="s">
        <v>4631</v>
      </c>
      <c r="E159" s="565">
        <v>2</v>
      </c>
      <c r="F159" s="565">
        <v>1</v>
      </c>
      <c r="G159" s="33"/>
      <c r="H159" s="33"/>
      <c r="I159" s="33"/>
      <c r="J159" s="33"/>
      <c r="K159" s="36"/>
      <c r="L159" s="36"/>
      <c r="M159" s="36"/>
      <c r="N159" s="33" t="s">
        <v>225</v>
      </c>
      <c r="O159" s="33" t="s">
        <v>225</v>
      </c>
      <c r="P159" s="905"/>
      <c r="Q159" s="1568">
        <f t="shared" si="8"/>
        <v>0</v>
      </c>
    </row>
    <row r="160" spans="1:17" customFormat="1" ht="41.4" x14ac:dyDescent="0.3">
      <c r="A160" s="1567">
        <v>146</v>
      </c>
      <c r="B160" s="2088"/>
      <c r="C160" s="2080" t="s">
        <v>4637</v>
      </c>
      <c r="D160" s="281" t="s">
        <v>4624</v>
      </c>
      <c r="E160" s="565">
        <v>2</v>
      </c>
      <c r="F160" s="565">
        <v>1</v>
      </c>
      <c r="G160" s="33"/>
      <c r="H160" s="33"/>
      <c r="I160" s="33"/>
      <c r="J160" s="33"/>
      <c r="K160" s="36"/>
      <c r="L160" s="36"/>
      <c r="M160" s="36"/>
      <c r="N160" s="33" t="s">
        <v>225</v>
      </c>
      <c r="O160" s="33" t="s">
        <v>225</v>
      </c>
      <c r="P160" s="905"/>
      <c r="Q160" s="1568">
        <f t="shared" si="8"/>
        <v>0</v>
      </c>
    </row>
    <row r="161" spans="1:17" customFormat="1" x14ac:dyDescent="0.3">
      <c r="A161" s="1567">
        <v>147</v>
      </c>
      <c r="B161" s="2088"/>
      <c r="C161" s="2080"/>
      <c r="D161" s="332" t="s">
        <v>657</v>
      </c>
      <c r="E161" s="565">
        <v>2</v>
      </c>
      <c r="F161" s="565">
        <v>2</v>
      </c>
      <c r="G161" s="33"/>
      <c r="H161" s="33"/>
      <c r="I161" s="33"/>
      <c r="J161" s="33"/>
      <c r="K161" s="36"/>
      <c r="L161" s="36"/>
      <c r="M161" s="36"/>
      <c r="N161" s="33" t="s">
        <v>225</v>
      </c>
      <c r="O161" s="33" t="s">
        <v>225</v>
      </c>
      <c r="P161" s="905"/>
      <c r="Q161" s="1568">
        <f t="shared" si="8"/>
        <v>0</v>
      </c>
    </row>
    <row r="162" spans="1:17" customFormat="1" ht="15" customHeight="1" x14ac:dyDescent="0.3">
      <c r="A162" s="1567">
        <v>148</v>
      </c>
      <c r="B162" s="2088"/>
      <c r="C162" s="2080"/>
      <c r="D162" s="332" t="s">
        <v>621</v>
      </c>
      <c r="E162" s="565">
        <v>2</v>
      </c>
      <c r="F162" s="565">
        <v>1</v>
      </c>
      <c r="G162" s="33"/>
      <c r="H162" s="33"/>
      <c r="I162" s="33"/>
      <c r="J162" s="33"/>
      <c r="K162" s="36"/>
      <c r="L162" s="36"/>
      <c r="M162" s="36"/>
      <c r="N162" s="33" t="s">
        <v>225</v>
      </c>
      <c r="O162" s="33" t="s">
        <v>225</v>
      </c>
      <c r="P162" s="905"/>
      <c r="Q162" s="1568">
        <f t="shared" si="8"/>
        <v>0</v>
      </c>
    </row>
    <row r="163" spans="1:17" customFormat="1" x14ac:dyDescent="0.3">
      <c r="A163" s="1567">
        <v>149</v>
      </c>
      <c r="B163" s="2088" t="s">
        <v>4638</v>
      </c>
      <c r="C163" s="2080" t="s">
        <v>4634</v>
      </c>
      <c r="D163" s="332" t="s">
        <v>424</v>
      </c>
      <c r="E163" s="33">
        <v>2</v>
      </c>
      <c r="F163" s="33">
        <v>1</v>
      </c>
      <c r="G163" s="33"/>
      <c r="H163" s="33" t="s">
        <v>225</v>
      </c>
      <c r="I163" s="33"/>
      <c r="J163" s="33"/>
      <c r="K163" s="36"/>
      <c r="L163" s="36"/>
      <c r="M163" s="36"/>
      <c r="N163" s="33"/>
      <c r="O163" s="33"/>
      <c r="P163" s="2097" t="s">
        <v>137</v>
      </c>
      <c r="Q163" s="2098"/>
    </row>
    <row r="164" spans="1:17" customFormat="1" ht="15" customHeight="1" x14ac:dyDescent="0.3">
      <c r="A164" s="1567">
        <v>150</v>
      </c>
      <c r="B164" s="2088"/>
      <c r="C164" s="2080"/>
      <c r="D164" s="332" t="s">
        <v>607</v>
      </c>
      <c r="E164" s="33">
        <v>2</v>
      </c>
      <c r="F164" s="33">
        <v>1</v>
      </c>
      <c r="G164" s="33"/>
      <c r="H164" s="33" t="s">
        <v>225</v>
      </c>
      <c r="I164" s="33"/>
      <c r="J164" s="33"/>
      <c r="K164" s="36"/>
      <c r="L164" s="36"/>
      <c r="M164" s="36"/>
      <c r="N164" s="33"/>
      <c r="O164" s="33"/>
      <c r="P164" s="2097" t="s">
        <v>137</v>
      </c>
      <c r="Q164" s="2098"/>
    </row>
    <row r="165" spans="1:17" customFormat="1" ht="27.6" x14ac:dyDescent="0.3">
      <c r="A165" s="1567">
        <v>151</v>
      </c>
      <c r="B165" s="2088"/>
      <c r="C165" s="2080"/>
      <c r="D165" s="281" t="s">
        <v>4599</v>
      </c>
      <c r="E165" s="33">
        <v>2</v>
      </c>
      <c r="F165" s="33">
        <v>1</v>
      </c>
      <c r="G165" s="33"/>
      <c r="H165" s="33" t="s">
        <v>225</v>
      </c>
      <c r="I165" s="33"/>
      <c r="J165" s="33"/>
      <c r="K165" s="36"/>
      <c r="L165" s="36"/>
      <c r="M165" s="36"/>
      <c r="N165" s="33"/>
      <c r="O165" s="33"/>
      <c r="P165" s="2097" t="s">
        <v>137</v>
      </c>
      <c r="Q165" s="2098"/>
    </row>
    <row r="166" spans="1:17" customFormat="1" x14ac:dyDescent="0.3">
      <c r="A166" s="1567">
        <v>152</v>
      </c>
      <c r="B166" s="2088"/>
      <c r="C166" s="2080"/>
      <c r="D166" s="332" t="s">
        <v>609</v>
      </c>
      <c r="E166" s="565">
        <v>2</v>
      </c>
      <c r="F166" s="565">
        <v>1</v>
      </c>
      <c r="G166" s="33"/>
      <c r="H166" s="33" t="s">
        <v>225</v>
      </c>
      <c r="I166" s="33"/>
      <c r="J166" s="33"/>
      <c r="K166" s="36"/>
      <c r="L166" s="36"/>
      <c r="M166" s="36"/>
      <c r="N166" s="33" t="s">
        <v>225</v>
      </c>
      <c r="O166" s="33" t="s">
        <v>225</v>
      </c>
      <c r="P166" s="905"/>
      <c r="Q166" s="1568">
        <f t="shared" ref="Q166:Q176" si="9">ROUND(P166,2)*E166*F166</f>
        <v>0</v>
      </c>
    </row>
    <row r="167" spans="1:17" customFormat="1" x14ac:dyDescent="0.3">
      <c r="A167" s="1567">
        <v>153</v>
      </c>
      <c r="B167" s="2088"/>
      <c r="C167" s="2080"/>
      <c r="D167" s="332" t="s">
        <v>425</v>
      </c>
      <c r="E167" s="565">
        <v>2</v>
      </c>
      <c r="F167" s="565">
        <v>1</v>
      </c>
      <c r="G167" s="33"/>
      <c r="H167" s="33"/>
      <c r="I167" s="33"/>
      <c r="J167" s="33"/>
      <c r="K167" s="36"/>
      <c r="L167" s="36"/>
      <c r="M167" s="36"/>
      <c r="N167" s="33" t="s">
        <v>225</v>
      </c>
      <c r="O167" s="33" t="s">
        <v>225</v>
      </c>
      <c r="P167" s="905"/>
      <c r="Q167" s="1568">
        <f t="shared" si="9"/>
        <v>0</v>
      </c>
    </row>
    <row r="168" spans="1:17" customFormat="1" ht="15" customHeight="1" x14ac:dyDescent="0.3">
      <c r="A168" s="1567">
        <v>154</v>
      </c>
      <c r="B168" s="2088"/>
      <c r="C168" s="2080"/>
      <c r="D168" s="332" t="s">
        <v>610</v>
      </c>
      <c r="E168" s="565">
        <v>2</v>
      </c>
      <c r="F168" s="565">
        <v>1</v>
      </c>
      <c r="G168" s="33"/>
      <c r="H168" s="33"/>
      <c r="I168" s="33"/>
      <c r="J168" s="33"/>
      <c r="K168" s="36"/>
      <c r="L168" s="36"/>
      <c r="M168" s="36"/>
      <c r="N168" s="33" t="s">
        <v>225</v>
      </c>
      <c r="O168" s="33" t="s">
        <v>225</v>
      </c>
      <c r="P168" s="905"/>
      <c r="Q168" s="1568">
        <f t="shared" si="9"/>
        <v>0</v>
      </c>
    </row>
    <row r="169" spans="1:17" customFormat="1" ht="15" customHeight="1" x14ac:dyDescent="0.3">
      <c r="A169" s="1567">
        <v>155</v>
      </c>
      <c r="B169" s="2088"/>
      <c r="C169" s="2080"/>
      <c r="D169" s="332" t="s">
        <v>527</v>
      </c>
      <c r="E169" s="565">
        <v>2</v>
      </c>
      <c r="F169" s="565">
        <v>1</v>
      </c>
      <c r="G169" s="33"/>
      <c r="H169" s="33"/>
      <c r="I169" s="33"/>
      <c r="J169" s="33"/>
      <c r="K169" s="36"/>
      <c r="L169" s="36"/>
      <c r="M169" s="36"/>
      <c r="N169" s="33" t="s">
        <v>225</v>
      </c>
      <c r="O169" s="33" t="s">
        <v>225</v>
      </c>
      <c r="P169" s="905"/>
      <c r="Q169" s="1568">
        <f t="shared" si="9"/>
        <v>0</v>
      </c>
    </row>
    <row r="170" spans="1:17" customFormat="1" ht="27.6" x14ac:dyDescent="0.3">
      <c r="A170" s="1567">
        <v>156</v>
      </c>
      <c r="B170" s="2088"/>
      <c r="C170" s="2080"/>
      <c r="D170" s="281" t="s">
        <v>4600</v>
      </c>
      <c r="E170" s="565">
        <v>2</v>
      </c>
      <c r="F170" s="565">
        <v>1</v>
      </c>
      <c r="G170" s="33"/>
      <c r="H170" s="33"/>
      <c r="I170" s="33"/>
      <c r="J170" s="33"/>
      <c r="K170" s="36"/>
      <c r="L170" s="36"/>
      <c r="M170" s="36"/>
      <c r="N170" s="33" t="s">
        <v>225</v>
      </c>
      <c r="O170" s="33" t="s">
        <v>225</v>
      </c>
      <c r="P170" s="905"/>
      <c r="Q170" s="1568">
        <f t="shared" si="9"/>
        <v>0</v>
      </c>
    </row>
    <row r="171" spans="1:17" customFormat="1" x14ac:dyDescent="0.3">
      <c r="A171" s="1567">
        <v>157</v>
      </c>
      <c r="B171" s="2088"/>
      <c r="C171" s="2080"/>
      <c r="D171" s="332" t="s">
        <v>612</v>
      </c>
      <c r="E171" s="565">
        <v>2</v>
      </c>
      <c r="F171" s="565">
        <v>1</v>
      </c>
      <c r="G171" s="33"/>
      <c r="H171" s="33"/>
      <c r="I171" s="33"/>
      <c r="J171" s="33"/>
      <c r="K171" s="36"/>
      <c r="L171" s="36"/>
      <c r="M171" s="36"/>
      <c r="N171" s="33" t="s">
        <v>225</v>
      </c>
      <c r="O171" s="33" t="s">
        <v>225</v>
      </c>
      <c r="P171" s="905"/>
      <c r="Q171" s="1568">
        <f t="shared" si="9"/>
        <v>0</v>
      </c>
    </row>
    <row r="172" spans="1:17" customFormat="1" ht="15" customHeight="1" x14ac:dyDescent="0.3">
      <c r="A172" s="1567">
        <v>158</v>
      </c>
      <c r="B172" s="2088"/>
      <c r="C172" s="2080"/>
      <c r="D172" s="332" t="s">
        <v>4606</v>
      </c>
      <c r="E172" s="565">
        <v>2</v>
      </c>
      <c r="F172" s="565">
        <v>2</v>
      </c>
      <c r="G172" s="33"/>
      <c r="H172" s="33"/>
      <c r="I172" s="33"/>
      <c r="J172" s="33"/>
      <c r="K172" s="36"/>
      <c r="L172" s="36"/>
      <c r="M172" s="36"/>
      <c r="N172" s="33" t="s">
        <v>225</v>
      </c>
      <c r="O172" s="33" t="s">
        <v>225</v>
      </c>
      <c r="P172" s="905"/>
      <c r="Q172" s="1568">
        <f t="shared" si="9"/>
        <v>0</v>
      </c>
    </row>
    <row r="173" spans="1:17" customFormat="1" x14ac:dyDescent="0.3">
      <c r="A173" s="1567">
        <v>159</v>
      </c>
      <c r="B173" s="2088"/>
      <c r="C173" s="2080"/>
      <c r="D173" s="332" t="s">
        <v>4631</v>
      </c>
      <c r="E173" s="565">
        <v>2</v>
      </c>
      <c r="F173" s="565">
        <v>1</v>
      </c>
      <c r="G173" s="33"/>
      <c r="H173" s="33"/>
      <c r="I173" s="33"/>
      <c r="J173" s="33"/>
      <c r="K173" s="36"/>
      <c r="L173" s="36"/>
      <c r="M173" s="36"/>
      <c r="N173" s="33" t="s">
        <v>225</v>
      </c>
      <c r="O173" s="33" t="s">
        <v>225</v>
      </c>
      <c r="P173" s="905"/>
      <c r="Q173" s="1568">
        <f t="shared" si="9"/>
        <v>0</v>
      </c>
    </row>
    <row r="174" spans="1:17" customFormat="1" ht="30" customHeight="1" x14ac:dyDescent="0.3">
      <c r="A174" s="1567">
        <v>160</v>
      </c>
      <c r="B174" s="2088"/>
      <c r="C174" s="2080" t="s">
        <v>4639</v>
      </c>
      <c r="D174" s="281" t="s">
        <v>4624</v>
      </c>
      <c r="E174" s="565">
        <v>2</v>
      </c>
      <c r="F174" s="565">
        <v>1</v>
      </c>
      <c r="G174" s="33"/>
      <c r="H174" s="33"/>
      <c r="I174" s="33"/>
      <c r="J174" s="33"/>
      <c r="K174" s="36"/>
      <c r="L174" s="36"/>
      <c r="M174" s="36"/>
      <c r="N174" s="33" t="s">
        <v>225</v>
      </c>
      <c r="O174" s="33" t="s">
        <v>225</v>
      </c>
      <c r="P174" s="905"/>
      <c r="Q174" s="1568">
        <f t="shared" si="9"/>
        <v>0</v>
      </c>
    </row>
    <row r="175" spans="1:17" customFormat="1" x14ac:dyDescent="0.3">
      <c r="A175" s="1567">
        <v>161</v>
      </c>
      <c r="B175" s="2088"/>
      <c r="C175" s="2080"/>
      <c r="D175" s="332" t="s">
        <v>657</v>
      </c>
      <c r="E175" s="565">
        <v>2</v>
      </c>
      <c r="F175" s="565">
        <v>2</v>
      </c>
      <c r="G175" s="33"/>
      <c r="H175" s="33"/>
      <c r="I175" s="33"/>
      <c r="J175" s="33"/>
      <c r="K175" s="36"/>
      <c r="L175" s="36"/>
      <c r="M175" s="36"/>
      <c r="N175" s="33" t="s">
        <v>225</v>
      </c>
      <c r="O175" s="33" t="s">
        <v>225</v>
      </c>
      <c r="P175" s="905"/>
      <c r="Q175" s="1568">
        <f t="shared" si="9"/>
        <v>0</v>
      </c>
    </row>
    <row r="176" spans="1:17" customFormat="1" x14ac:dyDescent="0.3">
      <c r="A176" s="1567">
        <v>162</v>
      </c>
      <c r="B176" s="2088"/>
      <c r="C176" s="2080"/>
      <c r="D176" s="332" t="s">
        <v>621</v>
      </c>
      <c r="E176" s="565">
        <v>2</v>
      </c>
      <c r="F176" s="565">
        <v>1</v>
      </c>
      <c r="G176" s="33"/>
      <c r="H176" s="33"/>
      <c r="I176" s="33"/>
      <c r="J176" s="33"/>
      <c r="K176" s="36"/>
      <c r="L176" s="36"/>
      <c r="M176" s="36"/>
      <c r="N176" s="33" t="s">
        <v>225</v>
      </c>
      <c r="O176" s="33" t="s">
        <v>225</v>
      </c>
      <c r="P176" s="905"/>
      <c r="Q176" s="1568">
        <f t="shared" si="9"/>
        <v>0</v>
      </c>
    </row>
    <row r="177" spans="1:17" customFormat="1" x14ac:dyDescent="0.3">
      <c r="A177" s="1567">
        <v>163</v>
      </c>
      <c r="B177" s="2088" t="s">
        <v>4640</v>
      </c>
      <c r="C177" s="2080" t="s">
        <v>4634</v>
      </c>
      <c r="D177" s="332" t="s">
        <v>424</v>
      </c>
      <c r="E177" s="33">
        <v>2</v>
      </c>
      <c r="F177" s="33">
        <v>1</v>
      </c>
      <c r="G177" s="33"/>
      <c r="H177" s="33" t="s">
        <v>225</v>
      </c>
      <c r="I177" s="33"/>
      <c r="J177" s="33"/>
      <c r="K177" s="36"/>
      <c r="L177" s="36"/>
      <c r="M177" s="36"/>
      <c r="N177" s="33"/>
      <c r="O177" s="33"/>
      <c r="P177" s="2097" t="s">
        <v>137</v>
      </c>
      <c r="Q177" s="2098"/>
    </row>
    <row r="178" spans="1:17" customFormat="1" ht="15" customHeight="1" x14ac:dyDescent="0.3">
      <c r="A178" s="1567">
        <v>164</v>
      </c>
      <c r="B178" s="2088"/>
      <c r="C178" s="2080"/>
      <c r="D178" s="332" t="s">
        <v>607</v>
      </c>
      <c r="E178" s="33">
        <v>2</v>
      </c>
      <c r="F178" s="33">
        <v>1</v>
      </c>
      <c r="G178" s="33"/>
      <c r="H178" s="33" t="s">
        <v>225</v>
      </c>
      <c r="I178" s="33"/>
      <c r="J178" s="33"/>
      <c r="K178" s="36"/>
      <c r="L178" s="36"/>
      <c r="M178" s="36"/>
      <c r="N178" s="33"/>
      <c r="O178" s="33"/>
      <c r="P178" s="2097" t="s">
        <v>137</v>
      </c>
      <c r="Q178" s="2098"/>
    </row>
    <row r="179" spans="1:17" customFormat="1" ht="30" customHeight="1" x14ac:dyDescent="0.3">
      <c r="A179" s="1567">
        <v>165</v>
      </c>
      <c r="B179" s="2088"/>
      <c r="C179" s="2080"/>
      <c r="D179" s="281" t="s">
        <v>4599</v>
      </c>
      <c r="E179" s="33">
        <v>2</v>
      </c>
      <c r="F179" s="33">
        <v>1</v>
      </c>
      <c r="G179" s="33"/>
      <c r="H179" s="33" t="s">
        <v>225</v>
      </c>
      <c r="I179" s="33"/>
      <c r="J179" s="33"/>
      <c r="K179" s="36"/>
      <c r="L179" s="36"/>
      <c r="M179" s="36"/>
      <c r="N179" s="33"/>
      <c r="O179" s="33"/>
      <c r="P179" s="2097" t="s">
        <v>137</v>
      </c>
      <c r="Q179" s="2098"/>
    </row>
    <row r="180" spans="1:17" customFormat="1" x14ac:dyDescent="0.3">
      <c r="A180" s="1567">
        <v>166</v>
      </c>
      <c r="B180" s="2088"/>
      <c r="C180" s="2080"/>
      <c r="D180" s="332" t="s">
        <v>609</v>
      </c>
      <c r="E180" s="565">
        <v>2</v>
      </c>
      <c r="F180" s="565">
        <v>1</v>
      </c>
      <c r="G180" s="33"/>
      <c r="H180" s="33" t="s">
        <v>225</v>
      </c>
      <c r="I180" s="33"/>
      <c r="J180" s="33"/>
      <c r="K180" s="36"/>
      <c r="L180" s="36"/>
      <c r="M180" s="36"/>
      <c r="N180" s="33" t="s">
        <v>225</v>
      </c>
      <c r="O180" s="33" t="s">
        <v>225</v>
      </c>
      <c r="P180" s="905"/>
      <c r="Q180" s="1568">
        <f t="shared" ref="Q180:Q190" si="10">ROUND(P180,2)*E180*F180</f>
        <v>0</v>
      </c>
    </row>
    <row r="181" spans="1:17" customFormat="1" x14ac:dyDescent="0.3">
      <c r="A181" s="1567">
        <v>167</v>
      </c>
      <c r="B181" s="2088"/>
      <c r="C181" s="2080"/>
      <c r="D181" s="332" t="s">
        <v>425</v>
      </c>
      <c r="E181" s="565">
        <v>2</v>
      </c>
      <c r="F181" s="565">
        <v>1</v>
      </c>
      <c r="G181" s="33"/>
      <c r="H181" s="33"/>
      <c r="I181" s="33"/>
      <c r="J181" s="33"/>
      <c r="K181" s="36"/>
      <c r="L181" s="36"/>
      <c r="M181" s="36"/>
      <c r="N181" s="33" t="s">
        <v>225</v>
      </c>
      <c r="O181" s="33" t="s">
        <v>225</v>
      </c>
      <c r="P181" s="905"/>
      <c r="Q181" s="1568">
        <f t="shared" si="10"/>
        <v>0</v>
      </c>
    </row>
    <row r="182" spans="1:17" customFormat="1" ht="15" customHeight="1" x14ac:dyDescent="0.3">
      <c r="A182" s="1567">
        <v>168</v>
      </c>
      <c r="B182" s="2088"/>
      <c r="C182" s="2080"/>
      <c r="D182" s="332" t="s">
        <v>610</v>
      </c>
      <c r="E182" s="565">
        <v>2</v>
      </c>
      <c r="F182" s="565">
        <v>1</v>
      </c>
      <c r="G182" s="33"/>
      <c r="H182" s="33"/>
      <c r="I182" s="33"/>
      <c r="J182" s="33"/>
      <c r="K182" s="36"/>
      <c r="L182" s="36"/>
      <c r="M182" s="36"/>
      <c r="N182" s="33" t="s">
        <v>225</v>
      </c>
      <c r="O182" s="33" t="s">
        <v>225</v>
      </c>
      <c r="P182" s="905"/>
      <c r="Q182" s="1568">
        <f t="shared" si="10"/>
        <v>0</v>
      </c>
    </row>
    <row r="183" spans="1:17" customFormat="1" x14ac:dyDescent="0.3">
      <c r="A183" s="1567">
        <v>169</v>
      </c>
      <c r="B183" s="2088"/>
      <c r="C183" s="2080"/>
      <c r="D183" s="332" t="s">
        <v>527</v>
      </c>
      <c r="E183" s="565">
        <v>2</v>
      </c>
      <c r="F183" s="565">
        <v>1</v>
      </c>
      <c r="G183" s="33"/>
      <c r="H183" s="33"/>
      <c r="I183" s="33"/>
      <c r="J183" s="33"/>
      <c r="K183" s="36"/>
      <c r="L183" s="36"/>
      <c r="M183" s="36"/>
      <c r="N183" s="33" t="s">
        <v>225</v>
      </c>
      <c r="O183" s="33" t="s">
        <v>225</v>
      </c>
      <c r="P183" s="905"/>
      <c r="Q183" s="1568">
        <f t="shared" si="10"/>
        <v>0</v>
      </c>
    </row>
    <row r="184" spans="1:17" customFormat="1" ht="30" customHeight="1" x14ac:dyDescent="0.3">
      <c r="A184" s="1567">
        <v>170</v>
      </c>
      <c r="B184" s="2088"/>
      <c r="C184" s="2080"/>
      <c r="D184" s="281" t="s">
        <v>4600</v>
      </c>
      <c r="E184" s="565">
        <v>2</v>
      </c>
      <c r="F184" s="565">
        <v>1</v>
      </c>
      <c r="G184" s="33"/>
      <c r="H184" s="33"/>
      <c r="I184" s="33"/>
      <c r="J184" s="33"/>
      <c r="K184" s="36"/>
      <c r="L184" s="36"/>
      <c r="M184" s="36"/>
      <c r="N184" s="33" t="s">
        <v>225</v>
      </c>
      <c r="O184" s="33" t="s">
        <v>225</v>
      </c>
      <c r="P184" s="905"/>
      <c r="Q184" s="1568">
        <f t="shared" si="10"/>
        <v>0</v>
      </c>
    </row>
    <row r="185" spans="1:17" customFormat="1" x14ac:dyDescent="0.3">
      <c r="A185" s="1567">
        <v>171</v>
      </c>
      <c r="B185" s="2088"/>
      <c r="C185" s="2080"/>
      <c r="D185" s="332" t="s">
        <v>612</v>
      </c>
      <c r="E185" s="565">
        <v>2</v>
      </c>
      <c r="F185" s="565">
        <v>1</v>
      </c>
      <c r="G185" s="33"/>
      <c r="H185" s="33"/>
      <c r="I185" s="33"/>
      <c r="J185" s="33"/>
      <c r="K185" s="36"/>
      <c r="L185" s="36"/>
      <c r="M185" s="36"/>
      <c r="N185" s="33" t="s">
        <v>225</v>
      </c>
      <c r="O185" s="33" t="s">
        <v>225</v>
      </c>
      <c r="P185" s="905"/>
      <c r="Q185" s="1568">
        <f t="shared" si="10"/>
        <v>0</v>
      </c>
    </row>
    <row r="186" spans="1:17" customFormat="1" x14ac:dyDescent="0.3">
      <c r="A186" s="1567">
        <v>172</v>
      </c>
      <c r="B186" s="2088"/>
      <c r="C186" s="2080"/>
      <c r="D186" s="332" t="s">
        <v>4606</v>
      </c>
      <c r="E186" s="565">
        <v>2</v>
      </c>
      <c r="F186" s="565">
        <v>2</v>
      </c>
      <c r="G186" s="33"/>
      <c r="H186" s="33"/>
      <c r="I186" s="33"/>
      <c r="J186" s="33"/>
      <c r="K186" s="36"/>
      <c r="L186" s="36"/>
      <c r="M186" s="36"/>
      <c r="N186" s="33" t="s">
        <v>225</v>
      </c>
      <c r="O186" s="33" t="s">
        <v>225</v>
      </c>
      <c r="P186" s="905"/>
      <c r="Q186" s="1568">
        <f t="shared" si="10"/>
        <v>0</v>
      </c>
    </row>
    <row r="187" spans="1:17" customFormat="1" x14ac:dyDescent="0.3">
      <c r="A187" s="1567">
        <v>173</v>
      </c>
      <c r="B187" s="2088"/>
      <c r="C187" s="2080"/>
      <c r="D187" s="332" t="s">
        <v>4601</v>
      </c>
      <c r="E187" s="565">
        <v>2</v>
      </c>
      <c r="F187" s="565">
        <v>4</v>
      </c>
      <c r="G187" s="33"/>
      <c r="H187" s="33"/>
      <c r="I187" s="33"/>
      <c r="J187" s="33"/>
      <c r="K187" s="36"/>
      <c r="L187" s="36"/>
      <c r="M187" s="36"/>
      <c r="N187" s="33" t="s">
        <v>225</v>
      </c>
      <c r="O187" s="33" t="s">
        <v>225</v>
      </c>
      <c r="P187" s="905"/>
      <c r="Q187" s="1568">
        <f t="shared" si="10"/>
        <v>0</v>
      </c>
    </row>
    <row r="188" spans="1:17" customFormat="1" ht="30" customHeight="1" x14ac:dyDescent="0.3">
      <c r="A188" s="1567">
        <v>174</v>
      </c>
      <c r="B188" s="2088"/>
      <c r="C188" s="2080" t="s">
        <v>4641</v>
      </c>
      <c r="D188" s="281" t="s">
        <v>4624</v>
      </c>
      <c r="E188" s="565">
        <v>2</v>
      </c>
      <c r="F188" s="565">
        <v>1</v>
      </c>
      <c r="G188" s="33"/>
      <c r="H188" s="33"/>
      <c r="I188" s="33"/>
      <c r="J188" s="33"/>
      <c r="K188" s="36"/>
      <c r="L188" s="36"/>
      <c r="M188" s="36"/>
      <c r="N188" s="33" t="s">
        <v>225</v>
      </c>
      <c r="O188" s="33" t="s">
        <v>225</v>
      </c>
      <c r="P188" s="905"/>
      <c r="Q188" s="1568">
        <f t="shared" si="10"/>
        <v>0</v>
      </c>
    </row>
    <row r="189" spans="1:17" customFormat="1" ht="15" customHeight="1" x14ac:dyDescent="0.3">
      <c r="A189" s="1567">
        <v>175</v>
      </c>
      <c r="B189" s="2088"/>
      <c r="C189" s="2080"/>
      <c r="D189" s="332" t="s">
        <v>657</v>
      </c>
      <c r="E189" s="565">
        <v>2</v>
      </c>
      <c r="F189" s="565">
        <v>6</v>
      </c>
      <c r="G189" s="33"/>
      <c r="H189" s="33"/>
      <c r="I189" s="33"/>
      <c r="J189" s="33"/>
      <c r="K189" s="36"/>
      <c r="L189" s="36"/>
      <c r="M189" s="36"/>
      <c r="N189" s="33" t="s">
        <v>225</v>
      </c>
      <c r="O189" s="33" t="s">
        <v>225</v>
      </c>
      <c r="P189" s="905"/>
      <c r="Q189" s="1568">
        <f t="shared" si="10"/>
        <v>0</v>
      </c>
    </row>
    <row r="190" spans="1:17" customFormat="1" x14ac:dyDescent="0.3">
      <c r="A190" s="1567">
        <v>176</v>
      </c>
      <c r="B190" s="2088"/>
      <c r="C190" s="2080"/>
      <c r="D190" s="332" t="s">
        <v>621</v>
      </c>
      <c r="E190" s="565">
        <v>2</v>
      </c>
      <c r="F190" s="565">
        <v>1</v>
      </c>
      <c r="G190" s="33"/>
      <c r="H190" s="33"/>
      <c r="I190" s="33"/>
      <c r="J190" s="33"/>
      <c r="K190" s="36"/>
      <c r="L190" s="36"/>
      <c r="M190" s="36"/>
      <c r="N190" s="33" t="s">
        <v>225</v>
      </c>
      <c r="O190" s="33" t="s">
        <v>225</v>
      </c>
      <c r="P190" s="905"/>
      <c r="Q190" s="1568">
        <f t="shared" si="10"/>
        <v>0</v>
      </c>
    </row>
    <row r="191" spans="1:17" customFormat="1" x14ac:dyDescent="0.3">
      <c r="A191" s="1567">
        <v>177</v>
      </c>
      <c r="B191" s="2088" t="s">
        <v>4642</v>
      </c>
      <c r="C191" s="2080" t="s">
        <v>4634</v>
      </c>
      <c r="D191" s="332" t="s">
        <v>424</v>
      </c>
      <c r="E191" s="33">
        <v>2</v>
      </c>
      <c r="F191" s="33">
        <v>1</v>
      </c>
      <c r="G191" s="33"/>
      <c r="H191" s="33" t="s">
        <v>225</v>
      </c>
      <c r="I191" s="33"/>
      <c r="J191" s="33"/>
      <c r="K191" s="36"/>
      <c r="L191" s="36"/>
      <c r="M191" s="36"/>
      <c r="N191" s="33"/>
      <c r="O191" s="33"/>
      <c r="P191" s="2097" t="s">
        <v>137</v>
      </c>
      <c r="Q191" s="2098"/>
    </row>
    <row r="192" spans="1:17" customFormat="1" ht="15" customHeight="1" x14ac:dyDescent="0.3">
      <c r="A192" s="1567">
        <v>178</v>
      </c>
      <c r="B192" s="2088"/>
      <c r="C192" s="2080"/>
      <c r="D192" s="332" t="s">
        <v>607</v>
      </c>
      <c r="E192" s="33">
        <v>2</v>
      </c>
      <c r="F192" s="33">
        <v>1</v>
      </c>
      <c r="G192" s="33"/>
      <c r="H192" s="33" t="s">
        <v>225</v>
      </c>
      <c r="I192" s="33"/>
      <c r="J192" s="33"/>
      <c r="K192" s="36"/>
      <c r="L192" s="36"/>
      <c r="M192" s="36"/>
      <c r="N192" s="33"/>
      <c r="O192" s="33"/>
      <c r="P192" s="2097" t="s">
        <v>137</v>
      </c>
      <c r="Q192" s="2098"/>
    </row>
    <row r="193" spans="1:17" customFormat="1" ht="27.6" x14ac:dyDescent="0.3">
      <c r="A193" s="1567">
        <v>179</v>
      </c>
      <c r="B193" s="2088"/>
      <c r="C193" s="2080"/>
      <c r="D193" s="281" t="s">
        <v>4599</v>
      </c>
      <c r="E193" s="33">
        <v>2</v>
      </c>
      <c r="F193" s="33">
        <v>1</v>
      </c>
      <c r="G193" s="33"/>
      <c r="H193" s="33" t="s">
        <v>225</v>
      </c>
      <c r="I193" s="33"/>
      <c r="J193" s="33"/>
      <c r="K193" s="36"/>
      <c r="L193" s="36"/>
      <c r="M193" s="36"/>
      <c r="N193" s="33"/>
      <c r="O193" s="33"/>
      <c r="P193" s="2097" t="s">
        <v>137</v>
      </c>
      <c r="Q193" s="2098"/>
    </row>
    <row r="194" spans="1:17" customFormat="1" ht="15" customHeight="1" x14ac:dyDescent="0.3">
      <c r="A194" s="1567">
        <v>180</v>
      </c>
      <c r="B194" s="2088"/>
      <c r="C194" s="2080"/>
      <c r="D194" s="332" t="s">
        <v>609</v>
      </c>
      <c r="E194" s="565">
        <v>2</v>
      </c>
      <c r="F194" s="565">
        <v>1</v>
      </c>
      <c r="G194" s="33"/>
      <c r="H194" s="33" t="s">
        <v>225</v>
      </c>
      <c r="I194" s="33"/>
      <c r="J194" s="33"/>
      <c r="K194" s="36"/>
      <c r="L194" s="36"/>
      <c r="M194" s="36"/>
      <c r="N194" s="33" t="s">
        <v>225</v>
      </c>
      <c r="O194" s="33" t="s">
        <v>225</v>
      </c>
      <c r="P194" s="905"/>
      <c r="Q194" s="1568">
        <f t="shared" ref="Q194:Q204" si="11">ROUND(P194,2)*E194*F194</f>
        <v>0</v>
      </c>
    </row>
    <row r="195" spans="1:17" customFormat="1" x14ac:dyDescent="0.3">
      <c r="A195" s="1567">
        <v>181</v>
      </c>
      <c r="B195" s="2088"/>
      <c r="C195" s="2080"/>
      <c r="D195" s="332" t="s">
        <v>425</v>
      </c>
      <c r="E195" s="565">
        <v>2</v>
      </c>
      <c r="F195" s="565">
        <v>1</v>
      </c>
      <c r="G195" s="33"/>
      <c r="H195" s="33"/>
      <c r="I195" s="33"/>
      <c r="J195" s="33"/>
      <c r="K195" s="36"/>
      <c r="L195" s="36"/>
      <c r="M195" s="36"/>
      <c r="N195" s="33" t="s">
        <v>225</v>
      </c>
      <c r="O195" s="33" t="s">
        <v>225</v>
      </c>
      <c r="P195" s="905"/>
      <c r="Q195" s="1568">
        <f t="shared" si="11"/>
        <v>0</v>
      </c>
    </row>
    <row r="196" spans="1:17" customFormat="1" x14ac:dyDescent="0.3">
      <c r="A196" s="1567">
        <v>182</v>
      </c>
      <c r="B196" s="2088"/>
      <c r="C196" s="2080"/>
      <c r="D196" s="332" t="s">
        <v>610</v>
      </c>
      <c r="E196" s="565">
        <v>2</v>
      </c>
      <c r="F196" s="565">
        <v>1</v>
      </c>
      <c r="G196" s="33"/>
      <c r="H196" s="33"/>
      <c r="I196" s="33"/>
      <c r="J196" s="33"/>
      <c r="K196" s="36"/>
      <c r="L196" s="36"/>
      <c r="M196" s="36"/>
      <c r="N196" s="33" t="s">
        <v>225</v>
      </c>
      <c r="O196" s="33" t="s">
        <v>225</v>
      </c>
      <c r="P196" s="905"/>
      <c r="Q196" s="1568">
        <f t="shared" si="11"/>
        <v>0</v>
      </c>
    </row>
    <row r="197" spans="1:17" customFormat="1" x14ac:dyDescent="0.3">
      <c r="A197" s="1567">
        <v>183</v>
      </c>
      <c r="B197" s="2088"/>
      <c r="C197" s="2080"/>
      <c r="D197" s="332" t="s">
        <v>527</v>
      </c>
      <c r="E197" s="565">
        <v>2</v>
      </c>
      <c r="F197" s="565">
        <v>1</v>
      </c>
      <c r="G197" s="33"/>
      <c r="H197" s="33"/>
      <c r="I197" s="33"/>
      <c r="J197" s="33"/>
      <c r="K197" s="36"/>
      <c r="L197" s="36"/>
      <c r="M197" s="36"/>
      <c r="N197" s="33" t="s">
        <v>225</v>
      </c>
      <c r="O197" s="33" t="s">
        <v>225</v>
      </c>
      <c r="P197" s="905"/>
      <c r="Q197" s="1568">
        <f t="shared" si="11"/>
        <v>0</v>
      </c>
    </row>
    <row r="198" spans="1:17" customFormat="1" ht="30" customHeight="1" x14ac:dyDescent="0.3">
      <c r="A198" s="1567">
        <v>184</v>
      </c>
      <c r="B198" s="2088"/>
      <c r="C198" s="2080"/>
      <c r="D198" s="281" t="s">
        <v>4600</v>
      </c>
      <c r="E198" s="565">
        <v>2</v>
      </c>
      <c r="F198" s="565">
        <v>1</v>
      </c>
      <c r="G198" s="33"/>
      <c r="H198" s="33"/>
      <c r="I198" s="33"/>
      <c r="J198" s="33"/>
      <c r="K198" s="36"/>
      <c r="L198" s="36"/>
      <c r="M198" s="36"/>
      <c r="N198" s="33" t="s">
        <v>225</v>
      </c>
      <c r="O198" s="33" t="s">
        <v>225</v>
      </c>
      <c r="P198" s="905"/>
      <c r="Q198" s="1568">
        <f t="shared" si="11"/>
        <v>0</v>
      </c>
    </row>
    <row r="199" spans="1:17" customFormat="1" ht="15" customHeight="1" x14ac:dyDescent="0.3">
      <c r="A199" s="1567">
        <v>185</v>
      </c>
      <c r="B199" s="2088"/>
      <c r="C199" s="2080"/>
      <c r="D199" s="332" t="s">
        <v>612</v>
      </c>
      <c r="E199" s="565">
        <v>2</v>
      </c>
      <c r="F199" s="565">
        <v>1</v>
      </c>
      <c r="G199" s="33"/>
      <c r="H199" s="33"/>
      <c r="I199" s="33"/>
      <c r="J199" s="33"/>
      <c r="K199" s="36"/>
      <c r="L199" s="36"/>
      <c r="M199" s="36"/>
      <c r="N199" s="33" t="s">
        <v>225</v>
      </c>
      <c r="O199" s="33" t="s">
        <v>225</v>
      </c>
      <c r="P199" s="905"/>
      <c r="Q199" s="1568">
        <f t="shared" si="11"/>
        <v>0</v>
      </c>
    </row>
    <row r="200" spans="1:17" customFormat="1" x14ac:dyDescent="0.3">
      <c r="A200" s="1567">
        <v>186</v>
      </c>
      <c r="B200" s="2088"/>
      <c r="C200" s="2080"/>
      <c r="D200" s="332" t="s">
        <v>4606</v>
      </c>
      <c r="E200" s="565">
        <v>2</v>
      </c>
      <c r="F200" s="565">
        <v>2</v>
      </c>
      <c r="G200" s="33"/>
      <c r="H200" s="33"/>
      <c r="I200" s="33"/>
      <c r="J200" s="33"/>
      <c r="K200" s="36"/>
      <c r="L200" s="36"/>
      <c r="M200" s="36"/>
      <c r="N200" s="33" t="s">
        <v>225</v>
      </c>
      <c r="O200" s="33" t="s">
        <v>225</v>
      </c>
      <c r="P200" s="905"/>
      <c r="Q200" s="1568">
        <f t="shared" si="11"/>
        <v>0</v>
      </c>
    </row>
    <row r="201" spans="1:17" customFormat="1" x14ac:dyDescent="0.3">
      <c r="A201" s="1567">
        <v>187</v>
      </c>
      <c r="B201" s="2088"/>
      <c r="C201" s="2080"/>
      <c r="D201" s="332" t="s">
        <v>4601</v>
      </c>
      <c r="E201" s="565">
        <v>2</v>
      </c>
      <c r="F201" s="565">
        <v>4</v>
      </c>
      <c r="G201" s="33"/>
      <c r="H201" s="33"/>
      <c r="I201" s="33"/>
      <c r="J201" s="33"/>
      <c r="K201" s="36"/>
      <c r="L201" s="36"/>
      <c r="M201" s="36"/>
      <c r="N201" s="33" t="s">
        <v>225</v>
      </c>
      <c r="O201" s="33" t="s">
        <v>225</v>
      </c>
      <c r="P201" s="905"/>
      <c r="Q201" s="1568">
        <f t="shared" si="11"/>
        <v>0</v>
      </c>
    </row>
    <row r="202" spans="1:17" customFormat="1" ht="30" customHeight="1" x14ac:dyDescent="0.3">
      <c r="A202" s="1567">
        <v>188</v>
      </c>
      <c r="B202" s="2088"/>
      <c r="C202" s="2080" t="s">
        <v>4643</v>
      </c>
      <c r="D202" s="281" t="s">
        <v>4624</v>
      </c>
      <c r="E202" s="565">
        <v>2</v>
      </c>
      <c r="F202" s="565">
        <v>1</v>
      </c>
      <c r="G202" s="33"/>
      <c r="H202" s="33"/>
      <c r="I202" s="33"/>
      <c r="J202" s="33"/>
      <c r="K202" s="36"/>
      <c r="L202" s="36"/>
      <c r="M202" s="36"/>
      <c r="N202" s="33" t="s">
        <v>225</v>
      </c>
      <c r="O202" s="33" t="s">
        <v>225</v>
      </c>
      <c r="P202" s="905"/>
      <c r="Q202" s="1568">
        <f t="shared" si="11"/>
        <v>0</v>
      </c>
    </row>
    <row r="203" spans="1:17" customFormat="1" x14ac:dyDescent="0.3">
      <c r="A203" s="1567">
        <v>189</v>
      </c>
      <c r="B203" s="2088"/>
      <c r="C203" s="2080"/>
      <c r="D203" s="332" t="s">
        <v>657</v>
      </c>
      <c r="E203" s="565">
        <v>2</v>
      </c>
      <c r="F203" s="565">
        <v>6</v>
      </c>
      <c r="G203" s="33"/>
      <c r="H203" s="33"/>
      <c r="I203" s="33"/>
      <c r="J203" s="33"/>
      <c r="K203" s="36"/>
      <c r="L203" s="36"/>
      <c r="M203" s="36"/>
      <c r="N203" s="33" t="s">
        <v>225</v>
      </c>
      <c r="O203" s="33" t="s">
        <v>225</v>
      </c>
      <c r="P203" s="905"/>
      <c r="Q203" s="1568">
        <f t="shared" si="11"/>
        <v>0</v>
      </c>
    </row>
    <row r="204" spans="1:17" customFormat="1" ht="15" customHeight="1" x14ac:dyDescent="0.3">
      <c r="A204" s="1567">
        <v>190</v>
      </c>
      <c r="B204" s="2088"/>
      <c r="C204" s="2080"/>
      <c r="D204" s="332" t="s">
        <v>621</v>
      </c>
      <c r="E204" s="565">
        <v>2</v>
      </c>
      <c r="F204" s="565">
        <v>1</v>
      </c>
      <c r="G204" s="33"/>
      <c r="H204" s="33"/>
      <c r="I204" s="33"/>
      <c r="J204" s="33"/>
      <c r="K204" s="36"/>
      <c r="L204" s="36"/>
      <c r="M204" s="36"/>
      <c r="N204" s="33" t="s">
        <v>225</v>
      </c>
      <c r="O204" s="33" t="s">
        <v>225</v>
      </c>
      <c r="P204" s="905"/>
      <c r="Q204" s="1568">
        <f t="shared" si="11"/>
        <v>0</v>
      </c>
    </row>
    <row r="205" spans="1:17" customFormat="1" x14ac:dyDescent="0.3">
      <c r="A205" s="1567">
        <v>191</v>
      </c>
      <c r="B205" s="2088" t="s">
        <v>4644</v>
      </c>
      <c r="C205" s="2080" t="s">
        <v>4645</v>
      </c>
      <c r="D205" s="332" t="s">
        <v>424</v>
      </c>
      <c r="E205" s="33">
        <v>2</v>
      </c>
      <c r="F205" s="33">
        <v>1</v>
      </c>
      <c r="G205" s="33"/>
      <c r="H205" s="33" t="s">
        <v>225</v>
      </c>
      <c r="I205" s="33"/>
      <c r="J205" s="33"/>
      <c r="K205" s="36"/>
      <c r="L205" s="36"/>
      <c r="M205" s="36"/>
      <c r="N205" s="33"/>
      <c r="O205" s="33"/>
      <c r="P205" s="2097" t="s">
        <v>137</v>
      </c>
      <c r="Q205" s="2098"/>
    </row>
    <row r="206" spans="1:17" customFormat="1" x14ac:dyDescent="0.3">
      <c r="A206" s="1567">
        <v>192</v>
      </c>
      <c r="B206" s="2088"/>
      <c r="C206" s="2080"/>
      <c r="D206" s="332" t="s">
        <v>607</v>
      </c>
      <c r="E206" s="33">
        <v>2</v>
      </c>
      <c r="F206" s="33">
        <v>1</v>
      </c>
      <c r="G206" s="33"/>
      <c r="H206" s="33" t="s">
        <v>225</v>
      </c>
      <c r="I206" s="33"/>
      <c r="J206" s="33"/>
      <c r="K206" s="36"/>
      <c r="L206" s="36"/>
      <c r="M206" s="36"/>
      <c r="N206" s="33"/>
      <c r="O206" s="33"/>
      <c r="P206" s="2097" t="s">
        <v>137</v>
      </c>
      <c r="Q206" s="2098"/>
    </row>
    <row r="207" spans="1:17" customFormat="1" ht="27.6" x14ac:dyDescent="0.3">
      <c r="A207" s="1567">
        <v>193</v>
      </c>
      <c r="B207" s="2088"/>
      <c r="C207" s="2080"/>
      <c r="D207" s="281" t="s">
        <v>4599</v>
      </c>
      <c r="E207" s="33">
        <v>2</v>
      </c>
      <c r="F207" s="33">
        <v>1</v>
      </c>
      <c r="G207" s="33"/>
      <c r="H207" s="33" t="s">
        <v>225</v>
      </c>
      <c r="I207" s="33"/>
      <c r="J207" s="33"/>
      <c r="K207" s="36"/>
      <c r="L207" s="36"/>
      <c r="M207" s="36"/>
      <c r="N207" s="33"/>
      <c r="O207" s="33"/>
      <c r="P207" s="2097" t="s">
        <v>137</v>
      </c>
      <c r="Q207" s="2098"/>
    </row>
    <row r="208" spans="1:17" customFormat="1" ht="15" customHeight="1" x14ac:dyDescent="0.3">
      <c r="A208" s="1567">
        <v>194</v>
      </c>
      <c r="B208" s="2088"/>
      <c r="C208" s="2080"/>
      <c r="D208" s="332" t="s">
        <v>609</v>
      </c>
      <c r="E208" s="565">
        <v>2</v>
      </c>
      <c r="F208" s="565">
        <v>1</v>
      </c>
      <c r="G208" s="33"/>
      <c r="H208" s="33" t="s">
        <v>225</v>
      </c>
      <c r="I208" s="33"/>
      <c r="J208" s="33"/>
      <c r="K208" s="36"/>
      <c r="L208" s="36"/>
      <c r="M208" s="36"/>
      <c r="N208" s="33" t="s">
        <v>225</v>
      </c>
      <c r="O208" s="33" t="s">
        <v>225</v>
      </c>
      <c r="P208" s="905"/>
      <c r="Q208" s="1568">
        <f t="shared" ref="Q208:Q229" si="12">ROUND(P208,2)*E208*F208</f>
        <v>0</v>
      </c>
    </row>
    <row r="209" spans="1:17" customFormat="1" ht="15" customHeight="1" x14ac:dyDescent="0.3">
      <c r="A209" s="1567">
        <v>195</v>
      </c>
      <c r="B209" s="2088"/>
      <c r="C209" s="2080"/>
      <c r="D209" s="332" t="s">
        <v>425</v>
      </c>
      <c r="E209" s="565">
        <v>2</v>
      </c>
      <c r="F209" s="565">
        <v>1</v>
      </c>
      <c r="G209" s="33"/>
      <c r="H209" s="33"/>
      <c r="I209" s="33"/>
      <c r="J209" s="33"/>
      <c r="K209" s="36"/>
      <c r="L209" s="36"/>
      <c r="M209" s="36"/>
      <c r="N209" s="33" t="s">
        <v>225</v>
      </c>
      <c r="O209" s="33" t="s">
        <v>225</v>
      </c>
      <c r="P209" s="905"/>
      <c r="Q209" s="1568">
        <f t="shared" si="12"/>
        <v>0</v>
      </c>
    </row>
    <row r="210" spans="1:17" customFormat="1" ht="15" customHeight="1" x14ac:dyDescent="0.3">
      <c r="A210" s="1567">
        <v>196</v>
      </c>
      <c r="B210" s="2088"/>
      <c r="C210" s="2080"/>
      <c r="D210" s="332" t="s">
        <v>610</v>
      </c>
      <c r="E210" s="565">
        <v>2</v>
      </c>
      <c r="F210" s="565">
        <v>1</v>
      </c>
      <c r="G210" s="33"/>
      <c r="H210" s="33"/>
      <c r="I210" s="33"/>
      <c r="J210" s="33"/>
      <c r="K210" s="36"/>
      <c r="L210" s="36"/>
      <c r="M210" s="36"/>
      <c r="N210" s="33" t="s">
        <v>225</v>
      </c>
      <c r="O210" s="33" t="s">
        <v>225</v>
      </c>
      <c r="P210" s="905"/>
      <c r="Q210" s="1568">
        <f t="shared" si="12"/>
        <v>0</v>
      </c>
    </row>
    <row r="211" spans="1:17" customFormat="1" x14ac:dyDescent="0.3">
      <c r="A211" s="1567">
        <v>197</v>
      </c>
      <c r="B211" s="2088"/>
      <c r="C211" s="2080"/>
      <c r="D211" s="332" t="s">
        <v>527</v>
      </c>
      <c r="E211" s="565">
        <v>2</v>
      </c>
      <c r="F211" s="565">
        <v>1</v>
      </c>
      <c r="G211" s="33"/>
      <c r="H211" s="33"/>
      <c r="I211" s="33"/>
      <c r="J211" s="33"/>
      <c r="K211" s="36"/>
      <c r="L211" s="36"/>
      <c r="M211" s="36"/>
      <c r="N211" s="33" t="s">
        <v>225</v>
      </c>
      <c r="O211" s="33" t="s">
        <v>225</v>
      </c>
      <c r="P211" s="905"/>
      <c r="Q211" s="1568">
        <f t="shared" si="12"/>
        <v>0</v>
      </c>
    </row>
    <row r="212" spans="1:17" customFormat="1" ht="30" customHeight="1" x14ac:dyDescent="0.3">
      <c r="A212" s="1567">
        <v>198</v>
      </c>
      <c r="B212" s="2088"/>
      <c r="C212" s="2080"/>
      <c r="D212" s="281" t="s">
        <v>4600</v>
      </c>
      <c r="E212" s="565">
        <v>2</v>
      </c>
      <c r="F212" s="565">
        <v>1</v>
      </c>
      <c r="G212" s="33"/>
      <c r="H212" s="33"/>
      <c r="I212" s="33"/>
      <c r="J212" s="33"/>
      <c r="K212" s="36"/>
      <c r="L212" s="36"/>
      <c r="M212" s="36"/>
      <c r="N212" s="33" t="s">
        <v>225</v>
      </c>
      <c r="O212" s="33" t="s">
        <v>225</v>
      </c>
      <c r="P212" s="905"/>
      <c r="Q212" s="1568">
        <f t="shared" si="12"/>
        <v>0</v>
      </c>
    </row>
    <row r="213" spans="1:17" customFormat="1" x14ac:dyDescent="0.3">
      <c r="A213" s="1567">
        <v>199</v>
      </c>
      <c r="B213" s="2088"/>
      <c r="C213" s="2080"/>
      <c r="D213" s="332" t="s">
        <v>612</v>
      </c>
      <c r="E213" s="565">
        <v>2</v>
      </c>
      <c r="F213" s="565">
        <v>1</v>
      </c>
      <c r="G213" s="33"/>
      <c r="H213" s="33"/>
      <c r="I213" s="33"/>
      <c r="J213" s="33"/>
      <c r="K213" s="36"/>
      <c r="L213" s="36"/>
      <c r="M213" s="36"/>
      <c r="N213" s="33" t="s">
        <v>225</v>
      </c>
      <c r="O213" s="33" t="s">
        <v>225</v>
      </c>
      <c r="P213" s="905"/>
      <c r="Q213" s="1568">
        <f t="shared" si="12"/>
        <v>0</v>
      </c>
    </row>
    <row r="214" spans="1:17" customFormat="1" ht="15" customHeight="1" x14ac:dyDescent="0.3">
      <c r="A214" s="1567">
        <v>200</v>
      </c>
      <c r="B214" s="2088"/>
      <c r="C214" s="2080"/>
      <c r="D214" s="332" t="s">
        <v>4606</v>
      </c>
      <c r="E214" s="565">
        <v>2</v>
      </c>
      <c r="F214" s="565">
        <v>2</v>
      </c>
      <c r="G214" s="33"/>
      <c r="H214" s="33"/>
      <c r="I214" s="33"/>
      <c r="J214" s="33"/>
      <c r="K214" s="36"/>
      <c r="L214" s="36"/>
      <c r="M214" s="36"/>
      <c r="N214" s="33" t="s">
        <v>225</v>
      </c>
      <c r="O214" s="33" t="s">
        <v>225</v>
      </c>
      <c r="P214" s="905"/>
      <c r="Q214" s="1568">
        <f t="shared" si="12"/>
        <v>0</v>
      </c>
    </row>
    <row r="215" spans="1:17" customFormat="1" x14ac:dyDescent="0.3">
      <c r="A215" s="1567">
        <v>201</v>
      </c>
      <c r="B215" s="2088"/>
      <c r="C215" s="2080"/>
      <c r="D215" s="332" t="s">
        <v>4631</v>
      </c>
      <c r="E215" s="565">
        <v>2</v>
      </c>
      <c r="F215" s="565">
        <v>2</v>
      </c>
      <c r="G215" s="33"/>
      <c r="H215" s="33"/>
      <c r="I215" s="33"/>
      <c r="J215" s="33"/>
      <c r="K215" s="36"/>
      <c r="L215" s="36"/>
      <c r="M215" s="36"/>
      <c r="N215" s="33" t="s">
        <v>225</v>
      </c>
      <c r="O215" s="33" t="s">
        <v>225</v>
      </c>
      <c r="P215" s="905"/>
      <c r="Q215" s="1568">
        <f t="shared" si="12"/>
        <v>0</v>
      </c>
    </row>
    <row r="216" spans="1:17" customFormat="1" x14ac:dyDescent="0.3">
      <c r="A216" s="1567">
        <v>202</v>
      </c>
      <c r="B216" s="2088"/>
      <c r="C216" s="2080"/>
      <c r="D216" s="332" t="s">
        <v>665</v>
      </c>
      <c r="E216" s="565">
        <v>2</v>
      </c>
      <c r="F216" s="33">
        <v>1</v>
      </c>
      <c r="G216" s="33"/>
      <c r="H216" s="33"/>
      <c r="I216" s="33"/>
      <c r="J216" s="33"/>
      <c r="K216" s="36"/>
      <c r="L216" s="36"/>
      <c r="M216" s="36"/>
      <c r="N216" s="33" t="s">
        <v>225</v>
      </c>
      <c r="O216" s="33" t="s">
        <v>225</v>
      </c>
      <c r="P216" s="905"/>
      <c r="Q216" s="1568">
        <f t="shared" si="12"/>
        <v>0</v>
      </c>
    </row>
    <row r="217" spans="1:17" customFormat="1" ht="41.4" x14ac:dyDescent="0.3">
      <c r="A217" s="1567">
        <v>203</v>
      </c>
      <c r="B217" s="2088"/>
      <c r="C217" s="2080" t="s">
        <v>4646</v>
      </c>
      <c r="D217" s="281" t="s">
        <v>4624</v>
      </c>
      <c r="E217" s="565">
        <v>2</v>
      </c>
      <c r="F217" s="565">
        <v>1</v>
      </c>
      <c r="G217" s="33"/>
      <c r="H217" s="33"/>
      <c r="I217" s="33"/>
      <c r="J217" s="33"/>
      <c r="K217" s="36"/>
      <c r="L217" s="36"/>
      <c r="M217" s="36"/>
      <c r="N217" s="33" t="s">
        <v>225</v>
      </c>
      <c r="O217" s="33" t="s">
        <v>225</v>
      </c>
      <c r="P217" s="905"/>
      <c r="Q217" s="1568">
        <f t="shared" si="12"/>
        <v>0</v>
      </c>
    </row>
    <row r="218" spans="1:17" customFormat="1" ht="15" customHeight="1" x14ac:dyDescent="0.3">
      <c r="A218" s="1567">
        <v>204</v>
      </c>
      <c r="B218" s="2088"/>
      <c r="C218" s="2080"/>
      <c r="D218" s="332" t="s">
        <v>621</v>
      </c>
      <c r="E218" s="565">
        <v>2</v>
      </c>
      <c r="F218" s="565">
        <v>1</v>
      </c>
      <c r="G218" s="33"/>
      <c r="H218" s="33"/>
      <c r="I218" s="33"/>
      <c r="J218" s="33"/>
      <c r="K218" s="36"/>
      <c r="L218" s="36"/>
      <c r="M218" s="36"/>
      <c r="N218" s="33" t="s">
        <v>225</v>
      </c>
      <c r="O218" s="33" t="s">
        <v>225</v>
      </c>
      <c r="P218" s="905"/>
      <c r="Q218" s="1568">
        <f t="shared" si="12"/>
        <v>0</v>
      </c>
    </row>
    <row r="219" spans="1:17" customFormat="1" ht="15" customHeight="1" x14ac:dyDescent="0.3">
      <c r="A219" s="1567">
        <v>205</v>
      </c>
      <c r="B219" s="2088" t="s">
        <v>4647</v>
      </c>
      <c r="C219" s="2080" t="s">
        <v>4648</v>
      </c>
      <c r="D219" s="332" t="s">
        <v>4649</v>
      </c>
      <c r="E219" s="33">
        <v>12</v>
      </c>
      <c r="F219" s="33">
        <v>1</v>
      </c>
      <c r="G219" s="33"/>
      <c r="H219" s="33" t="s">
        <v>225</v>
      </c>
      <c r="I219" s="33"/>
      <c r="J219" s="33"/>
      <c r="K219" s="36"/>
      <c r="L219" s="36"/>
      <c r="M219" s="36"/>
      <c r="N219" s="33" t="s">
        <v>225</v>
      </c>
      <c r="O219" s="33" t="s">
        <v>225</v>
      </c>
      <c r="P219" s="905"/>
      <c r="Q219" s="1568">
        <f t="shared" si="12"/>
        <v>0</v>
      </c>
    </row>
    <row r="220" spans="1:17" customFormat="1" x14ac:dyDescent="0.3">
      <c r="A220" s="1567">
        <v>206</v>
      </c>
      <c r="B220" s="2088"/>
      <c r="C220" s="2080"/>
      <c r="D220" s="332" t="s">
        <v>706</v>
      </c>
      <c r="E220" s="565">
        <v>12</v>
      </c>
      <c r="F220" s="565">
        <v>1</v>
      </c>
      <c r="G220" s="33"/>
      <c r="H220" s="33"/>
      <c r="I220" s="33"/>
      <c r="J220" s="33" t="s">
        <v>225</v>
      </c>
      <c r="K220" s="36"/>
      <c r="L220" s="36"/>
      <c r="M220" s="36"/>
      <c r="N220" s="33"/>
      <c r="O220" s="33"/>
      <c r="P220" s="905"/>
      <c r="Q220" s="1568">
        <f t="shared" si="12"/>
        <v>0</v>
      </c>
    </row>
    <row r="221" spans="1:17" customFormat="1" ht="41.4" x14ac:dyDescent="0.3">
      <c r="A221" s="1567">
        <v>207</v>
      </c>
      <c r="B221" s="2088"/>
      <c r="C221" s="2080"/>
      <c r="D221" s="281" t="s">
        <v>4650</v>
      </c>
      <c r="E221" s="565">
        <v>12</v>
      </c>
      <c r="F221" s="565">
        <v>1</v>
      </c>
      <c r="G221" s="33"/>
      <c r="H221" s="33"/>
      <c r="I221" s="33"/>
      <c r="J221" s="33" t="s">
        <v>225</v>
      </c>
      <c r="K221" s="36"/>
      <c r="L221" s="36"/>
      <c r="M221" s="36"/>
      <c r="N221" s="33"/>
      <c r="O221" s="33"/>
      <c r="P221" s="905"/>
      <c r="Q221" s="1568">
        <f t="shared" si="12"/>
        <v>0</v>
      </c>
    </row>
    <row r="222" spans="1:17" customFormat="1" ht="15" customHeight="1" x14ac:dyDescent="0.3">
      <c r="A222" s="1567">
        <v>208</v>
      </c>
      <c r="B222" s="2088"/>
      <c r="C222" s="2080"/>
      <c r="D222" s="332" t="s">
        <v>4651</v>
      </c>
      <c r="E222" s="565">
        <v>12</v>
      </c>
      <c r="F222" s="565">
        <v>1</v>
      </c>
      <c r="G222" s="33"/>
      <c r="H222" s="33"/>
      <c r="I222" s="33"/>
      <c r="J222" s="33" t="s">
        <v>225</v>
      </c>
      <c r="K222" s="36"/>
      <c r="L222" s="36"/>
      <c r="M222" s="36"/>
      <c r="N222" s="33"/>
      <c r="O222" s="33"/>
      <c r="P222" s="905"/>
      <c r="Q222" s="1568">
        <f t="shared" si="12"/>
        <v>0</v>
      </c>
    </row>
    <row r="223" spans="1:17" customFormat="1" x14ac:dyDescent="0.3">
      <c r="A223" s="1567">
        <v>209</v>
      </c>
      <c r="B223" s="2088" t="s">
        <v>4652</v>
      </c>
      <c r="C223" s="2080" t="s">
        <v>4653</v>
      </c>
      <c r="D223" s="332" t="s">
        <v>4649</v>
      </c>
      <c r="E223" s="565">
        <v>2</v>
      </c>
      <c r="F223" s="565">
        <v>1</v>
      </c>
      <c r="G223" s="33"/>
      <c r="H223" s="33"/>
      <c r="I223" s="33" t="s">
        <v>225</v>
      </c>
      <c r="J223" s="33"/>
      <c r="K223" s="36"/>
      <c r="L223" s="36"/>
      <c r="M223" s="36"/>
      <c r="N223" s="33" t="s">
        <v>225</v>
      </c>
      <c r="O223" s="33" t="s">
        <v>225</v>
      </c>
      <c r="P223" s="905"/>
      <c r="Q223" s="1568">
        <f t="shared" si="12"/>
        <v>0</v>
      </c>
    </row>
    <row r="224" spans="1:17" customFormat="1" ht="15" customHeight="1" x14ac:dyDescent="0.3">
      <c r="A224" s="1567">
        <v>210</v>
      </c>
      <c r="B224" s="2088"/>
      <c r="C224" s="2080"/>
      <c r="D224" s="332" t="s">
        <v>858</v>
      </c>
      <c r="E224" s="565">
        <v>2</v>
      </c>
      <c r="F224" s="565">
        <v>1</v>
      </c>
      <c r="G224" s="33"/>
      <c r="H224" s="33"/>
      <c r="I224" s="33" t="s">
        <v>225</v>
      </c>
      <c r="J224" s="33"/>
      <c r="K224" s="36"/>
      <c r="L224" s="36"/>
      <c r="M224" s="36"/>
      <c r="N224" s="33" t="s">
        <v>225</v>
      </c>
      <c r="O224" s="33" t="s">
        <v>225</v>
      </c>
      <c r="P224" s="905"/>
      <c r="Q224" s="1568">
        <f t="shared" si="12"/>
        <v>0</v>
      </c>
    </row>
    <row r="225" spans="1:17" customFormat="1" ht="15" thickBot="1" x14ac:dyDescent="0.35">
      <c r="A225" s="1567">
        <v>211</v>
      </c>
      <c r="B225" s="2089" t="s">
        <v>2107</v>
      </c>
      <c r="C225" s="2091" t="s">
        <v>4654</v>
      </c>
      <c r="D225" s="332" t="s">
        <v>4655</v>
      </c>
      <c r="E225" s="565">
        <v>2</v>
      </c>
      <c r="F225" s="565">
        <v>1</v>
      </c>
      <c r="G225" s="33"/>
      <c r="H225" s="33"/>
      <c r="I225" s="33"/>
      <c r="J225" s="33"/>
      <c r="K225" s="36"/>
      <c r="L225" s="36"/>
      <c r="M225" s="36"/>
      <c r="N225" s="33" t="s">
        <v>225</v>
      </c>
      <c r="O225" s="33" t="s">
        <v>225</v>
      </c>
      <c r="P225" s="905"/>
      <c r="Q225" s="1568">
        <f t="shared" si="12"/>
        <v>0</v>
      </c>
    </row>
    <row r="226" spans="1:17" customFormat="1" x14ac:dyDescent="0.3">
      <c r="A226" s="1570">
        <v>212</v>
      </c>
      <c r="B226" s="2090"/>
      <c r="C226" s="2092"/>
      <c r="D226" s="491" t="s">
        <v>858</v>
      </c>
      <c r="E226" s="1571">
        <v>2</v>
      </c>
      <c r="F226" s="1571">
        <v>1</v>
      </c>
      <c r="G226" s="134"/>
      <c r="H226" s="134"/>
      <c r="I226" s="134"/>
      <c r="J226" s="134"/>
      <c r="K226" s="132"/>
      <c r="L226" s="132"/>
      <c r="M226" s="132"/>
      <c r="N226" s="134" t="s">
        <v>225</v>
      </c>
      <c r="O226" s="134" t="s">
        <v>225</v>
      </c>
      <c r="P226" s="908"/>
      <c r="Q226" s="1572">
        <f t="shared" si="12"/>
        <v>0</v>
      </c>
    </row>
    <row r="227" spans="1:17" customFormat="1" ht="58.65" customHeight="1" x14ac:dyDescent="0.3">
      <c r="A227" s="1573">
        <v>213</v>
      </c>
      <c r="B227" s="2094" t="s">
        <v>718</v>
      </c>
      <c r="C227" s="2093" t="s">
        <v>6801</v>
      </c>
      <c r="D227" s="1574" t="s">
        <v>6800</v>
      </c>
      <c r="E227" s="1575">
        <v>2</v>
      </c>
      <c r="F227" s="1575">
        <v>1</v>
      </c>
      <c r="G227" s="1576"/>
      <c r="H227" s="1576"/>
      <c r="I227" s="1576"/>
      <c r="J227" s="1576"/>
      <c r="K227" s="1576"/>
      <c r="L227" s="1576"/>
      <c r="M227" s="1576"/>
      <c r="N227" s="1577" t="s">
        <v>225</v>
      </c>
      <c r="O227" s="1577" t="s">
        <v>225</v>
      </c>
      <c r="P227" s="1369"/>
      <c r="Q227" s="1578">
        <f t="shared" si="12"/>
        <v>0</v>
      </c>
    </row>
    <row r="228" spans="1:17" customFormat="1" ht="58.65" customHeight="1" x14ac:dyDescent="0.3">
      <c r="A228" s="1573">
        <v>214</v>
      </c>
      <c r="B228" s="2095"/>
      <c r="C228" s="2093"/>
      <c r="D228" s="1574" t="s">
        <v>6799</v>
      </c>
      <c r="E228" s="1575">
        <v>2</v>
      </c>
      <c r="F228" s="1575">
        <v>1</v>
      </c>
      <c r="G228" s="1576"/>
      <c r="H228" s="1576"/>
      <c r="I228" s="1576"/>
      <c r="J228" s="1576"/>
      <c r="K228" s="1576"/>
      <c r="L228" s="1576"/>
      <c r="M228" s="1576"/>
      <c r="N228" s="1577" t="s">
        <v>225</v>
      </c>
      <c r="O228" s="1577" t="s">
        <v>225</v>
      </c>
      <c r="P228" s="1369"/>
      <c r="Q228" s="1578">
        <f t="shared" si="12"/>
        <v>0</v>
      </c>
    </row>
    <row r="229" spans="1:17" customFormat="1" ht="15" thickBot="1" x14ac:dyDescent="0.35">
      <c r="A229" s="1579">
        <v>215</v>
      </c>
      <c r="B229" s="2096"/>
      <c r="C229" s="1580" t="s">
        <v>161</v>
      </c>
      <c r="D229" s="1581" t="s">
        <v>162</v>
      </c>
      <c r="E229" s="1582">
        <v>2</v>
      </c>
      <c r="F229" s="1580">
        <v>1</v>
      </c>
      <c r="G229" s="1583"/>
      <c r="H229" s="1583"/>
      <c r="I229" s="1583"/>
      <c r="J229" s="1583"/>
      <c r="K229" s="1583"/>
      <c r="L229" s="1583"/>
      <c r="M229" s="1583"/>
      <c r="N229" s="1583" t="s">
        <v>225</v>
      </c>
      <c r="O229" s="1583" t="s">
        <v>225</v>
      </c>
      <c r="P229" s="1370"/>
      <c r="Q229" s="1584">
        <f t="shared" si="12"/>
        <v>0</v>
      </c>
    </row>
    <row r="230" spans="1:17" customFormat="1" ht="15" thickBot="1" x14ac:dyDescent="0.35">
      <c r="A230" s="1790" t="s">
        <v>163</v>
      </c>
      <c r="B230" s="1790"/>
      <c r="C230" s="1790"/>
      <c r="D230" s="1790"/>
      <c r="E230" s="1790"/>
      <c r="F230" s="1790"/>
      <c r="G230" s="1790"/>
      <c r="H230" s="1790"/>
      <c r="I230" s="1790"/>
      <c r="J230" s="1790"/>
      <c r="K230" s="1790"/>
      <c r="L230" s="1790"/>
      <c r="M230" s="1790"/>
      <c r="N230" s="1790"/>
      <c r="O230" s="1790"/>
      <c r="P230" s="1833">
        <f>SUM(Q15:Q229)</f>
        <v>0</v>
      </c>
      <c r="Q230" s="1833"/>
    </row>
    <row r="231" spans="1:17" customFormat="1" ht="15" thickBot="1" x14ac:dyDescent="0.35">
      <c r="A231" s="229" t="s">
        <v>3023</v>
      </c>
      <c r="B231" s="230"/>
      <c r="C231" s="230"/>
      <c r="D231" s="230"/>
      <c r="E231" s="230"/>
      <c r="F231" s="230"/>
      <c r="G231" s="230"/>
      <c r="H231" s="230"/>
      <c r="I231" s="230"/>
      <c r="J231" s="230"/>
      <c r="K231" s="230"/>
      <c r="L231" s="230"/>
      <c r="M231" s="230"/>
      <c r="N231" s="230"/>
      <c r="O231" s="231"/>
      <c r="P231" s="1829">
        <f>SUM(P230*2)</f>
        <v>0</v>
      </c>
      <c r="Q231" s="1829"/>
    </row>
    <row r="232" spans="1:17" customFormat="1" x14ac:dyDescent="0.3">
      <c r="A232" s="142"/>
      <c r="B232" s="142"/>
      <c r="C232" s="142"/>
      <c r="D232" s="142"/>
      <c r="E232" s="142"/>
      <c r="F232" s="142"/>
      <c r="G232" s="143"/>
      <c r="H232" s="143"/>
      <c r="I232" s="143"/>
      <c r="J232" s="143"/>
      <c r="K232" s="143"/>
      <c r="L232" s="143"/>
      <c r="M232" s="143"/>
      <c r="N232" s="143"/>
      <c r="O232" s="143"/>
      <c r="P232" s="142"/>
      <c r="Q232" s="142"/>
    </row>
  </sheetData>
  <sheetProtection algorithmName="SHA-512" hashValue="M/0bCvZPS4qr5dAkD9ohtq12rD1HI1fdXVlIx/UDe7swsmnJExCOR20bkTzKBoiI6FeHKfDan5/efS7R0+RyYA==" saltValue="js9gqi9i8RpNLhiW/fYcWw==" spinCount="100000" sheet="1" objects="1" scenarios="1"/>
  <mergeCells count="109">
    <mergeCell ref="E1:Q1"/>
    <mergeCell ref="A8:C8"/>
    <mergeCell ref="A9:D9"/>
    <mergeCell ref="A10:O10"/>
    <mergeCell ref="A11:A13"/>
    <mergeCell ref="B11:B13"/>
    <mergeCell ref="C11:C13"/>
    <mergeCell ref="D11:D13"/>
    <mergeCell ref="E11:E13"/>
    <mergeCell ref="F11:F13"/>
    <mergeCell ref="B15:B31"/>
    <mergeCell ref="C15:C24"/>
    <mergeCell ref="P15:Q15"/>
    <mergeCell ref="P16:Q16"/>
    <mergeCell ref="P17:Q17"/>
    <mergeCell ref="C25:C31"/>
    <mergeCell ref="G11:O11"/>
    <mergeCell ref="P11:P13"/>
    <mergeCell ref="Q11:Q13"/>
    <mergeCell ref="G12:I12"/>
    <mergeCell ref="J12:O12"/>
    <mergeCell ref="A14:Q14"/>
    <mergeCell ref="B61:B85"/>
    <mergeCell ref="C61:C72"/>
    <mergeCell ref="P61:Q61"/>
    <mergeCell ref="P62:Q62"/>
    <mergeCell ref="P63:Q63"/>
    <mergeCell ref="C73:C77"/>
    <mergeCell ref="C78:C85"/>
    <mergeCell ref="B32:B60"/>
    <mergeCell ref="C32:C43"/>
    <mergeCell ref="P32:Q32"/>
    <mergeCell ref="P33:Q33"/>
    <mergeCell ref="P34:Q34"/>
    <mergeCell ref="C44:C48"/>
    <mergeCell ref="C49:C53"/>
    <mergeCell ref="C54:C60"/>
    <mergeCell ref="B100:B110"/>
    <mergeCell ref="C100:C108"/>
    <mergeCell ref="P100:Q100"/>
    <mergeCell ref="P101:Q101"/>
    <mergeCell ref="P102:Q102"/>
    <mergeCell ref="C109:C110"/>
    <mergeCell ref="B86:B99"/>
    <mergeCell ref="C86:C94"/>
    <mergeCell ref="P86:Q86"/>
    <mergeCell ref="P87:Q87"/>
    <mergeCell ref="P88:Q88"/>
    <mergeCell ref="C95:C97"/>
    <mergeCell ref="C98:C99"/>
    <mergeCell ref="B122:B135"/>
    <mergeCell ref="C122:C133"/>
    <mergeCell ref="P122:Q122"/>
    <mergeCell ref="P123:Q123"/>
    <mergeCell ref="P124:Q124"/>
    <mergeCell ref="C134:C135"/>
    <mergeCell ref="B111:B121"/>
    <mergeCell ref="C111:C119"/>
    <mergeCell ref="P111:Q111"/>
    <mergeCell ref="P112:Q112"/>
    <mergeCell ref="P113:Q113"/>
    <mergeCell ref="C120:C121"/>
    <mergeCell ref="B149:B162"/>
    <mergeCell ref="C149:C159"/>
    <mergeCell ref="P149:Q149"/>
    <mergeCell ref="P150:Q150"/>
    <mergeCell ref="P151:Q151"/>
    <mergeCell ref="C160:C162"/>
    <mergeCell ref="B136:B148"/>
    <mergeCell ref="C136:C145"/>
    <mergeCell ref="P136:Q136"/>
    <mergeCell ref="P137:Q137"/>
    <mergeCell ref="P138:Q138"/>
    <mergeCell ref="C146:C148"/>
    <mergeCell ref="B177:B190"/>
    <mergeCell ref="C177:C187"/>
    <mergeCell ref="P177:Q177"/>
    <mergeCell ref="P178:Q178"/>
    <mergeCell ref="P179:Q179"/>
    <mergeCell ref="C188:C190"/>
    <mergeCell ref="B163:B176"/>
    <mergeCell ref="C163:C173"/>
    <mergeCell ref="P163:Q163"/>
    <mergeCell ref="P164:Q164"/>
    <mergeCell ref="P165:Q165"/>
    <mergeCell ref="C174:C176"/>
    <mergeCell ref="B205:B218"/>
    <mergeCell ref="C205:C216"/>
    <mergeCell ref="P205:Q205"/>
    <mergeCell ref="P206:Q206"/>
    <mergeCell ref="P207:Q207"/>
    <mergeCell ref="C217:C218"/>
    <mergeCell ref="B191:B204"/>
    <mergeCell ref="C191:C201"/>
    <mergeCell ref="P191:Q191"/>
    <mergeCell ref="P192:Q192"/>
    <mergeCell ref="P193:Q193"/>
    <mergeCell ref="C202:C204"/>
    <mergeCell ref="A230:O230"/>
    <mergeCell ref="P230:Q230"/>
    <mergeCell ref="P231:Q231"/>
    <mergeCell ref="B219:B222"/>
    <mergeCell ref="C219:C222"/>
    <mergeCell ref="B223:B224"/>
    <mergeCell ref="C223:C224"/>
    <mergeCell ref="B225:B226"/>
    <mergeCell ref="C225:C226"/>
    <mergeCell ref="C227:C228"/>
    <mergeCell ref="B227:B229"/>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14E6C-A05E-473B-B402-085BD7E8E5C2}">
  <sheetPr>
    <tabColor rgb="FFFFC000"/>
    <pageSetUpPr fitToPage="1"/>
  </sheetPr>
  <dimension ref="A1:Q88"/>
  <sheetViews>
    <sheetView topLeftCell="C56" workbookViewId="0">
      <selection activeCell="P76" sqref="P76"/>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0" width="3.6640625" style="62" customWidth="1"/>
    <col min="11"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4656</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4657</v>
      </c>
      <c r="B9" s="1771"/>
      <c r="C9" s="1771"/>
      <c r="D9" s="1771"/>
      <c r="E9" s="69"/>
      <c r="F9" s="69"/>
      <c r="G9" s="69"/>
      <c r="H9" s="69"/>
      <c r="I9" s="846"/>
      <c r="J9" s="846"/>
      <c r="K9" s="846"/>
      <c r="L9" s="846"/>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3"/>
      <c r="P11" s="1766" t="s">
        <v>116</v>
      </c>
      <c r="Q11" s="1766" t="s">
        <v>117</v>
      </c>
    </row>
    <row r="12" spans="1:17" s="15" customFormat="1" ht="88.5" customHeight="1" thickBot="1" x14ac:dyDescent="0.35">
      <c r="A12" s="1763"/>
      <c r="B12" s="1763"/>
      <c r="C12" s="1764"/>
      <c r="D12" s="1765"/>
      <c r="E12" s="1765"/>
      <c r="F12" s="1765"/>
      <c r="G12" s="1763" t="s">
        <v>118</v>
      </c>
      <c r="H12" s="1763"/>
      <c r="I12" s="1763"/>
      <c r="J12" s="1763" t="s">
        <v>119</v>
      </c>
      <c r="K12" s="1763"/>
      <c r="L12" s="1763"/>
      <c r="M12" s="1763"/>
      <c r="N12" s="1763"/>
      <c r="O12" s="1763"/>
      <c r="P12" s="1766"/>
      <c r="Q12" s="1766"/>
    </row>
    <row r="13" spans="1:17" s="15" customFormat="1" ht="77.25" customHeight="1" thickBot="1" x14ac:dyDescent="0.35">
      <c r="A13" s="1763"/>
      <c r="B13" s="1763"/>
      <c r="C13" s="1764"/>
      <c r="D13" s="1765"/>
      <c r="E13" s="1765"/>
      <c r="F13" s="1765"/>
      <c r="G13" s="16" t="s">
        <v>120</v>
      </c>
      <c r="H13" s="17" t="s">
        <v>121</v>
      </c>
      <c r="I13" s="577" t="s">
        <v>122</v>
      </c>
      <c r="J13" s="252" t="s">
        <v>603</v>
      </c>
      <c r="K13" s="253" t="s">
        <v>123</v>
      </c>
      <c r="L13" s="17" t="s">
        <v>124</v>
      </c>
      <c r="M13" s="17" t="s">
        <v>125</v>
      </c>
      <c r="N13" s="17" t="s">
        <v>126</v>
      </c>
      <c r="O13" s="18" t="s">
        <v>127</v>
      </c>
      <c r="P13" s="1766"/>
      <c r="Q13" s="1766"/>
    </row>
    <row r="14" spans="1:17" customFormat="1" ht="15" thickBot="1" x14ac:dyDescent="0.35">
      <c r="A14" s="2104" t="s">
        <v>4658</v>
      </c>
      <c r="B14" s="2104"/>
      <c r="C14" s="2104"/>
      <c r="D14" s="2104"/>
      <c r="E14" s="2104"/>
      <c r="F14" s="2104"/>
      <c r="G14" s="2104"/>
      <c r="H14" s="2104"/>
      <c r="I14" s="2104"/>
      <c r="J14" s="2104"/>
      <c r="K14" s="2104"/>
      <c r="L14" s="2104"/>
      <c r="M14" s="2104"/>
      <c r="N14" s="2104"/>
      <c r="O14" s="2104"/>
      <c r="P14" s="2104"/>
      <c r="Q14" s="2104"/>
    </row>
    <row r="15" spans="1:17" customFormat="1" ht="30" customHeight="1" x14ac:dyDescent="0.3">
      <c r="A15" s="1585">
        <v>1</v>
      </c>
      <c r="B15" s="1586" t="s">
        <v>4659</v>
      </c>
      <c r="C15" s="1565"/>
      <c r="D15" s="1587" t="s">
        <v>4660</v>
      </c>
      <c r="E15" s="1565">
        <v>12</v>
      </c>
      <c r="F15" s="1565">
        <v>2</v>
      </c>
      <c r="G15" s="1565"/>
      <c r="H15" s="1565"/>
      <c r="I15" s="1565"/>
      <c r="J15" s="1565" t="s">
        <v>225</v>
      </c>
      <c r="K15" s="1566"/>
      <c r="L15" s="1566"/>
      <c r="M15" s="1566"/>
      <c r="N15" s="1565"/>
      <c r="O15" s="1565"/>
      <c r="P15" s="1371"/>
      <c r="Q15" s="1588">
        <f t="shared" ref="Q15:Q61" si="0">ROUND(P15,2)*E15*F15</f>
        <v>0</v>
      </c>
    </row>
    <row r="16" spans="1:17" customFormat="1" ht="27.6" x14ac:dyDescent="0.3">
      <c r="A16" s="1589">
        <v>2</v>
      </c>
      <c r="B16" s="273" t="s">
        <v>4661</v>
      </c>
      <c r="C16" s="33"/>
      <c r="D16" s="149" t="s">
        <v>4662</v>
      </c>
      <c r="E16" s="33">
        <v>12</v>
      </c>
      <c r="F16" s="33">
        <v>2</v>
      </c>
      <c r="G16" s="33"/>
      <c r="H16" s="33"/>
      <c r="I16" s="33"/>
      <c r="J16" s="33" t="s">
        <v>225</v>
      </c>
      <c r="K16" s="36"/>
      <c r="L16" s="36"/>
      <c r="M16" s="36"/>
      <c r="N16" s="33"/>
      <c r="O16" s="33"/>
      <c r="P16" s="905"/>
      <c r="Q16" s="1568">
        <f t="shared" si="0"/>
        <v>0</v>
      </c>
    </row>
    <row r="17" spans="1:17" customFormat="1" ht="15" customHeight="1" x14ac:dyDescent="0.3">
      <c r="A17" s="1589">
        <v>3</v>
      </c>
      <c r="B17" s="2085" t="s">
        <v>4663</v>
      </c>
      <c r="C17" s="2085" t="s">
        <v>4664</v>
      </c>
      <c r="D17" s="233" t="s">
        <v>4665</v>
      </c>
      <c r="E17" s="33">
        <v>12</v>
      </c>
      <c r="F17" s="33">
        <v>2</v>
      </c>
      <c r="G17" s="33"/>
      <c r="H17" s="33"/>
      <c r="I17" s="33"/>
      <c r="J17" s="33" t="s">
        <v>225</v>
      </c>
      <c r="K17" s="36"/>
      <c r="L17" s="36"/>
      <c r="M17" s="36"/>
      <c r="N17" s="33"/>
      <c r="O17" s="33"/>
      <c r="P17" s="905"/>
      <c r="Q17" s="1568">
        <f t="shared" si="0"/>
        <v>0</v>
      </c>
    </row>
    <row r="18" spans="1:17" customFormat="1" x14ac:dyDescent="0.3">
      <c r="A18" s="1589">
        <v>4</v>
      </c>
      <c r="B18" s="2085"/>
      <c r="C18" s="2085"/>
      <c r="D18" s="233" t="s">
        <v>4666</v>
      </c>
      <c r="E18" s="33">
        <v>12</v>
      </c>
      <c r="F18" s="33">
        <v>2</v>
      </c>
      <c r="G18" s="33"/>
      <c r="H18" s="33"/>
      <c r="I18" s="33"/>
      <c r="J18" s="33" t="s">
        <v>225</v>
      </c>
      <c r="K18" s="36"/>
      <c r="L18" s="36"/>
      <c r="M18" s="36"/>
      <c r="N18" s="33"/>
      <c r="O18" s="33"/>
      <c r="P18" s="905"/>
      <c r="Q18" s="1568">
        <f t="shared" si="0"/>
        <v>0</v>
      </c>
    </row>
    <row r="19" spans="1:17" customFormat="1" x14ac:dyDescent="0.3">
      <c r="A19" s="1589">
        <v>5</v>
      </c>
      <c r="B19" s="2085"/>
      <c r="C19" s="2085"/>
      <c r="D19" s="233" t="s">
        <v>4667</v>
      </c>
      <c r="E19" s="33">
        <v>12</v>
      </c>
      <c r="F19" s="33">
        <v>2</v>
      </c>
      <c r="G19" s="33"/>
      <c r="H19" s="33"/>
      <c r="I19" s="33"/>
      <c r="J19" s="33" t="s">
        <v>225</v>
      </c>
      <c r="K19" s="36"/>
      <c r="L19" s="36"/>
      <c r="M19" s="36"/>
      <c r="N19" s="33"/>
      <c r="O19" s="33"/>
      <c r="P19" s="905"/>
      <c r="Q19" s="1568">
        <f t="shared" si="0"/>
        <v>0</v>
      </c>
    </row>
    <row r="20" spans="1:17" customFormat="1" ht="27.6" x14ac:dyDescent="0.3">
      <c r="A20" s="1589">
        <v>6</v>
      </c>
      <c r="B20" s="2086" t="s">
        <v>929</v>
      </c>
      <c r="C20" s="2086" t="s">
        <v>4668</v>
      </c>
      <c r="D20" s="149" t="s">
        <v>4669</v>
      </c>
      <c r="E20" s="565">
        <v>2</v>
      </c>
      <c r="F20" s="565">
        <v>1</v>
      </c>
      <c r="G20" s="33"/>
      <c r="H20" s="33"/>
      <c r="I20" s="33"/>
      <c r="J20" s="33"/>
      <c r="K20" s="36"/>
      <c r="L20" s="36"/>
      <c r="M20" s="36"/>
      <c r="N20" s="33" t="s">
        <v>225</v>
      </c>
      <c r="O20" s="33" t="s">
        <v>225</v>
      </c>
      <c r="P20" s="905"/>
      <c r="Q20" s="1568">
        <f t="shared" si="0"/>
        <v>0</v>
      </c>
    </row>
    <row r="21" spans="1:17" customFormat="1" ht="30" customHeight="1" x14ac:dyDescent="0.3">
      <c r="A21" s="1589">
        <v>7</v>
      </c>
      <c r="B21" s="2086"/>
      <c r="C21" s="2086"/>
      <c r="D21" s="149" t="s">
        <v>4670</v>
      </c>
      <c r="E21" s="565">
        <v>2</v>
      </c>
      <c r="F21" s="565">
        <v>1</v>
      </c>
      <c r="G21" s="33"/>
      <c r="H21" s="33"/>
      <c r="I21" s="33"/>
      <c r="J21" s="33"/>
      <c r="K21" s="36"/>
      <c r="L21" s="36"/>
      <c r="M21" s="36"/>
      <c r="N21" s="33" t="s">
        <v>225</v>
      </c>
      <c r="O21" s="33" t="s">
        <v>225</v>
      </c>
      <c r="P21" s="905"/>
      <c r="Q21" s="1568">
        <f t="shared" si="0"/>
        <v>0</v>
      </c>
    </row>
    <row r="22" spans="1:17" customFormat="1" ht="30" customHeight="1" x14ac:dyDescent="0.3">
      <c r="A22" s="1589">
        <v>8</v>
      </c>
      <c r="B22" s="33" t="s">
        <v>900</v>
      </c>
      <c r="C22" s="33" t="s">
        <v>4671</v>
      </c>
      <c r="D22" s="149" t="s">
        <v>4672</v>
      </c>
      <c r="E22" s="565">
        <v>12</v>
      </c>
      <c r="F22" s="565">
        <v>1</v>
      </c>
      <c r="G22" s="33"/>
      <c r="H22" s="33"/>
      <c r="I22" s="33"/>
      <c r="J22" s="33" t="s">
        <v>225</v>
      </c>
      <c r="K22" s="36"/>
      <c r="L22" s="36"/>
      <c r="M22" s="36"/>
      <c r="N22" s="33"/>
      <c r="O22" s="33"/>
      <c r="P22" s="905"/>
      <c r="Q22" s="1568">
        <f t="shared" si="0"/>
        <v>0</v>
      </c>
    </row>
    <row r="23" spans="1:17" customFormat="1" ht="27.6" x14ac:dyDescent="0.3">
      <c r="A23" s="1589">
        <v>9</v>
      </c>
      <c r="B23" s="273" t="s">
        <v>4673</v>
      </c>
      <c r="C23" s="273" t="s">
        <v>4674</v>
      </c>
      <c r="D23" s="233" t="s">
        <v>4675</v>
      </c>
      <c r="E23" s="565">
        <v>2</v>
      </c>
      <c r="F23" s="565">
        <v>1</v>
      </c>
      <c r="G23" s="33"/>
      <c r="H23" s="33"/>
      <c r="I23" s="33"/>
      <c r="J23" s="33"/>
      <c r="K23" s="36"/>
      <c r="L23" s="36"/>
      <c r="M23" s="36"/>
      <c r="N23" s="33" t="s">
        <v>225</v>
      </c>
      <c r="O23" s="33" t="s">
        <v>225</v>
      </c>
      <c r="P23" s="905"/>
      <c r="Q23" s="1568">
        <f t="shared" si="0"/>
        <v>0</v>
      </c>
    </row>
    <row r="24" spans="1:17" customFormat="1" x14ac:dyDescent="0.3">
      <c r="A24" s="1589">
        <v>10</v>
      </c>
      <c r="B24" s="2086" t="s">
        <v>4676</v>
      </c>
      <c r="C24" s="2085" t="s">
        <v>4677</v>
      </c>
      <c r="D24" s="233" t="s">
        <v>4678</v>
      </c>
      <c r="E24" s="565">
        <v>2</v>
      </c>
      <c r="F24" s="565">
        <v>1</v>
      </c>
      <c r="G24" s="33"/>
      <c r="H24" s="33"/>
      <c r="I24" s="33"/>
      <c r="J24" s="33"/>
      <c r="K24" s="36"/>
      <c r="L24" s="36"/>
      <c r="M24" s="36"/>
      <c r="N24" s="33" t="s">
        <v>225</v>
      </c>
      <c r="O24" s="33" t="s">
        <v>225</v>
      </c>
      <c r="P24" s="905"/>
      <c r="Q24" s="1568">
        <f t="shared" si="0"/>
        <v>0</v>
      </c>
    </row>
    <row r="25" spans="1:17" customFormat="1" ht="30" customHeight="1" x14ac:dyDescent="0.3">
      <c r="A25" s="1589">
        <v>11</v>
      </c>
      <c r="B25" s="2086"/>
      <c r="C25" s="2085"/>
      <c r="D25" s="233" t="s">
        <v>922</v>
      </c>
      <c r="E25" s="565">
        <v>2</v>
      </c>
      <c r="F25" s="33">
        <v>1</v>
      </c>
      <c r="G25" s="1569"/>
      <c r="H25" s="1569"/>
      <c r="I25" s="1569"/>
      <c r="J25" s="1569"/>
      <c r="K25" s="36"/>
      <c r="L25" s="36"/>
      <c r="M25" s="36"/>
      <c r="N25" s="33" t="s">
        <v>225</v>
      </c>
      <c r="O25" s="33" t="s">
        <v>225</v>
      </c>
      <c r="P25" s="905"/>
      <c r="Q25" s="1568">
        <f t="shared" si="0"/>
        <v>0</v>
      </c>
    </row>
    <row r="26" spans="1:17" customFormat="1" x14ac:dyDescent="0.3">
      <c r="A26" s="1589">
        <v>12</v>
      </c>
      <c r="B26" s="2086"/>
      <c r="C26" s="2085"/>
      <c r="D26" s="233" t="s">
        <v>4679</v>
      </c>
      <c r="E26" s="565">
        <v>2</v>
      </c>
      <c r="F26" s="565">
        <v>1</v>
      </c>
      <c r="G26" s="33"/>
      <c r="H26" s="33"/>
      <c r="I26" s="33"/>
      <c r="J26" s="33"/>
      <c r="K26" s="36"/>
      <c r="L26" s="36"/>
      <c r="M26" s="36"/>
      <c r="N26" s="33" t="s">
        <v>225</v>
      </c>
      <c r="O26" s="33" t="s">
        <v>225</v>
      </c>
      <c r="P26" s="905"/>
      <c r="Q26" s="1568">
        <f t="shared" si="0"/>
        <v>0</v>
      </c>
    </row>
    <row r="27" spans="1:17" customFormat="1" ht="15" customHeight="1" x14ac:dyDescent="0.3">
      <c r="A27" s="1589">
        <v>13</v>
      </c>
      <c r="B27" s="2086" t="s">
        <v>933</v>
      </c>
      <c r="C27" s="2086" t="s">
        <v>4680</v>
      </c>
      <c r="D27" s="233" t="s">
        <v>4681</v>
      </c>
      <c r="E27" s="565">
        <v>2</v>
      </c>
      <c r="F27" s="565">
        <v>1</v>
      </c>
      <c r="G27" s="33"/>
      <c r="H27" s="33"/>
      <c r="I27" s="33"/>
      <c r="J27" s="33"/>
      <c r="K27" s="36"/>
      <c r="L27" s="36"/>
      <c r="M27" s="36"/>
      <c r="N27" s="33" t="s">
        <v>225</v>
      </c>
      <c r="O27" s="33" t="s">
        <v>225</v>
      </c>
      <c r="P27" s="905"/>
      <c r="Q27" s="1568">
        <f t="shared" si="0"/>
        <v>0</v>
      </c>
    </row>
    <row r="28" spans="1:17" customFormat="1" x14ac:dyDescent="0.3">
      <c r="A28" s="1589">
        <v>14</v>
      </c>
      <c r="B28" s="2086"/>
      <c r="C28" s="2086"/>
      <c r="D28" s="233" t="s">
        <v>938</v>
      </c>
      <c r="E28" s="565">
        <v>2</v>
      </c>
      <c r="F28" s="565">
        <v>1</v>
      </c>
      <c r="G28" s="33"/>
      <c r="H28" s="33"/>
      <c r="I28" s="33"/>
      <c r="J28" s="33"/>
      <c r="K28" s="36"/>
      <c r="L28" s="36"/>
      <c r="M28" s="36"/>
      <c r="N28" s="33" t="s">
        <v>225</v>
      </c>
      <c r="O28" s="33" t="s">
        <v>225</v>
      </c>
      <c r="P28" s="905"/>
      <c r="Q28" s="1568">
        <f t="shared" si="0"/>
        <v>0</v>
      </c>
    </row>
    <row r="29" spans="1:17" customFormat="1" x14ac:dyDescent="0.3">
      <c r="A29" s="1589">
        <v>15</v>
      </c>
      <c r="B29" s="33" t="s">
        <v>459</v>
      </c>
      <c r="C29" s="33" t="s">
        <v>4682</v>
      </c>
      <c r="D29" s="233" t="s">
        <v>4683</v>
      </c>
      <c r="E29" s="33">
        <v>2</v>
      </c>
      <c r="F29" s="33">
        <v>1</v>
      </c>
      <c r="G29" s="33"/>
      <c r="H29" s="33"/>
      <c r="I29" s="33"/>
      <c r="J29" s="33"/>
      <c r="K29" s="36"/>
      <c r="L29" s="36"/>
      <c r="M29" s="36"/>
      <c r="N29" s="33" t="s">
        <v>225</v>
      </c>
      <c r="O29" s="33" t="s">
        <v>225</v>
      </c>
      <c r="P29" s="905"/>
      <c r="Q29" s="1568">
        <f t="shared" si="0"/>
        <v>0</v>
      </c>
    </row>
    <row r="30" spans="1:17" customFormat="1" x14ac:dyDescent="0.3">
      <c r="A30" s="1589">
        <v>16</v>
      </c>
      <c r="B30" s="33" t="s">
        <v>4684</v>
      </c>
      <c r="C30" s="33" t="s">
        <v>4685</v>
      </c>
      <c r="D30" s="233" t="s">
        <v>4686</v>
      </c>
      <c r="E30" s="33">
        <v>12</v>
      </c>
      <c r="F30" s="33">
        <v>1</v>
      </c>
      <c r="G30" s="33"/>
      <c r="H30" s="33"/>
      <c r="I30" s="33"/>
      <c r="J30" s="33" t="s">
        <v>225</v>
      </c>
      <c r="K30" s="36"/>
      <c r="L30" s="36"/>
      <c r="M30" s="36"/>
      <c r="N30" s="33"/>
      <c r="O30" s="33"/>
      <c r="P30" s="905"/>
      <c r="Q30" s="1568">
        <f t="shared" si="0"/>
        <v>0</v>
      </c>
    </row>
    <row r="31" spans="1:17" customFormat="1" ht="30" customHeight="1" x14ac:dyDescent="0.3">
      <c r="A31" s="1589">
        <v>17</v>
      </c>
      <c r="B31" s="33" t="s">
        <v>948</v>
      </c>
      <c r="C31" s="33" t="s">
        <v>4687</v>
      </c>
      <c r="D31" s="149" t="s">
        <v>4688</v>
      </c>
      <c r="E31" s="33">
        <v>2</v>
      </c>
      <c r="F31" s="33">
        <v>1</v>
      </c>
      <c r="G31" s="33"/>
      <c r="H31" s="33"/>
      <c r="I31" s="33"/>
      <c r="J31" s="33"/>
      <c r="K31" s="36"/>
      <c r="L31" s="36"/>
      <c r="M31" s="36"/>
      <c r="N31" s="33" t="s">
        <v>225</v>
      </c>
      <c r="O31" s="33" t="s">
        <v>225</v>
      </c>
      <c r="P31" s="905"/>
      <c r="Q31" s="1568">
        <f t="shared" si="0"/>
        <v>0</v>
      </c>
    </row>
    <row r="32" spans="1:17" customFormat="1" ht="30" customHeight="1" x14ac:dyDescent="0.3">
      <c r="A32" s="1589">
        <v>18</v>
      </c>
      <c r="B32" s="33" t="s">
        <v>952</v>
      </c>
      <c r="C32" s="33" t="s">
        <v>4689</v>
      </c>
      <c r="D32" s="149" t="s">
        <v>4690</v>
      </c>
      <c r="E32" s="565">
        <v>2</v>
      </c>
      <c r="F32" s="565">
        <v>1</v>
      </c>
      <c r="G32" s="33"/>
      <c r="H32" s="33"/>
      <c r="I32" s="33"/>
      <c r="J32" s="33"/>
      <c r="K32" s="36"/>
      <c r="L32" s="36"/>
      <c r="M32" s="36"/>
      <c r="N32" s="33" t="s">
        <v>225</v>
      </c>
      <c r="O32" s="33" t="s">
        <v>225</v>
      </c>
      <c r="P32" s="905"/>
      <c r="Q32" s="1568">
        <f t="shared" si="0"/>
        <v>0</v>
      </c>
    </row>
    <row r="33" spans="1:17" customFormat="1" ht="27.6" x14ac:dyDescent="0.3">
      <c r="A33" s="1589">
        <v>19</v>
      </c>
      <c r="B33" s="33" t="s">
        <v>1237</v>
      </c>
      <c r="C33" s="273" t="s">
        <v>4691</v>
      </c>
      <c r="D33" s="233" t="s">
        <v>4692</v>
      </c>
      <c r="E33" s="565">
        <v>2</v>
      </c>
      <c r="F33" s="565">
        <v>2</v>
      </c>
      <c r="G33" s="33"/>
      <c r="H33" s="33"/>
      <c r="I33" s="33"/>
      <c r="J33" s="33"/>
      <c r="K33" s="36"/>
      <c r="L33" s="36"/>
      <c r="M33" s="36"/>
      <c r="N33" s="33" t="s">
        <v>225</v>
      </c>
      <c r="O33" s="33" t="s">
        <v>225</v>
      </c>
      <c r="P33" s="905"/>
      <c r="Q33" s="1568">
        <f t="shared" si="0"/>
        <v>0</v>
      </c>
    </row>
    <row r="34" spans="1:17" customFormat="1" x14ac:dyDescent="0.3">
      <c r="A34" s="1589">
        <v>20</v>
      </c>
      <c r="B34" s="2086" t="s">
        <v>4693</v>
      </c>
      <c r="C34" s="2086" t="s">
        <v>4694</v>
      </c>
      <c r="D34" s="233" t="s">
        <v>627</v>
      </c>
      <c r="E34" s="565">
        <v>12</v>
      </c>
      <c r="F34" s="565">
        <v>2</v>
      </c>
      <c r="G34" s="33"/>
      <c r="H34" s="33"/>
      <c r="I34" s="33"/>
      <c r="J34" s="33" t="s">
        <v>225</v>
      </c>
      <c r="K34" s="36"/>
      <c r="L34" s="36"/>
      <c r="M34" s="36"/>
      <c r="N34" s="33"/>
      <c r="O34" s="33"/>
      <c r="P34" s="905"/>
      <c r="Q34" s="1568">
        <f t="shared" si="0"/>
        <v>0</v>
      </c>
    </row>
    <row r="35" spans="1:17" customFormat="1" ht="30" customHeight="1" x14ac:dyDescent="0.3">
      <c r="A35" s="1589">
        <v>21</v>
      </c>
      <c r="B35" s="2086"/>
      <c r="C35" s="2086"/>
      <c r="D35" s="149" t="s">
        <v>4695</v>
      </c>
      <c r="E35" s="565">
        <v>12</v>
      </c>
      <c r="F35" s="565">
        <v>2</v>
      </c>
      <c r="G35" s="33"/>
      <c r="H35" s="33"/>
      <c r="I35" s="33"/>
      <c r="J35" s="33" t="s">
        <v>225</v>
      </c>
      <c r="K35" s="36"/>
      <c r="L35" s="36"/>
      <c r="M35" s="36"/>
      <c r="N35" s="33"/>
      <c r="O35" s="33"/>
      <c r="P35" s="905"/>
      <c r="Q35" s="1568">
        <f t="shared" si="0"/>
        <v>0</v>
      </c>
    </row>
    <row r="36" spans="1:17" customFormat="1" x14ac:dyDescent="0.3">
      <c r="A36" s="1589">
        <v>22</v>
      </c>
      <c r="B36" s="2086"/>
      <c r="C36" s="2086"/>
      <c r="D36" s="233" t="s">
        <v>629</v>
      </c>
      <c r="E36" s="565">
        <v>12</v>
      </c>
      <c r="F36" s="565">
        <v>2</v>
      </c>
      <c r="G36" s="33"/>
      <c r="H36" s="33"/>
      <c r="I36" s="33"/>
      <c r="J36" s="33" t="s">
        <v>225</v>
      </c>
      <c r="K36" s="36"/>
      <c r="L36" s="36"/>
      <c r="M36" s="36"/>
      <c r="N36" s="33"/>
      <c r="O36" s="33"/>
      <c r="P36" s="905"/>
      <c r="Q36" s="1568">
        <f t="shared" si="0"/>
        <v>0</v>
      </c>
    </row>
    <row r="37" spans="1:17" customFormat="1" ht="15" customHeight="1" x14ac:dyDescent="0.3">
      <c r="A37" s="1589">
        <v>23</v>
      </c>
      <c r="B37" s="2086"/>
      <c r="C37" s="2086"/>
      <c r="D37" s="233" t="s">
        <v>630</v>
      </c>
      <c r="E37" s="565">
        <v>12</v>
      </c>
      <c r="F37" s="565">
        <v>2</v>
      </c>
      <c r="G37" s="33"/>
      <c r="H37" s="33"/>
      <c r="I37" s="33"/>
      <c r="J37" s="33" t="s">
        <v>225</v>
      </c>
      <c r="K37" s="36"/>
      <c r="L37" s="36"/>
      <c r="M37" s="36"/>
      <c r="N37" s="33"/>
      <c r="O37" s="33"/>
      <c r="P37" s="905"/>
      <c r="Q37" s="1568">
        <f t="shared" si="0"/>
        <v>0</v>
      </c>
    </row>
    <row r="38" spans="1:17" customFormat="1" x14ac:dyDescent="0.3">
      <c r="A38" s="1589">
        <v>24</v>
      </c>
      <c r="B38" s="2086"/>
      <c r="C38" s="2086"/>
      <c r="D38" s="233" t="s">
        <v>632</v>
      </c>
      <c r="E38" s="565">
        <v>12</v>
      </c>
      <c r="F38" s="565">
        <v>2</v>
      </c>
      <c r="G38" s="33"/>
      <c r="H38" s="33"/>
      <c r="I38" s="33"/>
      <c r="J38" s="33" t="s">
        <v>225</v>
      </c>
      <c r="K38" s="36"/>
      <c r="L38" s="36"/>
      <c r="M38" s="36"/>
      <c r="N38" s="33"/>
      <c r="O38" s="33"/>
      <c r="P38" s="905"/>
      <c r="Q38" s="1568">
        <f t="shared" si="0"/>
        <v>0</v>
      </c>
    </row>
    <row r="39" spans="1:17" customFormat="1" x14ac:dyDescent="0.3">
      <c r="A39" s="1589">
        <v>25</v>
      </c>
      <c r="B39" s="2086" t="s">
        <v>4696</v>
      </c>
      <c r="C39" s="2086" t="s">
        <v>4697</v>
      </c>
      <c r="D39" s="233" t="s">
        <v>4698</v>
      </c>
      <c r="E39" s="565">
        <v>2</v>
      </c>
      <c r="F39" s="565">
        <v>1</v>
      </c>
      <c r="G39" s="33"/>
      <c r="H39" s="33"/>
      <c r="I39" s="33"/>
      <c r="J39" s="33"/>
      <c r="K39" s="36"/>
      <c r="L39" s="36"/>
      <c r="M39" s="36"/>
      <c r="N39" s="33" t="s">
        <v>225</v>
      </c>
      <c r="O39" s="33" t="s">
        <v>225</v>
      </c>
      <c r="P39" s="905"/>
      <c r="Q39" s="1568">
        <f t="shared" si="0"/>
        <v>0</v>
      </c>
    </row>
    <row r="40" spans="1:17" customFormat="1" x14ac:dyDescent="0.3">
      <c r="A40" s="1589">
        <v>26</v>
      </c>
      <c r="B40" s="2086"/>
      <c r="C40" s="2086"/>
      <c r="D40" s="233" t="s">
        <v>4699</v>
      </c>
      <c r="E40" s="565">
        <v>2</v>
      </c>
      <c r="F40" s="565">
        <v>1</v>
      </c>
      <c r="G40" s="33"/>
      <c r="H40" s="33"/>
      <c r="I40" s="33"/>
      <c r="J40" s="33"/>
      <c r="K40" s="36"/>
      <c r="L40" s="36"/>
      <c r="M40" s="36"/>
      <c r="N40" s="33" t="s">
        <v>225</v>
      </c>
      <c r="O40" s="33" t="s">
        <v>225</v>
      </c>
      <c r="P40" s="905"/>
      <c r="Q40" s="1568">
        <f t="shared" si="0"/>
        <v>0</v>
      </c>
    </row>
    <row r="41" spans="1:17" customFormat="1" ht="15" customHeight="1" x14ac:dyDescent="0.3">
      <c r="A41" s="1589">
        <v>27</v>
      </c>
      <c r="B41" s="2086" t="s">
        <v>4700</v>
      </c>
      <c r="C41" s="2086" t="s">
        <v>4701</v>
      </c>
      <c r="D41" s="233" t="s">
        <v>535</v>
      </c>
      <c r="E41" s="33">
        <v>2</v>
      </c>
      <c r="F41" s="33">
        <v>1</v>
      </c>
      <c r="G41" s="33"/>
      <c r="H41" s="33"/>
      <c r="I41" s="33"/>
      <c r="J41" s="33"/>
      <c r="K41" s="36"/>
      <c r="L41" s="36"/>
      <c r="M41" s="36"/>
      <c r="N41" s="33" t="s">
        <v>225</v>
      </c>
      <c r="O41" s="33" t="s">
        <v>225</v>
      </c>
      <c r="P41" s="905"/>
      <c r="Q41" s="1568">
        <f t="shared" si="0"/>
        <v>0</v>
      </c>
    </row>
    <row r="42" spans="1:17" customFormat="1" ht="15" customHeight="1" x14ac:dyDescent="0.3">
      <c r="A42" s="1589">
        <v>28</v>
      </c>
      <c r="B42" s="2086"/>
      <c r="C42" s="2086"/>
      <c r="D42" s="233" t="s">
        <v>4702</v>
      </c>
      <c r="E42" s="33">
        <v>2</v>
      </c>
      <c r="F42" s="33">
        <v>1</v>
      </c>
      <c r="G42" s="33"/>
      <c r="H42" s="33"/>
      <c r="I42" s="33"/>
      <c r="J42" s="33"/>
      <c r="K42" s="36"/>
      <c r="L42" s="36"/>
      <c r="M42" s="36"/>
      <c r="N42" s="33" t="s">
        <v>225</v>
      </c>
      <c r="O42" s="33" t="s">
        <v>225</v>
      </c>
      <c r="P42" s="905"/>
      <c r="Q42" s="1568">
        <f t="shared" si="0"/>
        <v>0</v>
      </c>
    </row>
    <row r="43" spans="1:17" customFormat="1" x14ac:dyDescent="0.3">
      <c r="A43" s="1589">
        <v>29</v>
      </c>
      <c r="B43" s="2086"/>
      <c r="C43" s="2086"/>
      <c r="D43" s="233" t="s">
        <v>842</v>
      </c>
      <c r="E43" s="33">
        <v>2</v>
      </c>
      <c r="F43" s="33">
        <v>1</v>
      </c>
      <c r="G43" s="33"/>
      <c r="H43" s="33"/>
      <c r="I43" s="33"/>
      <c r="J43" s="33"/>
      <c r="K43" s="36"/>
      <c r="L43" s="36"/>
      <c r="M43" s="36"/>
      <c r="N43" s="33" t="s">
        <v>225</v>
      </c>
      <c r="O43" s="33" t="s">
        <v>225</v>
      </c>
      <c r="P43" s="905"/>
      <c r="Q43" s="1568">
        <f t="shared" si="0"/>
        <v>0</v>
      </c>
    </row>
    <row r="44" spans="1:17" customFormat="1" x14ac:dyDescent="0.3">
      <c r="A44" s="1589">
        <v>30</v>
      </c>
      <c r="B44" s="2086"/>
      <c r="C44" s="2086"/>
      <c r="D44" s="233" t="s">
        <v>843</v>
      </c>
      <c r="E44" s="565">
        <v>2</v>
      </c>
      <c r="F44" s="565">
        <v>1</v>
      </c>
      <c r="G44" s="33"/>
      <c r="H44" s="33"/>
      <c r="I44" s="33"/>
      <c r="J44" s="33"/>
      <c r="K44" s="36"/>
      <c r="L44" s="36"/>
      <c r="M44" s="36"/>
      <c r="N44" s="33" t="s">
        <v>225</v>
      </c>
      <c r="O44" s="33" t="s">
        <v>225</v>
      </c>
      <c r="P44" s="905"/>
      <c r="Q44" s="1568">
        <f t="shared" si="0"/>
        <v>0</v>
      </c>
    </row>
    <row r="45" spans="1:17" customFormat="1" ht="15" customHeight="1" x14ac:dyDescent="0.3">
      <c r="A45" s="1589">
        <v>31</v>
      </c>
      <c r="B45" s="2086" t="s">
        <v>988</v>
      </c>
      <c r="C45" s="2086" t="s">
        <v>4703</v>
      </c>
      <c r="D45" s="233" t="s">
        <v>4704</v>
      </c>
      <c r="E45" s="565">
        <v>2</v>
      </c>
      <c r="F45" s="565">
        <v>1</v>
      </c>
      <c r="G45" s="33"/>
      <c r="H45" s="33"/>
      <c r="I45" s="33"/>
      <c r="J45" s="33"/>
      <c r="K45" s="36"/>
      <c r="L45" s="36"/>
      <c r="M45" s="36"/>
      <c r="N45" s="33" t="s">
        <v>225</v>
      </c>
      <c r="O45" s="33" t="s">
        <v>225</v>
      </c>
      <c r="P45" s="905"/>
      <c r="Q45" s="1568">
        <f t="shared" si="0"/>
        <v>0</v>
      </c>
    </row>
    <row r="46" spans="1:17" customFormat="1" x14ac:dyDescent="0.3">
      <c r="A46" s="1589">
        <v>32</v>
      </c>
      <c r="B46" s="2086"/>
      <c r="C46" s="2086"/>
      <c r="D46" s="233" t="s">
        <v>4705</v>
      </c>
      <c r="E46" s="565">
        <v>2</v>
      </c>
      <c r="F46" s="565">
        <v>1</v>
      </c>
      <c r="G46" s="33"/>
      <c r="H46" s="33"/>
      <c r="I46" s="33"/>
      <c r="J46" s="33"/>
      <c r="K46" s="36"/>
      <c r="L46" s="36"/>
      <c r="M46" s="36"/>
      <c r="N46" s="33" t="s">
        <v>225</v>
      </c>
      <c r="O46" s="33" t="s">
        <v>225</v>
      </c>
      <c r="P46" s="905"/>
      <c r="Q46" s="1568">
        <f t="shared" si="0"/>
        <v>0</v>
      </c>
    </row>
    <row r="47" spans="1:17" customFormat="1" ht="30" customHeight="1" x14ac:dyDescent="0.3">
      <c r="A47" s="1589">
        <v>33</v>
      </c>
      <c r="B47" s="33" t="s">
        <v>992</v>
      </c>
      <c r="C47" s="273" t="s">
        <v>4706</v>
      </c>
      <c r="D47" s="149" t="s">
        <v>4707</v>
      </c>
      <c r="E47" s="565">
        <v>2</v>
      </c>
      <c r="F47" s="565">
        <v>4</v>
      </c>
      <c r="G47" s="33"/>
      <c r="H47" s="33"/>
      <c r="I47" s="33"/>
      <c r="J47" s="33"/>
      <c r="K47" s="36"/>
      <c r="L47" s="36"/>
      <c r="M47" s="36"/>
      <c r="N47" s="33" t="s">
        <v>225</v>
      </c>
      <c r="O47" s="33" t="s">
        <v>225</v>
      </c>
      <c r="P47" s="905"/>
      <c r="Q47" s="1568">
        <f t="shared" si="0"/>
        <v>0</v>
      </c>
    </row>
    <row r="48" spans="1:17" customFormat="1" x14ac:dyDescent="0.3">
      <c r="A48" s="1589">
        <v>34</v>
      </c>
      <c r="B48" s="2086" t="s">
        <v>997</v>
      </c>
      <c r="C48" s="2085" t="s">
        <v>4708</v>
      </c>
      <c r="D48" s="233" t="s">
        <v>4704</v>
      </c>
      <c r="E48" s="565">
        <v>2</v>
      </c>
      <c r="F48" s="565">
        <v>4</v>
      </c>
      <c r="G48" s="33"/>
      <c r="H48" s="33"/>
      <c r="I48" s="33"/>
      <c r="J48" s="33"/>
      <c r="K48" s="36"/>
      <c r="L48" s="36"/>
      <c r="M48" s="36"/>
      <c r="N48" s="33" t="s">
        <v>225</v>
      </c>
      <c r="O48" s="33" t="s">
        <v>225</v>
      </c>
      <c r="P48" s="905"/>
      <c r="Q48" s="1568">
        <f t="shared" si="0"/>
        <v>0</v>
      </c>
    </row>
    <row r="49" spans="1:17" customFormat="1" x14ac:dyDescent="0.3">
      <c r="A49" s="1589">
        <v>35</v>
      </c>
      <c r="B49" s="2086"/>
      <c r="C49" s="2085"/>
      <c r="D49" s="233" t="s">
        <v>4705</v>
      </c>
      <c r="E49" s="565">
        <v>2</v>
      </c>
      <c r="F49" s="565">
        <v>4</v>
      </c>
      <c r="G49" s="33"/>
      <c r="H49" s="33"/>
      <c r="I49" s="33"/>
      <c r="J49" s="33"/>
      <c r="K49" s="36"/>
      <c r="L49" s="36"/>
      <c r="M49" s="36"/>
      <c r="N49" s="33" t="s">
        <v>225</v>
      </c>
      <c r="O49" s="33" t="s">
        <v>225</v>
      </c>
      <c r="P49" s="905"/>
      <c r="Q49" s="1568">
        <f t="shared" si="0"/>
        <v>0</v>
      </c>
    </row>
    <row r="50" spans="1:17" customFormat="1" ht="27.6" x14ac:dyDescent="0.3">
      <c r="A50" s="1589">
        <v>36</v>
      </c>
      <c r="B50" s="33" t="s">
        <v>4709</v>
      </c>
      <c r="C50" s="273" t="s">
        <v>4710</v>
      </c>
      <c r="D50" s="233" t="s">
        <v>4711</v>
      </c>
      <c r="E50" s="565">
        <v>2</v>
      </c>
      <c r="F50" s="565">
        <v>1</v>
      </c>
      <c r="G50" s="33"/>
      <c r="H50" s="33"/>
      <c r="I50" s="33"/>
      <c r="J50" s="33"/>
      <c r="K50" s="36"/>
      <c r="L50" s="36"/>
      <c r="M50" s="36"/>
      <c r="N50" s="33" t="s">
        <v>225</v>
      </c>
      <c r="O50" s="33" t="s">
        <v>225</v>
      </c>
      <c r="P50" s="905"/>
      <c r="Q50" s="1568">
        <f t="shared" si="0"/>
        <v>0</v>
      </c>
    </row>
    <row r="51" spans="1:17" customFormat="1" ht="15" customHeight="1" x14ac:dyDescent="0.3">
      <c r="A51" s="1589">
        <v>37</v>
      </c>
      <c r="B51" s="2086" t="s">
        <v>1006</v>
      </c>
      <c r="C51" s="2085" t="s">
        <v>4712</v>
      </c>
      <c r="D51" s="233" t="s">
        <v>4704</v>
      </c>
      <c r="E51" s="565">
        <v>2</v>
      </c>
      <c r="F51" s="565">
        <v>1</v>
      </c>
      <c r="G51" s="33"/>
      <c r="H51" s="33"/>
      <c r="I51" s="33"/>
      <c r="J51" s="33"/>
      <c r="K51" s="36"/>
      <c r="L51" s="36"/>
      <c r="M51" s="36"/>
      <c r="N51" s="33" t="s">
        <v>225</v>
      </c>
      <c r="O51" s="33" t="s">
        <v>225</v>
      </c>
      <c r="P51" s="905"/>
      <c r="Q51" s="1568">
        <f t="shared" si="0"/>
        <v>0</v>
      </c>
    </row>
    <row r="52" spans="1:17" customFormat="1" ht="15" customHeight="1" x14ac:dyDescent="0.3">
      <c r="A52" s="1589">
        <v>38</v>
      </c>
      <c r="B52" s="2086"/>
      <c r="C52" s="2085"/>
      <c r="D52" s="233" t="s">
        <v>4705</v>
      </c>
      <c r="E52" s="565">
        <v>2</v>
      </c>
      <c r="F52" s="565">
        <v>1</v>
      </c>
      <c r="G52" s="33"/>
      <c r="H52" s="33"/>
      <c r="I52" s="33"/>
      <c r="J52" s="33"/>
      <c r="K52" s="36"/>
      <c r="L52" s="36"/>
      <c r="M52" s="36"/>
      <c r="N52" s="33" t="s">
        <v>225</v>
      </c>
      <c r="O52" s="33" t="s">
        <v>225</v>
      </c>
      <c r="P52" s="905"/>
      <c r="Q52" s="1568">
        <f t="shared" si="0"/>
        <v>0</v>
      </c>
    </row>
    <row r="53" spans="1:17" customFormat="1" x14ac:dyDescent="0.3">
      <c r="A53" s="1589">
        <v>39</v>
      </c>
      <c r="B53" s="2086" t="s">
        <v>1009</v>
      </c>
      <c r="C53" s="2086" t="s">
        <v>4713</v>
      </c>
      <c r="D53" s="233" t="s">
        <v>4704</v>
      </c>
      <c r="E53" s="565">
        <v>2</v>
      </c>
      <c r="F53" s="565">
        <v>24</v>
      </c>
      <c r="G53" s="33"/>
      <c r="H53" s="33"/>
      <c r="I53" s="33"/>
      <c r="J53" s="33"/>
      <c r="K53" s="36"/>
      <c r="L53" s="36"/>
      <c r="M53" s="36"/>
      <c r="N53" s="33" t="s">
        <v>225</v>
      </c>
      <c r="O53" s="33" t="s">
        <v>225</v>
      </c>
      <c r="P53" s="905"/>
      <c r="Q53" s="1568">
        <f t="shared" si="0"/>
        <v>0</v>
      </c>
    </row>
    <row r="54" spans="1:17" customFormat="1" x14ac:dyDescent="0.3">
      <c r="A54" s="1589">
        <v>40</v>
      </c>
      <c r="B54" s="2086"/>
      <c r="C54" s="2086"/>
      <c r="D54" s="233" t="s">
        <v>4705</v>
      </c>
      <c r="E54" s="565">
        <v>2</v>
      </c>
      <c r="F54" s="565">
        <v>24</v>
      </c>
      <c r="G54" s="33"/>
      <c r="H54" s="33"/>
      <c r="I54" s="33"/>
      <c r="J54" s="33"/>
      <c r="K54" s="36"/>
      <c r="L54" s="36"/>
      <c r="M54" s="36"/>
      <c r="N54" s="33" t="s">
        <v>225</v>
      </c>
      <c r="O54" s="33" t="s">
        <v>225</v>
      </c>
      <c r="P54" s="905"/>
      <c r="Q54" s="1568">
        <f t="shared" si="0"/>
        <v>0</v>
      </c>
    </row>
    <row r="55" spans="1:17" customFormat="1" ht="30" customHeight="1" x14ac:dyDescent="0.3">
      <c r="A55" s="1589">
        <v>41</v>
      </c>
      <c r="B55" s="2086" t="s">
        <v>1011</v>
      </c>
      <c r="C55" s="2085" t="s">
        <v>4714</v>
      </c>
      <c r="D55" s="233" t="s">
        <v>4704</v>
      </c>
      <c r="E55" s="33">
        <v>2</v>
      </c>
      <c r="F55" s="33">
        <v>1</v>
      </c>
      <c r="G55" s="33"/>
      <c r="H55" s="33"/>
      <c r="I55" s="33"/>
      <c r="J55" s="33"/>
      <c r="K55" s="36"/>
      <c r="L55" s="36"/>
      <c r="M55" s="36"/>
      <c r="N55" s="33" t="s">
        <v>225</v>
      </c>
      <c r="O55" s="33" t="s">
        <v>225</v>
      </c>
      <c r="P55" s="905"/>
      <c r="Q55" s="1568">
        <f t="shared" si="0"/>
        <v>0</v>
      </c>
    </row>
    <row r="56" spans="1:17" customFormat="1" x14ac:dyDescent="0.3">
      <c r="A56" s="1589">
        <v>42</v>
      </c>
      <c r="B56" s="2086"/>
      <c r="C56" s="2085"/>
      <c r="D56" s="233" t="s">
        <v>4705</v>
      </c>
      <c r="E56" s="33">
        <v>2</v>
      </c>
      <c r="F56" s="33">
        <v>1</v>
      </c>
      <c r="G56" s="33"/>
      <c r="H56" s="33"/>
      <c r="I56" s="33"/>
      <c r="J56" s="33"/>
      <c r="K56" s="36"/>
      <c r="L56" s="36"/>
      <c r="M56" s="36"/>
      <c r="N56" s="33" t="s">
        <v>225</v>
      </c>
      <c r="O56" s="33" t="s">
        <v>225</v>
      </c>
      <c r="P56" s="905"/>
      <c r="Q56" s="1568">
        <f t="shared" si="0"/>
        <v>0</v>
      </c>
    </row>
    <row r="57" spans="1:17" customFormat="1" ht="15" customHeight="1" x14ac:dyDescent="0.3">
      <c r="A57" s="1589">
        <v>43</v>
      </c>
      <c r="B57" s="2086" t="s">
        <v>1013</v>
      </c>
      <c r="C57" s="2085" t="s">
        <v>4715</v>
      </c>
      <c r="D57" s="233" t="s">
        <v>4704</v>
      </c>
      <c r="E57" s="33">
        <v>2</v>
      </c>
      <c r="F57" s="33">
        <v>4</v>
      </c>
      <c r="G57" s="33"/>
      <c r="H57" s="33"/>
      <c r="I57" s="33"/>
      <c r="J57" s="33"/>
      <c r="K57" s="36"/>
      <c r="L57" s="36"/>
      <c r="M57" s="36"/>
      <c r="N57" s="33" t="s">
        <v>225</v>
      </c>
      <c r="O57" s="33" t="s">
        <v>225</v>
      </c>
      <c r="P57" s="905"/>
      <c r="Q57" s="1568">
        <f t="shared" si="0"/>
        <v>0</v>
      </c>
    </row>
    <row r="58" spans="1:17" customFormat="1" x14ac:dyDescent="0.3">
      <c r="A58" s="1589">
        <v>44</v>
      </c>
      <c r="B58" s="2086"/>
      <c r="C58" s="2085"/>
      <c r="D58" s="233" t="s">
        <v>4705</v>
      </c>
      <c r="E58" s="565">
        <v>2</v>
      </c>
      <c r="F58" s="565">
        <v>4</v>
      </c>
      <c r="G58" s="33"/>
      <c r="H58" s="33"/>
      <c r="I58" s="33"/>
      <c r="J58" s="33"/>
      <c r="K58" s="36"/>
      <c r="L58" s="36"/>
      <c r="M58" s="36"/>
      <c r="N58" s="33" t="s">
        <v>225</v>
      </c>
      <c r="O58" s="33" t="s">
        <v>225</v>
      </c>
      <c r="P58" s="905"/>
      <c r="Q58" s="1568">
        <f t="shared" si="0"/>
        <v>0</v>
      </c>
    </row>
    <row r="59" spans="1:17" customFormat="1" x14ac:dyDescent="0.3">
      <c r="A59" s="1589">
        <v>45</v>
      </c>
      <c r="B59" s="2086" t="s">
        <v>4716</v>
      </c>
      <c r="C59" s="2085" t="s">
        <v>4717</v>
      </c>
      <c r="D59" s="233" t="s">
        <v>535</v>
      </c>
      <c r="E59" s="565">
        <v>2</v>
      </c>
      <c r="F59" s="565">
        <v>1</v>
      </c>
      <c r="G59" s="33"/>
      <c r="H59" s="33"/>
      <c r="I59" s="33"/>
      <c r="J59" s="33"/>
      <c r="K59" s="36"/>
      <c r="L59" s="36"/>
      <c r="M59" s="36"/>
      <c r="N59" s="33" t="s">
        <v>225</v>
      </c>
      <c r="O59" s="33" t="s">
        <v>225</v>
      </c>
      <c r="P59" s="905"/>
      <c r="Q59" s="1568">
        <f t="shared" si="0"/>
        <v>0</v>
      </c>
    </row>
    <row r="60" spans="1:17" customFormat="1" x14ac:dyDescent="0.3">
      <c r="A60" s="1589">
        <v>46</v>
      </c>
      <c r="B60" s="2086"/>
      <c r="C60" s="2085"/>
      <c r="D60" s="233" t="s">
        <v>4621</v>
      </c>
      <c r="E60" s="565">
        <v>2</v>
      </c>
      <c r="F60" s="565">
        <v>1</v>
      </c>
      <c r="G60" s="33"/>
      <c r="H60" s="33"/>
      <c r="I60" s="33"/>
      <c r="J60" s="33"/>
      <c r="K60" s="36"/>
      <c r="L60" s="36"/>
      <c r="M60" s="36"/>
      <c r="N60" s="33" t="s">
        <v>225</v>
      </c>
      <c r="O60" s="33" t="s">
        <v>225</v>
      </c>
      <c r="P60" s="905"/>
      <c r="Q60" s="1568">
        <f t="shared" si="0"/>
        <v>0</v>
      </c>
    </row>
    <row r="61" spans="1:17" customFormat="1" ht="15" customHeight="1" x14ac:dyDescent="0.3">
      <c r="A61" s="1589">
        <v>47</v>
      </c>
      <c r="B61" s="2086"/>
      <c r="C61" s="2085"/>
      <c r="D61" s="233" t="s">
        <v>4622</v>
      </c>
      <c r="E61" s="565">
        <v>2</v>
      </c>
      <c r="F61" s="565">
        <v>1</v>
      </c>
      <c r="G61" s="33"/>
      <c r="H61" s="33"/>
      <c r="I61" s="33"/>
      <c r="J61" s="33"/>
      <c r="K61" s="36"/>
      <c r="L61" s="36"/>
      <c r="M61" s="36"/>
      <c r="N61" s="33" t="s">
        <v>225</v>
      </c>
      <c r="O61" s="33" t="s">
        <v>225</v>
      </c>
      <c r="P61" s="905"/>
      <c r="Q61" s="1568">
        <f t="shared" si="0"/>
        <v>0</v>
      </c>
    </row>
    <row r="62" spans="1:17" customFormat="1" ht="15" customHeight="1" x14ac:dyDescent="0.3">
      <c r="A62" s="1589">
        <v>48</v>
      </c>
      <c r="B62" s="2086" t="s">
        <v>4718</v>
      </c>
      <c r="C62" s="2086" t="s">
        <v>4719</v>
      </c>
      <c r="D62" s="233" t="s">
        <v>535</v>
      </c>
      <c r="E62" s="33">
        <v>12</v>
      </c>
      <c r="F62" s="33">
        <v>1</v>
      </c>
      <c r="G62" s="33"/>
      <c r="H62" s="33" t="s">
        <v>225</v>
      </c>
      <c r="I62" s="33"/>
      <c r="J62" s="33"/>
      <c r="K62" s="36"/>
      <c r="L62" s="36"/>
      <c r="M62" s="36"/>
      <c r="N62" s="33"/>
      <c r="O62" s="33"/>
      <c r="P62" s="2097" t="s">
        <v>137</v>
      </c>
      <c r="Q62" s="2098"/>
    </row>
    <row r="63" spans="1:17" customFormat="1" x14ac:dyDescent="0.3">
      <c r="A63" s="1589">
        <v>49</v>
      </c>
      <c r="B63" s="2086"/>
      <c r="C63" s="2086"/>
      <c r="D63" s="233" t="s">
        <v>706</v>
      </c>
      <c r="E63" s="565">
        <v>12</v>
      </c>
      <c r="F63" s="565">
        <v>1</v>
      </c>
      <c r="G63" s="33"/>
      <c r="H63" s="33"/>
      <c r="I63" s="33"/>
      <c r="J63" s="33" t="s">
        <v>225</v>
      </c>
      <c r="K63" s="36"/>
      <c r="L63" s="36"/>
      <c r="M63" s="36"/>
      <c r="N63" s="33"/>
      <c r="O63" s="33"/>
      <c r="P63" s="905"/>
      <c r="Q63" s="1568">
        <f t="shared" ref="Q63:Q78" si="1">ROUND(P63,2)*E63*F63</f>
        <v>0</v>
      </c>
    </row>
    <row r="64" spans="1:17" customFormat="1" ht="41.4" x14ac:dyDescent="0.3">
      <c r="A64" s="1589">
        <v>50</v>
      </c>
      <c r="B64" s="2086"/>
      <c r="C64" s="2086"/>
      <c r="D64" s="149" t="s">
        <v>4650</v>
      </c>
      <c r="E64" s="565">
        <v>12</v>
      </c>
      <c r="F64" s="565">
        <v>1</v>
      </c>
      <c r="G64" s="33"/>
      <c r="H64" s="33"/>
      <c r="I64" s="33"/>
      <c r="J64" s="33" t="s">
        <v>225</v>
      </c>
      <c r="K64" s="36"/>
      <c r="L64" s="36"/>
      <c r="M64" s="36"/>
      <c r="N64" s="33"/>
      <c r="O64" s="33"/>
      <c r="P64" s="905"/>
      <c r="Q64" s="1568">
        <f t="shared" si="1"/>
        <v>0</v>
      </c>
    </row>
    <row r="65" spans="1:17" customFormat="1" ht="15" customHeight="1" x14ac:dyDescent="0.3">
      <c r="A65" s="1589">
        <v>51</v>
      </c>
      <c r="B65" s="2086"/>
      <c r="C65" s="2086"/>
      <c r="D65" s="233" t="s">
        <v>4651</v>
      </c>
      <c r="E65" s="565">
        <v>12</v>
      </c>
      <c r="F65" s="565">
        <v>1</v>
      </c>
      <c r="G65" s="33"/>
      <c r="H65" s="33"/>
      <c r="I65" s="33"/>
      <c r="J65" s="33" t="s">
        <v>225</v>
      </c>
      <c r="K65" s="36"/>
      <c r="L65" s="36"/>
      <c r="M65" s="36"/>
      <c r="N65" s="33"/>
      <c r="O65" s="33"/>
      <c r="P65" s="905"/>
      <c r="Q65" s="1568">
        <f t="shared" si="1"/>
        <v>0</v>
      </c>
    </row>
    <row r="66" spans="1:17" customFormat="1" ht="41.4" x14ac:dyDescent="0.3">
      <c r="A66" s="1589">
        <v>52</v>
      </c>
      <c r="B66" s="2086" t="s">
        <v>4720</v>
      </c>
      <c r="C66" s="2085" t="s">
        <v>4721</v>
      </c>
      <c r="D66" s="149" t="s">
        <v>4722</v>
      </c>
      <c r="E66" s="565">
        <v>2</v>
      </c>
      <c r="F66" s="565">
        <v>1</v>
      </c>
      <c r="G66" s="33"/>
      <c r="H66" s="33"/>
      <c r="I66" s="33" t="s">
        <v>225</v>
      </c>
      <c r="J66" s="33"/>
      <c r="K66" s="36"/>
      <c r="L66" s="36"/>
      <c r="M66" s="36"/>
      <c r="N66" s="33" t="s">
        <v>225</v>
      </c>
      <c r="O66" s="33" t="s">
        <v>225</v>
      </c>
      <c r="P66" s="905"/>
      <c r="Q66" s="1568">
        <f t="shared" si="1"/>
        <v>0</v>
      </c>
    </row>
    <row r="67" spans="1:17" customFormat="1" ht="27.6" x14ac:dyDescent="0.3">
      <c r="A67" s="1589">
        <v>53</v>
      </c>
      <c r="B67" s="2086"/>
      <c r="C67" s="2085"/>
      <c r="D67" s="149" t="s">
        <v>4723</v>
      </c>
      <c r="E67" s="565">
        <v>2</v>
      </c>
      <c r="F67" s="565">
        <v>1</v>
      </c>
      <c r="G67" s="33"/>
      <c r="H67" s="33"/>
      <c r="I67" s="33"/>
      <c r="J67" s="33"/>
      <c r="K67" s="36"/>
      <c r="L67" s="36"/>
      <c r="M67" s="36"/>
      <c r="N67" s="33" t="s">
        <v>225</v>
      </c>
      <c r="O67" s="33" t="s">
        <v>225</v>
      </c>
      <c r="P67" s="905"/>
      <c r="Q67" s="1568">
        <f t="shared" si="1"/>
        <v>0</v>
      </c>
    </row>
    <row r="68" spans="1:17" customFormat="1" x14ac:dyDescent="0.3">
      <c r="A68" s="1589">
        <v>54</v>
      </c>
      <c r="B68" s="2086"/>
      <c r="C68" s="2085"/>
      <c r="D68" s="149" t="s">
        <v>4724</v>
      </c>
      <c r="E68" s="565">
        <v>1</v>
      </c>
      <c r="F68" s="565">
        <v>1</v>
      </c>
      <c r="G68" s="33"/>
      <c r="H68" s="33"/>
      <c r="I68" s="33"/>
      <c r="J68" s="33"/>
      <c r="K68" s="36"/>
      <c r="L68" s="36"/>
      <c r="M68" s="36"/>
      <c r="N68" s="33"/>
      <c r="O68" s="33" t="s">
        <v>225</v>
      </c>
      <c r="P68" s="905"/>
      <c r="Q68" s="1568">
        <f t="shared" si="1"/>
        <v>0</v>
      </c>
    </row>
    <row r="69" spans="1:17" customFormat="1" ht="24" customHeight="1" x14ac:dyDescent="0.3">
      <c r="A69" s="1589">
        <v>55</v>
      </c>
      <c r="B69" s="2086"/>
      <c r="C69" s="2085"/>
      <c r="D69" s="579" t="s">
        <v>4725</v>
      </c>
      <c r="E69" s="1571">
        <v>2</v>
      </c>
      <c r="F69" s="1571">
        <v>1</v>
      </c>
      <c r="G69" s="134"/>
      <c r="H69" s="134"/>
      <c r="I69" s="134" t="s">
        <v>225</v>
      </c>
      <c r="J69" s="134"/>
      <c r="K69" s="132"/>
      <c r="L69" s="132"/>
      <c r="M69" s="132"/>
      <c r="N69" s="134" t="s">
        <v>225</v>
      </c>
      <c r="O69" s="134" t="s">
        <v>225</v>
      </c>
      <c r="P69" s="908"/>
      <c r="Q69" s="1568">
        <f t="shared" si="1"/>
        <v>0</v>
      </c>
    </row>
    <row r="70" spans="1:17" customFormat="1" x14ac:dyDescent="0.3">
      <c r="A70" s="1590">
        <v>56</v>
      </c>
      <c r="B70" s="2085" t="s">
        <v>4726</v>
      </c>
      <c r="C70" s="2086" t="s">
        <v>4727</v>
      </c>
      <c r="D70" s="233" t="s">
        <v>4728</v>
      </c>
      <c r="E70" s="565">
        <v>12</v>
      </c>
      <c r="F70" s="565">
        <v>2</v>
      </c>
      <c r="G70" s="33"/>
      <c r="H70" s="33" t="s">
        <v>225</v>
      </c>
      <c r="I70" s="33"/>
      <c r="J70" s="33" t="s">
        <v>225</v>
      </c>
      <c r="K70" s="36"/>
      <c r="L70" s="36"/>
      <c r="M70" s="36"/>
      <c r="N70" s="33"/>
      <c r="O70" s="33"/>
      <c r="P70" s="905"/>
      <c r="Q70" s="1591">
        <f t="shared" si="1"/>
        <v>0</v>
      </c>
    </row>
    <row r="71" spans="1:17" customFormat="1" x14ac:dyDescent="0.3">
      <c r="A71" s="1590">
        <v>57</v>
      </c>
      <c r="B71" s="2085"/>
      <c r="C71" s="2086"/>
      <c r="D71" s="233" t="s">
        <v>4729</v>
      </c>
      <c r="E71" s="565">
        <v>12</v>
      </c>
      <c r="F71" s="565">
        <v>2</v>
      </c>
      <c r="G71" s="33"/>
      <c r="H71" s="33"/>
      <c r="I71" s="33"/>
      <c r="J71" s="33" t="s">
        <v>225</v>
      </c>
      <c r="K71" s="36"/>
      <c r="L71" s="36"/>
      <c r="M71" s="36"/>
      <c r="N71" s="33"/>
      <c r="O71" s="33"/>
      <c r="P71" s="905"/>
      <c r="Q71" s="1591">
        <f t="shared" si="1"/>
        <v>0</v>
      </c>
    </row>
    <row r="72" spans="1:17" customFormat="1" x14ac:dyDescent="0.3">
      <c r="A72" s="1590">
        <v>58</v>
      </c>
      <c r="B72" s="2085"/>
      <c r="C72" s="2086"/>
      <c r="D72" s="233" t="s">
        <v>830</v>
      </c>
      <c r="E72" s="565">
        <v>12</v>
      </c>
      <c r="F72" s="565">
        <v>2</v>
      </c>
      <c r="G72" s="33"/>
      <c r="H72" s="33"/>
      <c r="I72" s="33"/>
      <c r="J72" s="33" t="s">
        <v>225</v>
      </c>
      <c r="K72" s="36"/>
      <c r="L72" s="36"/>
      <c r="M72" s="36"/>
      <c r="N72" s="33"/>
      <c r="O72" s="33"/>
      <c r="P72" s="905"/>
      <c r="Q72" s="1591">
        <f t="shared" si="1"/>
        <v>0</v>
      </c>
    </row>
    <row r="73" spans="1:17" customFormat="1" ht="15" customHeight="1" x14ac:dyDescent="0.3">
      <c r="A73" s="1590">
        <v>59</v>
      </c>
      <c r="B73" s="2085"/>
      <c r="C73" s="2086"/>
      <c r="D73" s="233" t="s">
        <v>1258</v>
      </c>
      <c r="E73" s="565">
        <v>2</v>
      </c>
      <c r="F73" s="565">
        <v>2</v>
      </c>
      <c r="G73" s="33"/>
      <c r="H73" s="33"/>
      <c r="I73" s="33"/>
      <c r="J73" s="33"/>
      <c r="K73" s="36"/>
      <c r="L73" s="36"/>
      <c r="M73" s="36"/>
      <c r="N73" s="33" t="s">
        <v>225</v>
      </c>
      <c r="O73" s="33" t="s">
        <v>225</v>
      </c>
      <c r="P73" s="905"/>
      <c r="Q73" s="1591">
        <f t="shared" si="1"/>
        <v>0</v>
      </c>
    </row>
    <row r="74" spans="1:17" customFormat="1" ht="15" customHeight="1" x14ac:dyDescent="0.3">
      <c r="A74" s="1590">
        <v>60</v>
      </c>
      <c r="B74" s="2085"/>
      <c r="C74" s="2086"/>
      <c r="D74" s="233" t="s">
        <v>4730</v>
      </c>
      <c r="E74" s="565">
        <v>2</v>
      </c>
      <c r="F74" s="565">
        <v>2</v>
      </c>
      <c r="G74" s="33"/>
      <c r="H74" s="33"/>
      <c r="I74" s="33"/>
      <c r="J74" s="33"/>
      <c r="K74" s="36"/>
      <c r="L74" s="36"/>
      <c r="M74" s="36"/>
      <c r="N74" s="33" t="s">
        <v>225</v>
      </c>
      <c r="O74" s="33" t="s">
        <v>225</v>
      </c>
      <c r="P74" s="905"/>
      <c r="Q74" s="1591">
        <f t="shared" si="1"/>
        <v>0</v>
      </c>
    </row>
    <row r="75" spans="1:17" customFormat="1" x14ac:dyDescent="0.3">
      <c r="A75" s="1592">
        <v>61</v>
      </c>
      <c r="B75" s="2107"/>
      <c r="C75" s="2108"/>
      <c r="D75" s="920" t="s">
        <v>4731</v>
      </c>
      <c r="E75" s="1571">
        <v>12</v>
      </c>
      <c r="F75" s="1571">
        <v>2</v>
      </c>
      <c r="G75" s="134"/>
      <c r="H75" s="134"/>
      <c r="I75" s="134"/>
      <c r="J75" s="134" t="s">
        <v>225</v>
      </c>
      <c r="K75" s="132"/>
      <c r="L75" s="132"/>
      <c r="M75" s="132"/>
      <c r="N75" s="134"/>
      <c r="O75" s="134"/>
      <c r="P75" s="908"/>
      <c r="Q75" s="1593">
        <f t="shared" si="1"/>
        <v>0</v>
      </c>
    </row>
    <row r="76" spans="1:17" customFormat="1" ht="59.4" customHeight="1" x14ac:dyDescent="0.3">
      <c r="A76" s="1594">
        <v>62</v>
      </c>
      <c r="B76" s="2109" t="s">
        <v>718</v>
      </c>
      <c r="C76" s="2093" t="s">
        <v>6801</v>
      </c>
      <c r="D76" s="1574" t="s">
        <v>6800</v>
      </c>
      <c r="E76" s="1575">
        <v>2</v>
      </c>
      <c r="F76" s="1575">
        <v>1</v>
      </c>
      <c r="G76" s="1576"/>
      <c r="H76" s="1576"/>
      <c r="I76" s="1576"/>
      <c r="J76" s="1576"/>
      <c r="K76" s="1576"/>
      <c r="L76" s="1576"/>
      <c r="M76" s="1576"/>
      <c r="N76" s="1577" t="s">
        <v>225</v>
      </c>
      <c r="O76" s="1577" t="s">
        <v>225</v>
      </c>
      <c r="P76" s="1369"/>
      <c r="Q76" s="1578">
        <f t="shared" si="1"/>
        <v>0</v>
      </c>
    </row>
    <row r="77" spans="1:17" customFormat="1" ht="59.4" customHeight="1" x14ac:dyDescent="0.3">
      <c r="A77" s="1594">
        <v>63</v>
      </c>
      <c r="B77" s="2110"/>
      <c r="C77" s="2093"/>
      <c r="D77" s="1574" t="s">
        <v>6799</v>
      </c>
      <c r="E77" s="1575">
        <v>2</v>
      </c>
      <c r="F77" s="1575">
        <v>1</v>
      </c>
      <c r="G77" s="1576"/>
      <c r="H77" s="1576"/>
      <c r="I77" s="1576"/>
      <c r="J77" s="1576"/>
      <c r="K77" s="1576"/>
      <c r="L77" s="1576"/>
      <c r="M77" s="1576"/>
      <c r="N77" s="1577" t="s">
        <v>225</v>
      </c>
      <c r="O77" s="1577" t="s">
        <v>225</v>
      </c>
      <c r="P77" s="1369"/>
      <c r="Q77" s="1578">
        <f t="shared" si="1"/>
        <v>0</v>
      </c>
    </row>
    <row r="78" spans="1:17" customFormat="1" ht="15" thickBot="1" x14ac:dyDescent="0.35">
      <c r="A78" s="1595">
        <v>64</v>
      </c>
      <c r="B78" s="2111"/>
      <c r="C78" s="1596" t="s">
        <v>161</v>
      </c>
      <c r="D78" s="1597" t="s">
        <v>162</v>
      </c>
      <c r="E78" s="1598">
        <v>2</v>
      </c>
      <c r="F78" s="1596">
        <v>1</v>
      </c>
      <c r="G78" s="1599"/>
      <c r="H78" s="1599"/>
      <c r="I78" s="1599"/>
      <c r="J78" s="1599"/>
      <c r="K78" s="1599"/>
      <c r="L78" s="1599"/>
      <c r="M78" s="1599"/>
      <c r="N78" s="1599" t="s">
        <v>225</v>
      </c>
      <c r="O78" s="1599" t="s">
        <v>225</v>
      </c>
      <c r="P78" s="1372"/>
      <c r="Q78" s="1600">
        <f t="shared" si="1"/>
        <v>0</v>
      </c>
    </row>
    <row r="79" spans="1:17" customFormat="1" ht="15" thickBot="1" x14ac:dyDescent="0.35">
      <c r="A79" s="1790" t="s">
        <v>163</v>
      </c>
      <c r="B79" s="1790"/>
      <c r="C79" s="1790"/>
      <c r="D79" s="1790"/>
      <c r="E79" s="1790"/>
      <c r="F79" s="1790"/>
      <c r="G79" s="1790"/>
      <c r="H79" s="1790"/>
      <c r="I79" s="1790"/>
      <c r="J79" s="1790"/>
      <c r="K79" s="1790"/>
      <c r="L79" s="1790"/>
      <c r="M79" s="1790"/>
      <c r="N79" s="1790"/>
      <c r="O79" s="1790"/>
      <c r="P79" s="1833">
        <f>SUM(Q15:Q78)</f>
        <v>0</v>
      </c>
      <c r="Q79" s="1833"/>
    </row>
    <row r="80" spans="1:17" customFormat="1" ht="15" thickBot="1" x14ac:dyDescent="0.35">
      <c r="A80" s="59" t="s">
        <v>3023</v>
      </c>
      <c r="B80" s="59"/>
      <c r="C80" s="60"/>
      <c r="D80" s="60"/>
      <c r="E80" s="60"/>
      <c r="F80" s="60"/>
      <c r="G80" s="60"/>
      <c r="H80" s="60"/>
      <c r="I80" s="60"/>
      <c r="J80" s="60"/>
      <c r="K80" s="60"/>
      <c r="L80" s="60"/>
      <c r="M80" s="60"/>
      <c r="N80" s="60"/>
      <c r="O80" s="61"/>
      <c r="P80" s="1829">
        <f>SUM(P79*2)</f>
        <v>0</v>
      </c>
      <c r="Q80" s="1829"/>
    </row>
    <row r="81" spans="1:17" customFormat="1" x14ac:dyDescent="0.3">
      <c r="A81" s="2105" t="s">
        <v>4732</v>
      </c>
      <c r="B81" s="2105"/>
      <c r="C81" s="1601"/>
      <c r="D81" s="1602"/>
      <c r="E81" s="142"/>
      <c r="F81" s="142"/>
      <c r="G81" s="143"/>
      <c r="H81" s="143"/>
      <c r="I81" s="143"/>
      <c r="J81" s="143"/>
      <c r="K81" s="143"/>
      <c r="L81" s="143"/>
      <c r="M81" s="143"/>
      <c r="N81" s="143"/>
      <c r="O81" s="143"/>
      <c r="P81" s="142"/>
      <c r="Q81" s="142"/>
    </row>
    <row r="82" spans="1:17" customFormat="1" x14ac:dyDescent="0.3">
      <c r="A82" s="2106" t="s">
        <v>4733</v>
      </c>
      <c r="B82" s="2106"/>
      <c r="C82" s="2106"/>
      <c r="D82" s="2106"/>
      <c r="E82" s="142"/>
      <c r="F82" s="142"/>
      <c r="G82" s="143"/>
      <c r="H82" s="143"/>
      <c r="I82" s="143"/>
      <c r="J82" s="143"/>
      <c r="K82" s="143"/>
      <c r="L82" s="143"/>
      <c r="M82" s="143"/>
      <c r="N82" s="143"/>
      <c r="O82" s="143"/>
      <c r="P82" s="142"/>
      <c r="Q82" s="142"/>
    </row>
    <row r="83" spans="1:17" customFormat="1" x14ac:dyDescent="0.3">
      <c r="A83" s="142"/>
      <c r="B83" s="142"/>
      <c r="C83" s="142"/>
      <c r="D83" s="142"/>
      <c r="E83" s="6"/>
      <c r="F83" s="6"/>
      <c r="G83" s="62"/>
      <c r="H83" s="62"/>
      <c r="I83" s="62"/>
      <c r="J83" s="62"/>
      <c r="K83" s="62"/>
      <c r="L83" s="62"/>
      <c r="M83" s="62"/>
      <c r="N83" s="62"/>
      <c r="O83" s="62"/>
      <c r="P83" s="6"/>
      <c r="Q83" s="6"/>
    </row>
    <row r="84" spans="1:17" customFormat="1" x14ac:dyDescent="0.3">
      <c r="A84" s="142"/>
      <c r="B84" s="142"/>
      <c r="C84" s="142"/>
      <c r="D84" s="142"/>
      <c r="E84" s="6"/>
      <c r="F84" s="6"/>
      <c r="G84" s="62"/>
      <c r="H84" s="62"/>
      <c r="I84" s="62"/>
      <c r="J84" s="62"/>
      <c r="K84" s="62"/>
      <c r="L84" s="62"/>
      <c r="M84" s="62"/>
      <c r="N84" s="62"/>
      <c r="O84" s="62"/>
      <c r="P84" s="6"/>
      <c r="Q84" s="6"/>
    </row>
    <row r="85" spans="1:17" customFormat="1" x14ac:dyDescent="0.3">
      <c r="A85" s="142"/>
      <c r="B85" s="142"/>
      <c r="C85" s="142"/>
      <c r="D85" s="142"/>
      <c r="E85" s="6"/>
      <c r="F85" s="6"/>
      <c r="G85" s="62"/>
      <c r="H85" s="62"/>
      <c r="I85" s="62"/>
      <c r="J85" s="62"/>
      <c r="K85" s="62"/>
      <c r="L85" s="62"/>
      <c r="M85" s="62"/>
      <c r="N85" s="62"/>
      <c r="O85" s="62"/>
      <c r="P85" s="6"/>
      <c r="Q85" s="6"/>
    </row>
    <row r="86" spans="1:17" customFormat="1" x14ac:dyDescent="0.3">
      <c r="A86" s="142"/>
      <c r="B86" s="142"/>
      <c r="C86" s="142"/>
      <c r="D86" s="142"/>
      <c r="E86" s="6"/>
      <c r="F86" s="6"/>
      <c r="G86" s="62"/>
      <c r="H86" s="62"/>
      <c r="I86" s="62"/>
      <c r="J86" s="62"/>
      <c r="K86" s="62"/>
      <c r="L86" s="62"/>
      <c r="M86" s="62"/>
      <c r="N86" s="62"/>
      <c r="O86" s="62"/>
      <c r="P86" s="6"/>
      <c r="Q86" s="6"/>
    </row>
    <row r="87" spans="1:17" customFormat="1" x14ac:dyDescent="0.3">
      <c r="A87" s="142"/>
      <c r="B87" s="142"/>
      <c r="C87" s="142"/>
      <c r="D87" s="142"/>
      <c r="E87" s="6"/>
      <c r="F87" s="6"/>
      <c r="G87" s="62"/>
      <c r="H87" s="62"/>
      <c r="I87" s="62"/>
      <c r="J87" s="62"/>
      <c r="K87" s="62"/>
      <c r="L87" s="62"/>
      <c r="M87" s="62"/>
      <c r="N87" s="62"/>
      <c r="O87" s="62"/>
      <c r="P87" s="6"/>
      <c r="Q87" s="6"/>
    </row>
    <row r="88" spans="1:17" customFormat="1" x14ac:dyDescent="0.3">
      <c r="A88" s="6"/>
      <c r="B88" s="6" t="s">
        <v>2647</v>
      </c>
      <c r="C88" s="6"/>
      <c r="D88" s="6"/>
      <c r="E88" s="6"/>
      <c r="F88" s="6"/>
      <c r="G88" s="62"/>
      <c r="H88" s="62"/>
      <c r="I88" s="62"/>
      <c r="J88" s="62"/>
      <c r="K88" s="62"/>
      <c r="L88" s="62"/>
      <c r="M88" s="62"/>
      <c r="N88" s="62"/>
      <c r="O88" s="62"/>
      <c r="P88" s="6"/>
      <c r="Q88" s="6"/>
    </row>
  </sheetData>
  <sheetProtection algorithmName="SHA-512" hashValue="jDNABgQB2FeFGNDVowkITqOVxUU3Q3NLsL+zldnko4q97XEZpe43b2RZrKEMo6aWC/gNMiiNdMXU6Rx85rSylQ==" saltValue="hhL4ze+fJJVpW/GzEnR1SQ==" spinCount="100000" sheet="1" objects="1" scenarios="1"/>
  <mergeCells count="58">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B17:B19"/>
    <mergeCell ref="C17:C19"/>
    <mergeCell ref="B20:B21"/>
    <mergeCell ref="C20:C21"/>
    <mergeCell ref="B24:B26"/>
    <mergeCell ref="C24:C26"/>
    <mergeCell ref="B27:B28"/>
    <mergeCell ref="C27:C28"/>
    <mergeCell ref="B34:B38"/>
    <mergeCell ref="C34:C38"/>
    <mergeCell ref="B39:B40"/>
    <mergeCell ref="C39:C40"/>
    <mergeCell ref="B41:B44"/>
    <mergeCell ref="C41:C44"/>
    <mergeCell ref="B45:B46"/>
    <mergeCell ref="C45:C46"/>
    <mergeCell ref="B48:B49"/>
    <mergeCell ref="C48:C49"/>
    <mergeCell ref="B51:B52"/>
    <mergeCell ref="C51:C52"/>
    <mergeCell ref="B53:B54"/>
    <mergeCell ref="C53:C54"/>
    <mergeCell ref="B55:B56"/>
    <mergeCell ref="C55:C56"/>
    <mergeCell ref="B57:B58"/>
    <mergeCell ref="C57:C58"/>
    <mergeCell ref="B59:B61"/>
    <mergeCell ref="C59:C61"/>
    <mergeCell ref="B62:B65"/>
    <mergeCell ref="C62:C65"/>
    <mergeCell ref="P80:Q80"/>
    <mergeCell ref="A81:B81"/>
    <mergeCell ref="A82:D82"/>
    <mergeCell ref="P62:Q62"/>
    <mergeCell ref="B66:B69"/>
    <mergeCell ref="C66:C69"/>
    <mergeCell ref="B70:B75"/>
    <mergeCell ref="C70:C75"/>
    <mergeCell ref="A79:O79"/>
    <mergeCell ref="P79:Q79"/>
    <mergeCell ref="C76:C77"/>
    <mergeCell ref="B76:B78"/>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301C7-A188-441C-B4AE-53CCA87F1D2F}">
  <sheetPr>
    <tabColor rgb="FFFFC000"/>
    <pageSetUpPr fitToPage="1"/>
  </sheetPr>
  <dimension ref="A1:R84"/>
  <sheetViews>
    <sheetView topLeftCell="C11" workbookViewId="0">
      <selection activeCell="P15" sqref="P15:P78"/>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6.88671875" style="6" customWidth="1"/>
    <col min="5" max="5" width="8.109375" style="6" customWidth="1"/>
    <col min="6" max="6" width="8.88671875" style="6" bestFit="1" customWidth="1"/>
    <col min="7" max="8" width="3.109375" style="62" customWidth="1"/>
    <col min="9" max="9" width="4.88671875" style="62" customWidth="1"/>
    <col min="10" max="10" width="3.6640625" style="62" customWidth="1"/>
    <col min="11"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4734</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4735</v>
      </c>
      <c r="B9" s="1771"/>
      <c r="C9" s="1771"/>
      <c r="D9" s="1771"/>
      <c r="E9" s="69"/>
      <c r="F9" s="69"/>
      <c r="G9" s="69"/>
      <c r="H9" s="69"/>
      <c r="I9" s="70"/>
      <c r="J9" s="70"/>
      <c r="K9" s="70"/>
      <c r="L9" s="70"/>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7" t="s">
        <v>116</v>
      </c>
      <c r="Q11" s="1767" t="s">
        <v>117</v>
      </c>
    </row>
    <row r="12" spans="1:17"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3"/>
      <c r="P12" s="1767"/>
      <c r="Q12" s="1767"/>
    </row>
    <row r="13" spans="1:17" s="15" customFormat="1" ht="77.25" customHeight="1" thickBot="1" x14ac:dyDescent="0.35">
      <c r="A13" s="1763"/>
      <c r="B13" s="1763"/>
      <c r="C13" s="1764"/>
      <c r="D13" s="1768"/>
      <c r="E13" s="1768"/>
      <c r="F13" s="1768"/>
      <c r="G13" s="16" t="s">
        <v>120</v>
      </c>
      <c r="H13" s="17" t="s">
        <v>121</v>
      </c>
      <c r="I13" s="577" t="s">
        <v>122</v>
      </c>
      <c r="J13" s="252" t="s">
        <v>603</v>
      </c>
      <c r="K13" s="253" t="s">
        <v>123</v>
      </c>
      <c r="L13" s="17" t="s">
        <v>124</v>
      </c>
      <c r="M13" s="17" t="s">
        <v>125</v>
      </c>
      <c r="N13" s="17" t="s">
        <v>126</v>
      </c>
      <c r="O13" s="18" t="s">
        <v>127</v>
      </c>
      <c r="P13" s="1767"/>
      <c r="Q13" s="1767"/>
    </row>
    <row r="14" spans="1:17" customFormat="1" ht="15" thickBot="1" x14ac:dyDescent="0.35">
      <c r="A14" s="1759" t="s">
        <v>4736</v>
      </c>
      <c r="B14" s="1759"/>
      <c r="C14" s="1759"/>
      <c r="D14" s="1759"/>
      <c r="E14" s="1759"/>
      <c r="F14" s="1759"/>
      <c r="G14" s="1759"/>
      <c r="H14" s="1759"/>
      <c r="I14" s="1759"/>
      <c r="J14" s="1759"/>
      <c r="K14" s="1759"/>
      <c r="L14" s="1759"/>
      <c r="M14" s="1759"/>
      <c r="N14" s="1759"/>
      <c r="O14" s="1759"/>
      <c r="P14" s="1759"/>
      <c r="Q14" s="1759"/>
    </row>
    <row r="15" spans="1:17" customFormat="1" ht="15" thickBot="1" x14ac:dyDescent="0.35">
      <c r="A15" s="20">
        <v>1</v>
      </c>
      <c r="B15" s="1831" t="s">
        <v>4737</v>
      </c>
      <c r="C15" s="2087" t="s">
        <v>4738</v>
      </c>
      <c r="D15" s="144" t="s">
        <v>303</v>
      </c>
      <c r="E15" s="563">
        <v>2</v>
      </c>
      <c r="F15" s="563">
        <v>18</v>
      </c>
      <c r="G15" s="309"/>
      <c r="H15" s="309"/>
      <c r="I15" s="24" t="s">
        <v>225</v>
      </c>
      <c r="J15" s="24"/>
      <c r="K15" s="27"/>
      <c r="L15" s="27"/>
      <c r="M15" s="27"/>
      <c r="N15" s="309" t="s">
        <v>225</v>
      </c>
      <c r="O15" s="309" t="s">
        <v>225</v>
      </c>
      <c r="P15" s="904"/>
      <c r="Q15" s="580">
        <f t="shared" ref="Q15:Q46" si="0">ROUND(P15,2)*E15*F15</f>
        <v>0</v>
      </c>
    </row>
    <row r="16" spans="1:17" customFormat="1" ht="15" thickBot="1" x14ac:dyDescent="0.35">
      <c r="A16" s="30">
        <v>2</v>
      </c>
      <c r="B16" s="1831"/>
      <c r="C16" s="2087"/>
      <c r="D16" s="86" t="s">
        <v>304</v>
      </c>
      <c r="E16" s="564">
        <v>2</v>
      </c>
      <c r="F16" s="564">
        <v>18</v>
      </c>
      <c r="G16" s="273"/>
      <c r="H16" s="273"/>
      <c r="I16" s="33" t="s">
        <v>225</v>
      </c>
      <c r="J16" s="33"/>
      <c r="K16" s="36"/>
      <c r="L16" s="36"/>
      <c r="M16" s="36"/>
      <c r="N16" s="273" t="s">
        <v>225</v>
      </c>
      <c r="O16" s="273" t="s">
        <v>225</v>
      </c>
      <c r="P16" s="905"/>
      <c r="Q16" s="581">
        <f t="shared" si="0"/>
        <v>0</v>
      </c>
    </row>
    <row r="17" spans="1:18" customFormat="1" ht="15" thickBot="1" x14ac:dyDescent="0.35">
      <c r="A17" s="30">
        <v>3</v>
      </c>
      <c r="B17" s="1831"/>
      <c r="C17" s="2087"/>
      <c r="D17" s="86" t="s">
        <v>305</v>
      </c>
      <c r="E17" s="564">
        <v>2</v>
      </c>
      <c r="F17" s="564">
        <v>18</v>
      </c>
      <c r="G17" s="273"/>
      <c r="H17" s="273"/>
      <c r="I17" s="33" t="s">
        <v>225</v>
      </c>
      <c r="J17" s="33"/>
      <c r="K17" s="36"/>
      <c r="L17" s="36"/>
      <c r="M17" s="36"/>
      <c r="N17" s="273" t="s">
        <v>225</v>
      </c>
      <c r="O17" s="273" t="s">
        <v>225</v>
      </c>
      <c r="P17" s="905"/>
      <c r="Q17" s="581">
        <f t="shared" si="0"/>
        <v>0</v>
      </c>
      <c r="R17" s="6"/>
    </row>
    <row r="18" spans="1:18" customFormat="1" ht="15" thickBot="1" x14ac:dyDescent="0.35">
      <c r="A18" s="30">
        <v>4</v>
      </c>
      <c r="B18" s="1831"/>
      <c r="C18" s="2087"/>
      <c r="D18" s="86" t="s">
        <v>306</v>
      </c>
      <c r="E18" s="564">
        <v>2</v>
      </c>
      <c r="F18" s="564">
        <v>18</v>
      </c>
      <c r="G18" s="273"/>
      <c r="H18" s="273"/>
      <c r="I18" s="33" t="s">
        <v>225</v>
      </c>
      <c r="J18" s="33"/>
      <c r="K18" s="36"/>
      <c r="L18" s="36"/>
      <c r="M18" s="36"/>
      <c r="N18" s="273" t="s">
        <v>225</v>
      </c>
      <c r="O18" s="273" t="s">
        <v>225</v>
      </c>
      <c r="P18" s="905"/>
      <c r="Q18" s="581">
        <f t="shared" si="0"/>
        <v>0</v>
      </c>
      <c r="R18" s="6"/>
    </row>
    <row r="19" spans="1:18" customFormat="1" ht="15" thickBot="1" x14ac:dyDescent="0.35">
      <c r="A19" s="30">
        <v>5</v>
      </c>
      <c r="B19" s="1831"/>
      <c r="C19" s="2087"/>
      <c r="D19" s="92" t="s">
        <v>307</v>
      </c>
      <c r="E19" s="564">
        <v>2</v>
      </c>
      <c r="F19" s="564">
        <v>18</v>
      </c>
      <c r="G19" s="273"/>
      <c r="H19" s="273"/>
      <c r="I19" s="33"/>
      <c r="J19" s="33"/>
      <c r="K19" s="36"/>
      <c r="L19" s="36"/>
      <c r="M19" s="36"/>
      <c r="N19" s="273" t="s">
        <v>225</v>
      </c>
      <c r="O19" s="273" t="s">
        <v>225</v>
      </c>
      <c r="P19" s="905"/>
      <c r="Q19" s="581">
        <f t="shared" si="0"/>
        <v>0</v>
      </c>
      <c r="R19" s="6"/>
    </row>
    <row r="20" spans="1:18" customFormat="1" ht="15" thickBot="1" x14ac:dyDescent="0.35">
      <c r="A20" s="30">
        <v>6</v>
      </c>
      <c r="B20" s="1831"/>
      <c r="C20" s="2087"/>
      <c r="D20" s="92" t="s">
        <v>308</v>
      </c>
      <c r="E20" s="564">
        <v>2</v>
      </c>
      <c r="F20" s="564">
        <v>18</v>
      </c>
      <c r="G20" s="273"/>
      <c r="H20" s="273"/>
      <c r="I20" s="33"/>
      <c r="J20" s="33"/>
      <c r="K20" s="36"/>
      <c r="L20" s="36"/>
      <c r="M20" s="36"/>
      <c r="N20" s="273" t="s">
        <v>225</v>
      </c>
      <c r="O20" s="273" t="s">
        <v>225</v>
      </c>
      <c r="P20" s="905"/>
      <c r="Q20" s="581">
        <f t="shared" si="0"/>
        <v>0</v>
      </c>
      <c r="R20" s="6"/>
    </row>
    <row r="21" spans="1:18" customFormat="1" ht="15" customHeight="1" thickBot="1" x14ac:dyDescent="0.35">
      <c r="A21" s="30">
        <v>7</v>
      </c>
      <c r="B21" s="1831"/>
      <c r="C21" s="2087"/>
      <c r="D21" s="92" t="s">
        <v>309</v>
      </c>
      <c r="E21" s="564">
        <v>2</v>
      </c>
      <c r="F21" s="564">
        <v>18</v>
      </c>
      <c r="G21" s="273"/>
      <c r="H21" s="273"/>
      <c r="I21" s="33"/>
      <c r="J21" s="33"/>
      <c r="K21" s="36"/>
      <c r="L21" s="36"/>
      <c r="M21" s="36"/>
      <c r="N21" s="273" t="s">
        <v>225</v>
      </c>
      <c r="O21" s="273" t="s">
        <v>225</v>
      </c>
      <c r="P21" s="905"/>
      <c r="Q21" s="581">
        <f t="shared" si="0"/>
        <v>0</v>
      </c>
      <c r="R21" s="6"/>
    </row>
    <row r="22" spans="1:18" customFormat="1" ht="15" thickBot="1" x14ac:dyDescent="0.35">
      <c r="A22" s="30">
        <v>8</v>
      </c>
      <c r="B22" s="1831"/>
      <c r="C22" s="2087"/>
      <c r="D22" s="92" t="s">
        <v>310</v>
      </c>
      <c r="E22" s="564">
        <v>2</v>
      </c>
      <c r="F22" s="564">
        <v>18</v>
      </c>
      <c r="G22" s="273"/>
      <c r="H22" s="273"/>
      <c r="I22" s="33"/>
      <c r="J22" s="33"/>
      <c r="K22" s="36"/>
      <c r="L22" s="36"/>
      <c r="M22" s="36"/>
      <c r="N22" s="273" t="s">
        <v>225</v>
      </c>
      <c r="O22" s="273" t="s">
        <v>225</v>
      </c>
      <c r="P22" s="905"/>
      <c r="Q22" s="581">
        <f t="shared" si="0"/>
        <v>0</v>
      </c>
      <c r="R22" s="6"/>
    </row>
    <row r="23" spans="1:18" customFormat="1" ht="15" thickBot="1" x14ac:dyDescent="0.35">
      <c r="A23" s="30">
        <v>9</v>
      </c>
      <c r="B23" s="1831"/>
      <c r="C23" s="2087"/>
      <c r="D23" s="92" t="s">
        <v>311</v>
      </c>
      <c r="E23" s="564">
        <v>2</v>
      </c>
      <c r="F23" s="564">
        <v>18</v>
      </c>
      <c r="G23" s="273"/>
      <c r="H23" s="273"/>
      <c r="I23" s="33"/>
      <c r="J23" s="33"/>
      <c r="K23" s="36"/>
      <c r="L23" s="36"/>
      <c r="M23" s="36"/>
      <c r="N23" s="273" t="s">
        <v>225</v>
      </c>
      <c r="O23" s="273" t="s">
        <v>225</v>
      </c>
      <c r="P23" s="905"/>
      <c r="Q23" s="581">
        <f t="shared" si="0"/>
        <v>0</v>
      </c>
      <c r="R23" s="6"/>
    </row>
    <row r="24" spans="1:18" customFormat="1" ht="15" thickBot="1" x14ac:dyDescent="0.35">
      <c r="A24" s="30">
        <v>10</v>
      </c>
      <c r="B24" s="1831"/>
      <c r="C24" s="2087"/>
      <c r="D24" s="92" t="s">
        <v>312</v>
      </c>
      <c r="E24" s="564">
        <v>2</v>
      </c>
      <c r="F24" s="564">
        <v>18</v>
      </c>
      <c r="G24" s="273"/>
      <c r="H24" s="273"/>
      <c r="I24" s="33"/>
      <c r="J24" s="33"/>
      <c r="K24" s="36"/>
      <c r="L24" s="36"/>
      <c r="M24" s="36"/>
      <c r="N24" s="273" t="s">
        <v>225</v>
      </c>
      <c r="O24" s="273" t="s">
        <v>225</v>
      </c>
      <c r="P24" s="905"/>
      <c r="Q24" s="581">
        <f t="shared" si="0"/>
        <v>0</v>
      </c>
      <c r="R24" s="6"/>
    </row>
    <row r="25" spans="1:18" customFormat="1" ht="15" thickBot="1" x14ac:dyDescent="0.35">
      <c r="A25" s="30">
        <v>11</v>
      </c>
      <c r="B25" s="1831"/>
      <c r="C25" s="2087"/>
      <c r="D25" s="92" t="s">
        <v>313</v>
      </c>
      <c r="E25" s="564">
        <v>2</v>
      </c>
      <c r="F25" s="564">
        <v>18</v>
      </c>
      <c r="G25" s="273"/>
      <c r="H25" s="273"/>
      <c r="I25" s="33"/>
      <c r="J25" s="33"/>
      <c r="K25" s="36"/>
      <c r="L25" s="36"/>
      <c r="M25" s="36"/>
      <c r="N25" s="273" t="s">
        <v>225</v>
      </c>
      <c r="O25" s="273" t="s">
        <v>225</v>
      </c>
      <c r="P25" s="905"/>
      <c r="Q25" s="581">
        <f t="shared" si="0"/>
        <v>0</v>
      </c>
      <c r="R25" s="6"/>
    </row>
    <row r="26" spans="1:18" customFormat="1" ht="15" thickBot="1" x14ac:dyDescent="0.35">
      <c r="A26" s="30">
        <v>12</v>
      </c>
      <c r="B26" s="1831"/>
      <c r="C26" s="2087"/>
      <c r="D26" s="92" t="s">
        <v>314</v>
      </c>
      <c r="E26" s="564">
        <v>2</v>
      </c>
      <c r="F26" s="564">
        <v>18</v>
      </c>
      <c r="G26" s="273"/>
      <c r="H26" s="273"/>
      <c r="I26" s="33"/>
      <c r="J26" s="33"/>
      <c r="K26" s="36"/>
      <c r="L26" s="36"/>
      <c r="M26" s="36"/>
      <c r="N26" s="273" t="s">
        <v>225</v>
      </c>
      <c r="O26" s="273" t="s">
        <v>225</v>
      </c>
      <c r="P26" s="905"/>
      <c r="Q26" s="581">
        <f t="shared" si="0"/>
        <v>0</v>
      </c>
      <c r="R26" s="6"/>
    </row>
    <row r="27" spans="1:18" customFormat="1" ht="28.2" thickBot="1" x14ac:dyDescent="0.35">
      <c r="A27" s="30">
        <v>13</v>
      </c>
      <c r="B27" s="1831"/>
      <c r="C27" s="2087"/>
      <c r="D27" s="147" t="s">
        <v>315</v>
      </c>
      <c r="E27" s="564">
        <v>2</v>
      </c>
      <c r="F27" s="564">
        <v>18</v>
      </c>
      <c r="G27" s="273"/>
      <c r="H27" s="273"/>
      <c r="I27" s="33"/>
      <c r="J27" s="33"/>
      <c r="K27" s="36"/>
      <c r="L27" s="36"/>
      <c r="M27" s="36"/>
      <c r="N27" s="273" t="s">
        <v>225</v>
      </c>
      <c r="O27" s="273" t="s">
        <v>225</v>
      </c>
      <c r="P27" s="905"/>
      <c r="Q27" s="581">
        <f t="shared" si="0"/>
        <v>0</v>
      </c>
      <c r="R27" s="6"/>
    </row>
    <row r="28" spans="1:18" customFormat="1" x14ac:dyDescent="0.3">
      <c r="A28" s="30">
        <v>14</v>
      </c>
      <c r="B28" s="2085" t="s">
        <v>4739</v>
      </c>
      <c r="C28" s="2085" t="s">
        <v>4740</v>
      </c>
      <c r="D28" s="149" t="s">
        <v>4741</v>
      </c>
      <c r="E28" s="564">
        <v>2</v>
      </c>
      <c r="F28" s="564">
        <v>1</v>
      </c>
      <c r="G28" s="273"/>
      <c r="H28" s="273" t="s">
        <v>225</v>
      </c>
      <c r="I28" s="33"/>
      <c r="J28" s="33"/>
      <c r="K28" s="36"/>
      <c r="L28" s="36"/>
      <c r="M28" s="36"/>
      <c r="N28" s="273" t="s">
        <v>132</v>
      </c>
      <c r="O28" s="273" t="s">
        <v>132</v>
      </c>
      <c r="P28" s="905"/>
      <c r="Q28" s="581">
        <f t="shared" si="0"/>
        <v>0</v>
      </c>
      <c r="R28" s="6"/>
    </row>
    <row r="29" spans="1:18" customFormat="1" ht="27.6" x14ac:dyDescent="0.3">
      <c r="A29" s="30">
        <v>15</v>
      </c>
      <c r="B29" s="2085"/>
      <c r="C29" s="2085"/>
      <c r="D29" s="149" t="s">
        <v>4742</v>
      </c>
      <c r="E29" s="564">
        <v>2</v>
      </c>
      <c r="F29" s="564">
        <v>1</v>
      </c>
      <c r="G29" s="273"/>
      <c r="H29" s="273"/>
      <c r="I29" s="33"/>
      <c r="J29" s="33"/>
      <c r="K29" s="36"/>
      <c r="L29" s="36"/>
      <c r="M29" s="36"/>
      <c r="N29" s="273" t="s">
        <v>132</v>
      </c>
      <c r="O29" s="273" t="s">
        <v>132</v>
      </c>
      <c r="P29" s="905"/>
      <c r="Q29" s="581">
        <f t="shared" si="0"/>
        <v>0</v>
      </c>
      <c r="R29" s="6"/>
    </row>
    <row r="30" spans="1:18" customFormat="1" ht="27.6" x14ac:dyDescent="0.3">
      <c r="A30" s="30">
        <v>16</v>
      </c>
      <c r="B30" s="2085"/>
      <c r="C30" s="2085"/>
      <c r="D30" s="149" t="s">
        <v>4743</v>
      </c>
      <c r="E30" s="564">
        <v>2</v>
      </c>
      <c r="F30" s="564">
        <v>1</v>
      </c>
      <c r="G30" s="273"/>
      <c r="H30" s="273"/>
      <c r="I30" s="33"/>
      <c r="J30" s="33"/>
      <c r="K30" s="36"/>
      <c r="L30" s="36"/>
      <c r="M30" s="36"/>
      <c r="N30" s="273" t="s">
        <v>132</v>
      </c>
      <c r="O30" s="273" t="s">
        <v>132</v>
      </c>
      <c r="P30" s="905"/>
      <c r="Q30" s="581">
        <f t="shared" si="0"/>
        <v>0</v>
      </c>
      <c r="R30" s="6"/>
    </row>
    <row r="31" spans="1:18" customFormat="1" x14ac:dyDescent="0.3">
      <c r="A31" s="30">
        <v>17</v>
      </c>
      <c r="B31" s="2085"/>
      <c r="C31" s="2085"/>
      <c r="D31" s="149" t="s">
        <v>4744</v>
      </c>
      <c r="E31" s="564">
        <v>2</v>
      </c>
      <c r="F31" s="564">
        <v>1</v>
      </c>
      <c r="G31" s="273"/>
      <c r="H31" s="273"/>
      <c r="I31" s="33"/>
      <c r="J31" s="33"/>
      <c r="K31" s="36"/>
      <c r="L31" s="36"/>
      <c r="M31" s="36"/>
      <c r="N31" s="273" t="s">
        <v>132</v>
      </c>
      <c r="O31" s="273" t="s">
        <v>132</v>
      </c>
      <c r="P31" s="905"/>
      <c r="Q31" s="581">
        <f t="shared" si="0"/>
        <v>0</v>
      </c>
      <c r="R31" s="6"/>
    </row>
    <row r="32" spans="1:18" customFormat="1" ht="55.5" customHeight="1" x14ac:dyDescent="0.3">
      <c r="A32" s="30">
        <v>18</v>
      </c>
      <c r="B32" s="2085"/>
      <c r="C32" s="2085"/>
      <c r="D32" s="149" t="s">
        <v>4745</v>
      </c>
      <c r="E32" s="564">
        <v>2</v>
      </c>
      <c r="F32" s="564">
        <v>1</v>
      </c>
      <c r="G32" s="273"/>
      <c r="H32" s="273"/>
      <c r="I32" s="33"/>
      <c r="J32" s="33"/>
      <c r="K32" s="36"/>
      <c r="L32" s="36"/>
      <c r="M32" s="36"/>
      <c r="N32" s="273" t="s">
        <v>132</v>
      </c>
      <c r="O32" s="273" t="s">
        <v>132</v>
      </c>
      <c r="P32" s="905"/>
      <c r="Q32" s="581">
        <f t="shared" si="0"/>
        <v>0</v>
      </c>
      <c r="R32" s="6"/>
    </row>
    <row r="33" spans="1:18" customFormat="1" x14ac:dyDescent="0.3">
      <c r="A33" s="30">
        <v>19</v>
      </c>
      <c r="B33" s="2085" t="s">
        <v>4746</v>
      </c>
      <c r="C33" s="2085" t="s">
        <v>4747</v>
      </c>
      <c r="D33" s="149" t="s">
        <v>4741</v>
      </c>
      <c r="E33" s="564">
        <v>2</v>
      </c>
      <c r="F33" s="564">
        <v>1</v>
      </c>
      <c r="G33" s="273"/>
      <c r="H33" s="273" t="s">
        <v>225</v>
      </c>
      <c r="I33" s="33"/>
      <c r="J33" s="33"/>
      <c r="K33" s="36"/>
      <c r="L33" s="36"/>
      <c r="M33" s="36"/>
      <c r="N33" s="273" t="s">
        <v>132</v>
      </c>
      <c r="O33" s="273" t="s">
        <v>132</v>
      </c>
      <c r="P33" s="905"/>
      <c r="Q33" s="581">
        <f t="shared" si="0"/>
        <v>0</v>
      </c>
      <c r="R33" s="6"/>
    </row>
    <row r="34" spans="1:18" customFormat="1" ht="27.6" x14ac:dyDescent="0.3">
      <c r="A34" s="30">
        <v>20</v>
      </c>
      <c r="B34" s="2085"/>
      <c r="C34" s="2085"/>
      <c r="D34" s="149" t="s">
        <v>4742</v>
      </c>
      <c r="E34" s="564">
        <v>2</v>
      </c>
      <c r="F34" s="564">
        <v>1</v>
      </c>
      <c r="G34" s="273"/>
      <c r="H34" s="273"/>
      <c r="I34" s="33"/>
      <c r="J34" s="33"/>
      <c r="K34" s="36"/>
      <c r="L34" s="36"/>
      <c r="M34" s="36"/>
      <c r="N34" s="273" t="s">
        <v>132</v>
      </c>
      <c r="O34" s="273" t="s">
        <v>132</v>
      </c>
      <c r="P34" s="905"/>
      <c r="Q34" s="581">
        <f t="shared" si="0"/>
        <v>0</v>
      </c>
      <c r="R34" s="6"/>
    </row>
    <row r="35" spans="1:18" customFormat="1" ht="27.6" x14ac:dyDescent="0.3">
      <c r="A35" s="30">
        <v>21</v>
      </c>
      <c r="B35" s="2085"/>
      <c r="C35" s="2085"/>
      <c r="D35" s="149" t="s">
        <v>4743</v>
      </c>
      <c r="E35" s="564">
        <v>2</v>
      </c>
      <c r="F35" s="564">
        <v>1</v>
      </c>
      <c r="G35" s="273"/>
      <c r="H35" s="273"/>
      <c r="I35" s="33"/>
      <c r="J35" s="33"/>
      <c r="K35" s="36"/>
      <c r="L35" s="36"/>
      <c r="M35" s="36"/>
      <c r="N35" s="273" t="s">
        <v>132</v>
      </c>
      <c r="O35" s="273" t="s">
        <v>132</v>
      </c>
      <c r="P35" s="905"/>
      <c r="Q35" s="581">
        <f t="shared" si="0"/>
        <v>0</v>
      </c>
      <c r="R35" s="6"/>
    </row>
    <row r="36" spans="1:18" customFormat="1" x14ac:dyDescent="0.3">
      <c r="A36" s="30">
        <v>22</v>
      </c>
      <c r="B36" s="2085"/>
      <c r="C36" s="2085"/>
      <c r="D36" s="149" t="s">
        <v>4744</v>
      </c>
      <c r="E36" s="564">
        <v>2</v>
      </c>
      <c r="F36" s="564">
        <v>1</v>
      </c>
      <c r="G36" s="273"/>
      <c r="H36" s="273"/>
      <c r="I36" s="33"/>
      <c r="J36" s="33"/>
      <c r="K36" s="36"/>
      <c r="L36" s="36"/>
      <c r="M36" s="36"/>
      <c r="N36" s="273" t="s">
        <v>132</v>
      </c>
      <c r="O36" s="273" t="s">
        <v>132</v>
      </c>
      <c r="P36" s="905"/>
      <c r="Q36" s="581">
        <f t="shared" si="0"/>
        <v>0</v>
      </c>
      <c r="R36" s="6"/>
    </row>
    <row r="37" spans="1:18" customFormat="1" ht="24.75" customHeight="1" x14ac:dyDescent="0.3">
      <c r="A37" s="30">
        <v>23</v>
      </c>
      <c r="B37" s="2085"/>
      <c r="C37" s="2085"/>
      <c r="D37" s="149" t="s">
        <v>4745</v>
      </c>
      <c r="E37" s="564">
        <v>2</v>
      </c>
      <c r="F37" s="564">
        <v>1</v>
      </c>
      <c r="G37" s="273"/>
      <c r="H37" s="273"/>
      <c r="I37" s="33"/>
      <c r="J37" s="33"/>
      <c r="K37" s="36"/>
      <c r="L37" s="36"/>
      <c r="M37" s="36"/>
      <c r="N37" s="273" t="s">
        <v>132</v>
      </c>
      <c r="O37" s="273" t="s">
        <v>132</v>
      </c>
      <c r="P37" s="905"/>
      <c r="Q37" s="581">
        <f t="shared" si="0"/>
        <v>0</v>
      </c>
      <c r="R37" s="6"/>
    </row>
    <row r="38" spans="1:18" customFormat="1" x14ac:dyDescent="0.3">
      <c r="A38" s="30">
        <v>24</v>
      </c>
      <c r="B38" s="2085" t="s">
        <v>4748</v>
      </c>
      <c r="C38" s="2085" t="s">
        <v>4749</v>
      </c>
      <c r="D38" s="149" t="s">
        <v>318</v>
      </c>
      <c r="E38" s="564">
        <v>2</v>
      </c>
      <c r="F38" s="564">
        <v>1</v>
      </c>
      <c r="G38" s="273"/>
      <c r="H38" s="33" t="s">
        <v>225</v>
      </c>
      <c r="I38" s="273"/>
      <c r="J38" s="33"/>
      <c r="K38" s="36"/>
      <c r="L38" s="36"/>
      <c r="M38" s="36"/>
      <c r="N38" s="273" t="s">
        <v>225</v>
      </c>
      <c r="O38" s="273" t="s">
        <v>225</v>
      </c>
      <c r="P38" s="905"/>
      <c r="Q38" s="581">
        <f t="shared" si="0"/>
        <v>0</v>
      </c>
      <c r="R38" s="6"/>
    </row>
    <row r="39" spans="1:18" customFormat="1" x14ac:dyDescent="0.3">
      <c r="A39" s="30">
        <v>25</v>
      </c>
      <c r="B39" s="2085"/>
      <c r="C39" s="2085"/>
      <c r="D39" s="149" t="s">
        <v>4750</v>
      </c>
      <c r="E39" s="564">
        <v>2</v>
      </c>
      <c r="F39" s="564">
        <v>1</v>
      </c>
      <c r="G39" s="273"/>
      <c r="H39" s="273"/>
      <c r="I39" s="33"/>
      <c r="J39" s="33"/>
      <c r="K39" s="36"/>
      <c r="L39" s="36"/>
      <c r="M39" s="36"/>
      <c r="N39" s="273" t="s">
        <v>225</v>
      </c>
      <c r="O39" s="273" t="s">
        <v>225</v>
      </c>
      <c r="P39" s="905"/>
      <c r="Q39" s="581">
        <f t="shared" si="0"/>
        <v>0</v>
      </c>
      <c r="R39" s="6"/>
    </row>
    <row r="40" spans="1:18" customFormat="1" ht="27.6" x14ac:dyDescent="0.3">
      <c r="A40" s="30">
        <v>26</v>
      </c>
      <c r="B40" s="2085"/>
      <c r="C40" s="2085"/>
      <c r="D40" s="149" t="s">
        <v>4751</v>
      </c>
      <c r="E40" s="564">
        <v>2</v>
      </c>
      <c r="F40" s="564">
        <v>1</v>
      </c>
      <c r="G40" s="273"/>
      <c r="H40" s="273"/>
      <c r="I40" s="33"/>
      <c r="J40" s="33"/>
      <c r="K40" s="36"/>
      <c r="L40" s="36"/>
      <c r="M40" s="36"/>
      <c r="N40" s="273" t="s">
        <v>225</v>
      </c>
      <c r="O40" s="273" t="s">
        <v>225</v>
      </c>
      <c r="P40" s="905"/>
      <c r="Q40" s="581">
        <f t="shared" si="0"/>
        <v>0</v>
      </c>
      <c r="R40" s="6"/>
    </row>
    <row r="41" spans="1:18" customFormat="1" x14ac:dyDescent="0.3">
      <c r="A41" s="30">
        <v>27</v>
      </c>
      <c r="B41" s="2085"/>
      <c r="C41" s="2085"/>
      <c r="D41" s="149" t="s">
        <v>4752</v>
      </c>
      <c r="E41" s="564">
        <v>2</v>
      </c>
      <c r="F41" s="564">
        <v>1</v>
      </c>
      <c r="G41" s="273"/>
      <c r="H41" s="273"/>
      <c r="I41" s="33" t="s">
        <v>225</v>
      </c>
      <c r="J41" s="33"/>
      <c r="K41" s="36"/>
      <c r="L41" s="36"/>
      <c r="M41" s="36"/>
      <c r="N41" s="273" t="s">
        <v>225</v>
      </c>
      <c r="O41" s="273" t="s">
        <v>225</v>
      </c>
      <c r="P41" s="905"/>
      <c r="Q41" s="581">
        <f t="shared" si="0"/>
        <v>0</v>
      </c>
      <c r="R41" s="6"/>
    </row>
    <row r="42" spans="1:18" customFormat="1" ht="27.6" x14ac:dyDescent="0.3">
      <c r="A42" s="30">
        <v>28</v>
      </c>
      <c r="B42" s="2085"/>
      <c r="C42" s="2085"/>
      <c r="D42" s="149" t="s">
        <v>4753</v>
      </c>
      <c r="E42" s="564">
        <v>2</v>
      </c>
      <c r="F42" s="564">
        <v>1</v>
      </c>
      <c r="G42" s="273"/>
      <c r="H42" s="273"/>
      <c r="I42" s="33"/>
      <c r="J42" s="33"/>
      <c r="K42" s="36"/>
      <c r="L42" s="36"/>
      <c r="M42" s="36"/>
      <c r="N42" s="273" t="s">
        <v>225</v>
      </c>
      <c r="O42" s="273" t="s">
        <v>225</v>
      </c>
      <c r="P42" s="905"/>
      <c r="Q42" s="581">
        <f t="shared" si="0"/>
        <v>0</v>
      </c>
      <c r="R42" s="6"/>
    </row>
    <row r="43" spans="1:18" customFormat="1" ht="27.6" x14ac:dyDescent="0.3">
      <c r="A43" s="30">
        <v>29</v>
      </c>
      <c r="B43" s="2085"/>
      <c r="C43" s="2085"/>
      <c r="D43" s="149" t="s">
        <v>4754</v>
      </c>
      <c r="E43" s="564">
        <v>2</v>
      </c>
      <c r="F43" s="564">
        <v>1</v>
      </c>
      <c r="G43" s="273"/>
      <c r="H43" s="273"/>
      <c r="I43" s="33"/>
      <c r="J43" s="33"/>
      <c r="K43" s="36"/>
      <c r="L43" s="36"/>
      <c r="M43" s="36"/>
      <c r="N43" s="273" t="s">
        <v>225</v>
      </c>
      <c r="O43" s="273" t="s">
        <v>225</v>
      </c>
      <c r="P43" s="905"/>
      <c r="Q43" s="581">
        <f t="shared" si="0"/>
        <v>0</v>
      </c>
      <c r="R43" s="6"/>
    </row>
    <row r="44" spans="1:18" customFormat="1" x14ac:dyDescent="0.3">
      <c r="A44" s="30">
        <v>30</v>
      </c>
      <c r="B44" s="2085"/>
      <c r="C44" s="2085"/>
      <c r="D44" s="149" t="s">
        <v>4744</v>
      </c>
      <c r="E44" s="564">
        <v>2</v>
      </c>
      <c r="F44" s="564">
        <v>1</v>
      </c>
      <c r="G44" s="273"/>
      <c r="H44" s="273"/>
      <c r="I44" s="33"/>
      <c r="J44" s="33"/>
      <c r="K44" s="36"/>
      <c r="L44" s="36"/>
      <c r="M44" s="36"/>
      <c r="N44" s="273" t="s">
        <v>225</v>
      </c>
      <c r="O44" s="273" t="s">
        <v>225</v>
      </c>
      <c r="P44" s="905"/>
      <c r="Q44" s="581">
        <f t="shared" si="0"/>
        <v>0</v>
      </c>
      <c r="R44" s="6"/>
    </row>
    <row r="45" spans="1:18" customFormat="1" ht="27.6" x14ac:dyDescent="0.3">
      <c r="A45" s="30">
        <v>31</v>
      </c>
      <c r="B45" s="2085"/>
      <c r="C45" s="2085"/>
      <c r="D45" s="149" t="s">
        <v>4755</v>
      </c>
      <c r="E45" s="564">
        <v>2</v>
      </c>
      <c r="F45" s="564">
        <v>1</v>
      </c>
      <c r="G45" s="273"/>
      <c r="H45" s="273"/>
      <c r="I45" s="33"/>
      <c r="J45" s="33"/>
      <c r="K45" s="36"/>
      <c r="L45" s="36"/>
      <c r="M45" s="36"/>
      <c r="N45" s="273" t="s">
        <v>225</v>
      </c>
      <c r="O45" s="273" t="s">
        <v>225</v>
      </c>
      <c r="P45" s="905"/>
      <c r="Q45" s="581">
        <f t="shared" si="0"/>
        <v>0</v>
      </c>
      <c r="R45" s="6"/>
    </row>
    <row r="46" spans="1:18" customFormat="1" ht="27.6" x14ac:dyDescent="0.3">
      <c r="A46" s="30">
        <v>32</v>
      </c>
      <c r="B46" s="2085"/>
      <c r="C46" s="2085"/>
      <c r="D46" s="149" t="s">
        <v>323</v>
      </c>
      <c r="E46" s="564">
        <v>2</v>
      </c>
      <c r="F46" s="564">
        <v>1</v>
      </c>
      <c r="G46" s="273"/>
      <c r="H46" s="273"/>
      <c r="I46" s="33"/>
      <c r="J46" s="33"/>
      <c r="K46" s="36"/>
      <c r="L46" s="36"/>
      <c r="M46" s="36"/>
      <c r="N46" s="273" t="s">
        <v>225</v>
      </c>
      <c r="O46" s="273" t="s">
        <v>225</v>
      </c>
      <c r="P46" s="905"/>
      <c r="Q46" s="581">
        <f t="shared" si="0"/>
        <v>0</v>
      </c>
      <c r="R46" s="6"/>
    </row>
    <row r="47" spans="1:18" customFormat="1" x14ac:dyDescent="0.3">
      <c r="A47" s="30">
        <v>33</v>
      </c>
      <c r="B47" s="2085" t="s">
        <v>4756</v>
      </c>
      <c r="C47" s="2085" t="s">
        <v>4757</v>
      </c>
      <c r="D47" s="149" t="s">
        <v>318</v>
      </c>
      <c r="E47" s="564">
        <v>2</v>
      </c>
      <c r="F47" s="564">
        <v>1</v>
      </c>
      <c r="G47" s="273"/>
      <c r="H47" s="273" t="s">
        <v>225</v>
      </c>
      <c r="I47" s="33"/>
      <c r="J47" s="33"/>
      <c r="K47" s="36"/>
      <c r="L47" s="36"/>
      <c r="M47" s="36"/>
      <c r="N47" s="273" t="s">
        <v>225</v>
      </c>
      <c r="O47" s="273" t="s">
        <v>225</v>
      </c>
      <c r="P47" s="905"/>
      <c r="Q47" s="581">
        <f t="shared" ref="Q47:Q78" si="1">ROUND(P47,2)*E47*F47</f>
        <v>0</v>
      </c>
      <c r="R47" s="6"/>
    </row>
    <row r="48" spans="1:18" customFormat="1" x14ac:dyDescent="0.3">
      <c r="A48" s="30">
        <v>34</v>
      </c>
      <c r="B48" s="2085"/>
      <c r="C48" s="2085"/>
      <c r="D48" s="149" t="s">
        <v>4750</v>
      </c>
      <c r="E48" s="564">
        <v>2</v>
      </c>
      <c r="F48" s="564">
        <v>1</v>
      </c>
      <c r="G48" s="273"/>
      <c r="H48" s="273"/>
      <c r="I48" s="33"/>
      <c r="J48" s="33"/>
      <c r="K48" s="36"/>
      <c r="L48" s="36"/>
      <c r="M48" s="36"/>
      <c r="N48" s="273" t="s">
        <v>225</v>
      </c>
      <c r="O48" s="273" t="s">
        <v>225</v>
      </c>
      <c r="P48" s="905"/>
      <c r="Q48" s="581">
        <f t="shared" si="1"/>
        <v>0</v>
      </c>
      <c r="R48" s="6"/>
    </row>
    <row r="49" spans="1:18" customFormat="1" ht="27.6" x14ac:dyDescent="0.3">
      <c r="A49" s="30">
        <v>35</v>
      </c>
      <c r="B49" s="2085"/>
      <c r="C49" s="2085"/>
      <c r="D49" s="149" t="s">
        <v>4758</v>
      </c>
      <c r="E49" s="564">
        <v>2</v>
      </c>
      <c r="F49" s="564">
        <v>1</v>
      </c>
      <c r="G49" s="273"/>
      <c r="H49" s="273"/>
      <c r="I49" s="33"/>
      <c r="J49" s="33"/>
      <c r="K49" s="36"/>
      <c r="L49" s="36"/>
      <c r="M49" s="36"/>
      <c r="N49" s="273" t="s">
        <v>225</v>
      </c>
      <c r="O49" s="273" t="s">
        <v>225</v>
      </c>
      <c r="P49" s="905"/>
      <c r="Q49" s="581">
        <f t="shared" si="1"/>
        <v>0</v>
      </c>
      <c r="R49" s="6"/>
    </row>
    <row r="50" spans="1:18" customFormat="1" ht="27.6" x14ac:dyDescent="0.3">
      <c r="A50" s="30">
        <v>36</v>
      </c>
      <c r="B50" s="2085"/>
      <c r="C50" s="2085"/>
      <c r="D50" s="149" t="s">
        <v>4759</v>
      </c>
      <c r="E50" s="564">
        <v>2</v>
      </c>
      <c r="F50" s="564">
        <v>1</v>
      </c>
      <c r="G50" s="273"/>
      <c r="H50" s="273"/>
      <c r="I50" s="33" t="s">
        <v>225</v>
      </c>
      <c r="J50" s="33"/>
      <c r="K50" s="36"/>
      <c r="L50" s="36"/>
      <c r="M50" s="36"/>
      <c r="N50" s="273" t="s">
        <v>225</v>
      </c>
      <c r="O50" s="273" t="s">
        <v>225</v>
      </c>
      <c r="P50" s="905"/>
      <c r="Q50" s="581">
        <f t="shared" si="1"/>
        <v>0</v>
      </c>
      <c r="R50" s="6"/>
    </row>
    <row r="51" spans="1:18" customFormat="1" ht="27.6" x14ac:dyDescent="0.3">
      <c r="A51" s="30">
        <v>37</v>
      </c>
      <c r="B51" s="2085"/>
      <c r="C51" s="2085"/>
      <c r="D51" s="149" t="s">
        <v>4760</v>
      </c>
      <c r="E51" s="564">
        <v>2</v>
      </c>
      <c r="F51" s="564">
        <v>1</v>
      </c>
      <c r="G51" s="273"/>
      <c r="H51" s="273"/>
      <c r="I51" s="33"/>
      <c r="J51" s="33"/>
      <c r="K51" s="36"/>
      <c r="L51" s="36"/>
      <c r="M51" s="36"/>
      <c r="N51" s="273" t="s">
        <v>225</v>
      </c>
      <c r="O51" s="273" t="s">
        <v>225</v>
      </c>
      <c r="P51" s="905"/>
      <c r="Q51" s="581">
        <f t="shared" si="1"/>
        <v>0</v>
      </c>
      <c r="R51" s="6"/>
    </row>
    <row r="52" spans="1:18" customFormat="1" ht="27.6" x14ac:dyDescent="0.3">
      <c r="A52" s="30">
        <v>38</v>
      </c>
      <c r="B52" s="2085"/>
      <c r="C52" s="2085"/>
      <c r="D52" s="149" t="s">
        <v>4755</v>
      </c>
      <c r="E52" s="564">
        <v>2</v>
      </c>
      <c r="F52" s="564">
        <v>1</v>
      </c>
      <c r="G52" s="273"/>
      <c r="H52" s="273"/>
      <c r="I52" s="33"/>
      <c r="J52" s="33"/>
      <c r="K52" s="36"/>
      <c r="L52" s="36"/>
      <c r="M52" s="36"/>
      <c r="N52" s="273" t="s">
        <v>225</v>
      </c>
      <c r="O52" s="273" t="s">
        <v>225</v>
      </c>
      <c r="P52" s="905"/>
      <c r="Q52" s="581">
        <f t="shared" si="1"/>
        <v>0</v>
      </c>
      <c r="R52" s="6"/>
    </row>
    <row r="53" spans="1:18" customFormat="1" ht="27.6" x14ac:dyDescent="0.3">
      <c r="A53" s="30">
        <v>39</v>
      </c>
      <c r="B53" s="2085"/>
      <c r="C53" s="2085"/>
      <c r="D53" s="149" t="s">
        <v>323</v>
      </c>
      <c r="E53" s="564">
        <v>2</v>
      </c>
      <c r="F53" s="564">
        <v>1</v>
      </c>
      <c r="G53" s="273"/>
      <c r="H53" s="273"/>
      <c r="I53" s="33"/>
      <c r="J53" s="33"/>
      <c r="K53" s="36"/>
      <c r="L53" s="36"/>
      <c r="M53" s="36"/>
      <c r="N53" s="273" t="s">
        <v>225</v>
      </c>
      <c r="O53" s="273" t="s">
        <v>225</v>
      </c>
      <c r="P53" s="905"/>
      <c r="Q53" s="581">
        <f t="shared" si="1"/>
        <v>0</v>
      </c>
      <c r="R53" s="6"/>
    </row>
    <row r="54" spans="1:18" customFormat="1" x14ac:dyDescent="0.3">
      <c r="A54" s="30">
        <v>40</v>
      </c>
      <c r="B54" s="2085" t="s">
        <v>4761</v>
      </c>
      <c r="C54" s="2085" t="s">
        <v>4762</v>
      </c>
      <c r="D54" s="149" t="s">
        <v>4763</v>
      </c>
      <c r="E54" s="564">
        <v>2</v>
      </c>
      <c r="F54" s="564">
        <v>1</v>
      </c>
      <c r="G54" s="273"/>
      <c r="H54" s="273" t="s">
        <v>225</v>
      </c>
      <c r="I54" s="33"/>
      <c r="J54" s="33"/>
      <c r="K54" s="36"/>
      <c r="L54" s="36"/>
      <c r="M54" s="36"/>
      <c r="N54" s="273" t="s">
        <v>225</v>
      </c>
      <c r="O54" s="273" t="s">
        <v>225</v>
      </c>
      <c r="P54" s="905"/>
      <c r="Q54" s="581">
        <f t="shared" si="1"/>
        <v>0</v>
      </c>
      <c r="R54" s="6"/>
    </row>
    <row r="55" spans="1:18" customFormat="1" x14ac:dyDescent="0.3">
      <c r="A55" s="30">
        <v>41</v>
      </c>
      <c r="B55" s="2085"/>
      <c r="C55" s="2085"/>
      <c r="D55" s="149" t="s">
        <v>4750</v>
      </c>
      <c r="E55" s="564">
        <v>2</v>
      </c>
      <c r="F55" s="564">
        <v>1</v>
      </c>
      <c r="G55" s="273"/>
      <c r="H55" s="273"/>
      <c r="I55" s="33"/>
      <c r="J55" s="33"/>
      <c r="K55" s="36"/>
      <c r="L55" s="36"/>
      <c r="M55" s="36"/>
      <c r="N55" s="273" t="s">
        <v>225</v>
      </c>
      <c r="O55" s="273" t="s">
        <v>225</v>
      </c>
      <c r="P55" s="905"/>
      <c r="Q55" s="581">
        <f t="shared" si="1"/>
        <v>0</v>
      </c>
      <c r="R55" s="6"/>
    </row>
    <row r="56" spans="1:18" customFormat="1" ht="27.6" x14ac:dyDescent="0.3">
      <c r="A56" s="30">
        <v>42</v>
      </c>
      <c r="B56" s="2085"/>
      <c r="C56" s="2085"/>
      <c r="D56" s="149" t="s">
        <v>4764</v>
      </c>
      <c r="E56" s="564">
        <v>2</v>
      </c>
      <c r="F56" s="564">
        <v>1</v>
      </c>
      <c r="G56" s="273"/>
      <c r="H56" s="273"/>
      <c r="I56" s="33" t="s">
        <v>225</v>
      </c>
      <c r="J56" s="33"/>
      <c r="K56" s="36"/>
      <c r="L56" s="36"/>
      <c r="M56" s="36"/>
      <c r="N56" s="273" t="s">
        <v>225</v>
      </c>
      <c r="O56" s="273" t="s">
        <v>225</v>
      </c>
      <c r="P56" s="905"/>
      <c r="Q56" s="581">
        <f t="shared" si="1"/>
        <v>0</v>
      </c>
      <c r="R56" s="6"/>
    </row>
    <row r="57" spans="1:18" customFormat="1" ht="27.6" x14ac:dyDescent="0.3">
      <c r="A57" s="30">
        <v>43</v>
      </c>
      <c r="B57" s="2085"/>
      <c r="C57" s="2085"/>
      <c r="D57" s="149" t="s">
        <v>4765</v>
      </c>
      <c r="E57" s="564">
        <v>2</v>
      </c>
      <c r="F57" s="564">
        <v>1</v>
      </c>
      <c r="G57" s="273"/>
      <c r="H57" s="273"/>
      <c r="I57" s="33"/>
      <c r="J57" s="33"/>
      <c r="K57" s="36"/>
      <c r="L57" s="36"/>
      <c r="M57" s="36"/>
      <c r="N57" s="273" t="s">
        <v>225</v>
      </c>
      <c r="O57" s="273" t="s">
        <v>225</v>
      </c>
      <c r="P57" s="905"/>
      <c r="Q57" s="581">
        <f t="shared" si="1"/>
        <v>0</v>
      </c>
      <c r="R57" s="6"/>
    </row>
    <row r="58" spans="1:18" customFormat="1" x14ac:dyDescent="0.3">
      <c r="A58" s="30">
        <v>44</v>
      </c>
      <c r="B58" s="2085"/>
      <c r="C58" s="2085"/>
      <c r="D58" s="149" t="s">
        <v>4744</v>
      </c>
      <c r="E58" s="564">
        <v>2</v>
      </c>
      <c r="F58" s="564">
        <v>1</v>
      </c>
      <c r="G58" s="273"/>
      <c r="H58" s="273"/>
      <c r="I58" s="33"/>
      <c r="J58" s="33"/>
      <c r="K58" s="36"/>
      <c r="L58" s="36"/>
      <c r="M58" s="36"/>
      <c r="N58" s="273" t="s">
        <v>225</v>
      </c>
      <c r="O58" s="273" t="s">
        <v>225</v>
      </c>
      <c r="P58" s="905"/>
      <c r="Q58" s="581">
        <f t="shared" si="1"/>
        <v>0</v>
      </c>
      <c r="R58" s="6"/>
    </row>
    <row r="59" spans="1:18" customFormat="1" x14ac:dyDescent="0.3">
      <c r="A59" s="30">
        <v>45</v>
      </c>
      <c r="B59" s="2085"/>
      <c r="C59" s="2085"/>
      <c r="D59" s="149" t="s">
        <v>4766</v>
      </c>
      <c r="E59" s="564">
        <v>2</v>
      </c>
      <c r="F59" s="564">
        <v>1</v>
      </c>
      <c r="G59" s="273"/>
      <c r="H59" s="273"/>
      <c r="I59" s="33"/>
      <c r="J59" s="33"/>
      <c r="K59" s="36"/>
      <c r="L59" s="36"/>
      <c r="M59" s="36"/>
      <c r="N59" s="273" t="s">
        <v>225</v>
      </c>
      <c r="O59" s="273" t="s">
        <v>225</v>
      </c>
      <c r="P59" s="905"/>
      <c r="Q59" s="581">
        <f t="shared" si="1"/>
        <v>0</v>
      </c>
      <c r="R59" s="6"/>
    </row>
    <row r="60" spans="1:18" customFormat="1" ht="27.6" x14ac:dyDescent="0.3">
      <c r="A60" s="30">
        <v>46</v>
      </c>
      <c r="B60" s="2085"/>
      <c r="C60" s="2085"/>
      <c r="D60" s="149" t="s">
        <v>4745</v>
      </c>
      <c r="E60" s="564">
        <v>2</v>
      </c>
      <c r="F60" s="564">
        <v>1</v>
      </c>
      <c r="G60" s="273"/>
      <c r="H60" s="273"/>
      <c r="I60" s="33" t="s">
        <v>225</v>
      </c>
      <c r="J60" s="33"/>
      <c r="K60" s="36"/>
      <c r="L60" s="36"/>
      <c r="M60" s="36"/>
      <c r="N60" s="273" t="s">
        <v>225</v>
      </c>
      <c r="O60" s="273" t="s">
        <v>225</v>
      </c>
      <c r="P60" s="905"/>
      <c r="Q60" s="581">
        <f t="shared" si="1"/>
        <v>0</v>
      </c>
      <c r="R60" s="6"/>
    </row>
    <row r="61" spans="1:18" customFormat="1" ht="27.6" x14ac:dyDescent="0.3">
      <c r="A61" s="30">
        <v>47</v>
      </c>
      <c r="B61" s="2085"/>
      <c r="C61" s="2085"/>
      <c r="D61" s="149" t="s">
        <v>323</v>
      </c>
      <c r="E61" s="564">
        <v>2</v>
      </c>
      <c r="F61" s="564">
        <v>1</v>
      </c>
      <c r="G61" s="273"/>
      <c r="H61" s="273"/>
      <c r="I61" s="33"/>
      <c r="J61" s="33"/>
      <c r="K61" s="36"/>
      <c r="L61" s="36"/>
      <c r="M61" s="36"/>
      <c r="N61" s="273" t="s">
        <v>225</v>
      </c>
      <c r="O61" s="273" t="s">
        <v>225</v>
      </c>
      <c r="P61" s="905"/>
      <c r="Q61" s="581">
        <f t="shared" si="1"/>
        <v>0</v>
      </c>
      <c r="R61" s="6"/>
    </row>
    <row r="62" spans="1:18" customFormat="1" x14ac:dyDescent="0.3">
      <c r="A62" s="30">
        <v>48</v>
      </c>
      <c r="B62" s="2085" t="s">
        <v>4767</v>
      </c>
      <c r="C62" s="2085" t="s">
        <v>4768</v>
      </c>
      <c r="D62" s="149" t="s">
        <v>4763</v>
      </c>
      <c r="E62" s="564">
        <v>2</v>
      </c>
      <c r="F62" s="564">
        <v>1</v>
      </c>
      <c r="G62" s="273"/>
      <c r="H62" s="273" t="s">
        <v>225</v>
      </c>
      <c r="I62" s="33"/>
      <c r="J62" s="33"/>
      <c r="K62" s="36"/>
      <c r="L62" s="36"/>
      <c r="M62" s="36"/>
      <c r="N62" s="273" t="s">
        <v>225</v>
      </c>
      <c r="O62" s="273" t="s">
        <v>225</v>
      </c>
      <c r="P62" s="905"/>
      <c r="Q62" s="581">
        <f t="shared" si="1"/>
        <v>0</v>
      </c>
      <c r="R62" s="6"/>
    </row>
    <row r="63" spans="1:18" customFormat="1" x14ac:dyDescent="0.3">
      <c r="A63" s="30">
        <v>49</v>
      </c>
      <c r="B63" s="2085"/>
      <c r="C63" s="2085"/>
      <c r="D63" s="149" t="s">
        <v>4750</v>
      </c>
      <c r="E63" s="564">
        <v>2</v>
      </c>
      <c r="F63" s="564">
        <v>1</v>
      </c>
      <c r="G63" s="273"/>
      <c r="H63" s="273"/>
      <c r="I63" s="33"/>
      <c r="J63" s="33"/>
      <c r="K63" s="36"/>
      <c r="L63" s="36"/>
      <c r="M63" s="36"/>
      <c r="N63" s="273" t="s">
        <v>225</v>
      </c>
      <c r="O63" s="273" t="s">
        <v>225</v>
      </c>
      <c r="P63" s="905"/>
      <c r="Q63" s="581">
        <f t="shared" si="1"/>
        <v>0</v>
      </c>
      <c r="R63" s="6"/>
    </row>
    <row r="64" spans="1:18" customFormat="1" ht="27.6" x14ac:dyDescent="0.3">
      <c r="A64" s="30">
        <v>50</v>
      </c>
      <c r="B64" s="2085"/>
      <c r="C64" s="2085"/>
      <c r="D64" s="149" t="s">
        <v>4769</v>
      </c>
      <c r="E64" s="564">
        <v>2</v>
      </c>
      <c r="F64" s="564">
        <v>1</v>
      </c>
      <c r="G64" s="273"/>
      <c r="H64" s="273"/>
      <c r="I64" s="33"/>
      <c r="J64" s="33"/>
      <c r="K64" s="36"/>
      <c r="L64" s="36"/>
      <c r="M64" s="36"/>
      <c r="N64" s="273" t="s">
        <v>225</v>
      </c>
      <c r="O64" s="273" t="s">
        <v>225</v>
      </c>
      <c r="P64" s="905"/>
      <c r="Q64" s="581">
        <f t="shared" si="1"/>
        <v>0</v>
      </c>
      <c r="R64" s="6"/>
    </row>
    <row r="65" spans="1:18" customFormat="1" ht="27.6" x14ac:dyDescent="0.3">
      <c r="A65" s="30">
        <v>51</v>
      </c>
      <c r="B65" s="2085"/>
      <c r="C65" s="2085"/>
      <c r="D65" s="149" t="s">
        <v>4770</v>
      </c>
      <c r="E65" s="564">
        <v>2</v>
      </c>
      <c r="F65" s="564">
        <v>1</v>
      </c>
      <c r="G65" s="273"/>
      <c r="H65" s="273"/>
      <c r="I65" s="33" t="s">
        <v>225</v>
      </c>
      <c r="J65" s="33"/>
      <c r="K65" s="36"/>
      <c r="L65" s="36"/>
      <c r="M65" s="36"/>
      <c r="N65" s="273" t="s">
        <v>225</v>
      </c>
      <c r="O65" s="273" t="s">
        <v>225</v>
      </c>
      <c r="P65" s="905"/>
      <c r="Q65" s="581">
        <f t="shared" si="1"/>
        <v>0</v>
      </c>
      <c r="R65" s="6"/>
    </row>
    <row r="66" spans="1:18" customFormat="1" x14ac:dyDescent="0.3">
      <c r="A66" s="30">
        <v>52</v>
      </c>
      <c r="B66" s="2085"/>
      <c r="C66" s="2085"/>
      <c r="D66" s="149" t="s">
        <v>4771</v>
      </c>
      <c r="E66" s="564">
        <v>2</v>
      </c>
      <c r="F66" s="564">
        <v>1</v>
      </c>
      <c r="G66" s="273"/>
      <c r="H66" s="273"/>
      <c r="I66" s="33"/>
      <c r="J66" s="33"/>
      <c r="K66" s="36"/>
      <c r="L66" s="36"/>
      <c r="M66" s="36"/>
      <c r="N66" s="273" t="s">
        <v>225</v>
      </c>
      <c r="O66" s="273" t="s">
        <v>225</v>
      </c>
      <c r="P66" s="905"/>
      <c r="Q66" s="581">
        <f t="shared" si="1"/>
        <v>0</v>
      </c>
      <c r="R66" s="6"/>
    </row>
    <row r="67" spans="1:18" customFormat="1" ht="27.6" x14ac:dyDescent="0.3">
      <c r="A67" s="30">
        <v>53</v>
      </c>
      <c r="B67" s="2085"/>
      <c r="C67" s="2085"/>
      <c r="D67" s="149" t="s">
        <v>4745</v>
      </c>
      <c r="E67" s="564">
        <v>2</v>
      </c>
      <c r="F67" s="564">
        <v>1</v>
      </c>
      <c r="G67" s="273"/>
      <c r="H67" s="273"/>
      <c r="I67" s="33"/>
      <c r="J67" s="33"/>
      <c r="K67" s="36"/>
      <c r="L67" s="36"/>
      <c r="M67" s="36"/>
      <c r="N67" s="273" t="s">
        <v>225</v>
      </c>
      <c r="O67" s="273" t="s">
        <v>225</v>
      </c>
      <c r="P67" s="905"/>
      <c r="Q67" s="581">
        <f t="shared" si="1"/>
        <v>0</v>
      </c>
      <c r="R67" s="6"/>
    </row>
    <row r="68" spans="1:18" customFormat="1" ht="27.6" x14ac:dyDescent="0.3">
      <c r="A68" s="30">
        <v>54</v>
      </c>
      <c r="B68" s="2085"/>
      <c r="C68" s="2085"/>
      <c r="D68" s="149" t="s">
        <v>323</v>
      </c>
      <c r="E68" s="564">
        <v>2</v>
      </c>
      <c r="F68" s="564">
        <v>1</v>
      </c>
      <c r="G68" s="273"/>
      <c r="H68" s="273"/>
      <c r="I68" s="33"/>
      <c r="J68" s="33"/>
      <c r="K68" s="36"/>
      <c r="L68" s="36"/>
      <c r="M68" s="36"/>
      <c r="N68" s="273" t="s">
        <v>225</v>
      </c>
      <c r="O68" s="273" t="s">
        <v>225</v>
      </c>
      <c r="P68" s="905"/>
      <c r="Q68" s="581">
        <f t="shared" si="1"/>
        <v>0</v>
      </c>
      <c r="R68" s="6"/>
    </row>
    <row r="69" spans="1:18" customFormat="1" x14ac:dyDescent="0.3">
      <c r="A69" s="30">
        <v>55</v>
      </c>
      <c r="B69" s="2085" t="s">
        <v>4772</v>
      </c>
      <c r="C69" s="2085" t="s">
        <v>4773</v>
      </c>
      <c r="D69" s="149" t="s">
        <v>4763</v>
      </c>
      <c r="E69" s="564">
        <v>2</v>
      </c>
      <c r="F69" s="564">
        <v>1</v>
      </c>
      <c r="G69" s="273"/>
      <c r="H69" s="273" t="s">
        <v>225</v>
      </c>
      <c r="I69" s="33"/>
      <c r="J69" s="33"/>
      <c r="K69" s="36"/>
      <c r="L69" s="36"/>
      <c r="M69" s="36"/>
      <c r="N69" s="273" t="s">
        <v>132</v>
      </c>
      <c r="O69" s="273" t="s">
        <v>132</v>
      </c>
      <c r="P69" s="905"/>
      <c r="Q69" s="581">
        <f t="shared" si="1"/>
        <v>0</v>
      </c>
      <c r="R69" s="6"/>
    </row>
    <row r="70" spans="1:18" customFormat="1" ht="27.6" x14ac:dyDescent="0.3">
      <c r="A70" s="30">
        <v>56</v>
      </c>
      <c r="B70" s="2085"/>
      <c r="C70" s="2085"/>
      <c r="D70" s="149" t="s">
        <v>4742</v>
      </c>
      <c r="E70" s="564">
        <v>2</v>
      </c>
      <c r="F70" s="564">
        <v>1</v>
      </c>
      <c r="G70" s="273"/>
      <c r="H70" s="273"/>
      <c r="I70" s="33"/>
      <c r="J70" s="33"/>
      <c r="K70" s="36"/>
      <c r="L70" s="36"/>
      <c r="M70" s="36"/>
      <c r="N70" s="273" t="s">
        <v>132</v>
      </c>
      <c r="O70" s="273" t="s">
        <v>132</v>
      </c>
      <c r="P70" s="905"/>
      <c r="Q70" s="581">
        <f t="shared" si="1"/>
        <v>0</v>
      </c>
      <c r="R70" s="6"/>
    </row>
    <row r="71" spans="1:18" customFormat="1" ht="41.4" x14ac:dyDescent="0.3">
      <c r="A71" s="30">
        <v>57</v>
      </c>
      <c r="B71" s="2085"/>
      <c r="C71" s="2085"/>
      <c r="D71" s="149" t="s">
        <v>4774</v>
      </c>
      <c r="E71" s="564">
        <v>2</v>
      </c>
      <c r="F71" s="564">
        <v>1</v>
      </c>
      <c r="G71" s="273"/>
      <c r="H71" s="273"/>
      <c r="I71" s="33" t="s">
        <v>225</v>
      </c>
      <c r="J71" s="33"/>
      <c r="K71" s="36"/>
      <c r="L71" s="36"/>
      <c r="M71" s="36"/>
      <c r="N71" s="273" t="s">
        <v>132</v>
      </c>
      <c r="O71" s="273" t="s">
        <v>132</v>
      </c>
      <c r="P71" s="905"/>
      <c r="Q71" s="581">
        <f t="shared" si="1"/>
        <v>0</v>
      </c>
      <c r="R71" s="6"/>
    </row>
    <row r="72" spans="1:18" customFormat="1" x14ac:dyDescent="0.3">
      <c r="A72" s="30">
        <v>58</v>
      </c>
      <c r="B72" s="2085"/>
      <c r="C72" s="2085"/>
      <c r="D72" s="149" t="s">
        <v>4744</v>
      </c>
      <c r="E72" s="564">
        <v>2</v>
      </c>
      <c r="F72" s="564">
        <v>1</v>
      </c>
      <c r="G72" s="273"/>
      <c r="H72" s="273"/>
      <c r="I72" s="33"/>
      <c r="J72" s="33"/>
      <c r="K72" s="36"/>
      <c r="L72" s="36"/>
      <c r="M72" s="36"/>
      <c r="N72" s="273" t="s">
        <v>132</v>
      </c>
      <c r="O72" s="273" t="s">
        <v>132</v>
      </c>
      <c r="P72" s="905"/>
      <c r="Q72" s="581">
        <f t="shared" si="1"/>
        <v>0</v>
      </c>
      <c r="R72" s="6"/>
    </row>
    <row r="73" spans="1:18" customFormat="1" ht="27.6" x14ac:dyDescent="0.3">
      <c r="A73" s="30">
        <v>59</v>
      </c>
      <c r="B73" s="2085"/>
      <c r="C73" s="2085"/>
      <c r="D73" s="149" t="s">
        <v>4745</v>
      </c>
      <c r="E73" s="564">
        <v>2</v>
      </c>
      <c r="F73" s="564">
        <v>1</v>
      </c>
      <c r="G73" s="273"/>
      <c r="H73" s="273"/>
      <c r="I73" s="33"/>
      <c r="J73" s="33"/>
      <c r="K73" s="36"/>
      <c r="L73" s="36"/>
      <c r="M73" s="36"/>
      <c r="N73" s="273" t="s">
        <v>132</v>
      </c>
      <c r="O73" s="273" t="s">
        <v>132</v>
      </c>
      <c r="P73" s="905"/>
      <c r="Q73" s="581">
        <f t="shared" si="1"/>
        <v>0</v>
      </c>
      <c r="R73" s="6"/>
    </row>
    <row r="74" spans="1:18" customFormat="1" ht="27.6" x14ac:dyDescent="0.3">
      <c r="A74" s="30">
        <v>60</v>
      </c>
      <c r="B74" s="2085"/>
      <c r="C74" s="2085"/>
      <c r="D74" s="149" t="s">
        <v>323</v>
      </c>
      <c r="E74" s="564">
        <v>2</v>
      </c>
      <c r="F74" s="564">
        <v>1</v>
      </c>
      <c r="G74" s="273"/>
      <c r="H74" s="273"/>
      <c r="I74" s="33"/>
      <c r="J74" s="33"/>
      <c r="K74" s="36"/>
      <c r="L74" s="36"/>
      <c r="M74" s="36"/>
      <c r="N74" s="273" t="s">
        <v>132</v>
      </c>
      <c r="O74" s="273" t="s">
        <v>132</v>
      </c>
      <c r="P74" s="905"/>
      <c r="Q74" s="581">
        <f t="shared" si="1"/>
        <v>0</v>
      </c>
      <c r="R74" s="6"/>
    </row>
    <row r="75" spans="1:18" customFormat="1" ht="27.6" x14ac:dyDescent="0.3">
      <c r="A75" s="30">
        <v>61</v>
      </c>
      <c r="B75" s="2085" t="s">
        <v>451</v>
      </c>
      <c r="C75" s="2086" t="s">
        <v>4775</v>
      </c>
      <c r="D75" s="149" t="s">
        <v>717</v>
      </c>
      <c r="E75" s="564">
        <v>2</v>
      </c>
      <c r="F75" s="564">
        <v>1</v>
      </c>
      <c r="G75" s="33"/>
      <c r="H75" s="33"/>
      <c r="I75" s="33"/>
      <c r="J75" s="33"/>
      <c r="K75" s="36"/>
      <c r="L75" s="36"/>
      <c r="M75" s="36"/>
      <c r="N75" s="273" t="s">
        <v>225</v>
      </c>
      <c r="O75" s="273" t="s">
        <v>225</v>
      </c>
      <c r="P75" s="905"/>
      <c r="Q75" s="581">
        <f t="shared" si="1"/>
        <v>0</v>
      </c>
      <c r="R75" s="6"/>
    </row>
    <row r="76" spans="1:18" customFormat="1" x14ac:dyDescent="0.3">
      <c r="A76" s="30">
        <v>62</v>
      </c>
      <c r="B76" s="2085"/>
      <c r="C76" s="2086"/>
      <c r="D76" s="149" t="s">
        <v>140</v>
      </c>
      <c r="E76" s="564">
        <v>2</v>
      </c>
      <c r="F76" s="564">
        <v>1</v>
      </c>
      <c r="G76" s="33"/>
      <c r="H76" s="33"/>
      <c r="I76" s="33"/>
      <c r="J76" s="33"/>
      <c r="K76" s="36"/>
      <c r="L76" s="36"/>
      <c r="M76" s="36"/>
      <c r="N76" s="273" t="s">
        <v>225</v>
      </c>
      <c r="O76" s="273" t="s">
        <v>225</v>
      </c>
      <c r="P76" s="905"/>
      <c r="Q76" s="581">
        <f t="shared" si="1"/>
        <v>0</v>
      </c>
      <c r="R76" s="6"/>
    </row>
    <row r="77" spans="1:18" customFormat="1" ht="41.4" x14ac:dyDescent="0.3">
      <c r="A77" s="30">
        <v>63</v>
      </c>
      <c r="B77" s="2085"/>
      <c r="C77" s="2086"/>
      <c r="D77" s="149" t="s">
        <v>4776</v>
      </c>
      <c r="E77" s="564">
        <v>2</v>
      </c>
      <c r="F77" s="564">
        <v>1</v>
      </c>
      <c r="G77" s="33"/>
      <c r="H77" s="33"/>
      <c r="I77" s="33"/>
      <c r="J77" s="33"/>
      <c r="K77" s="36"/>
      <c r="L77" s="36"/>
      <c r="M77" s="36"/>
      <c r="N77" s="273" t="s">
        <v>225</v>
      </c>
      <c r="O77" s="273" t="s">
        <v>225</v>
      </c>
      <c r="P77" s="905"/>
      <c r="Q77" s="581">
        <f t="shared" si="1"/>
        <v>0</v>
      </c>
      <c r="R77" s="6"/>
    </row>
    <row r="78" spans="1:18" customFormat="1" ht="15" thickBot="1" x14ac:dyDescent="0.35">
      <c r="A78" s="41">
        <v>64</v>
      </c>
      <c r="B78" s="302"/>
      <c r="C78" s="302" t="s">
        <v>161</v>
      </c>
      <c r="D78" s="139" t="s">
        <v>162</v>
      </c>
      <c r="E78" s="578">
        <v>2</v>
      </c>
      <c r="F78" s="582">
        <v>1</v>
      </c>
      <c r="G78" s="44"/>
      <c r="H78" s="44"/>
      <c r="I78" s="44"/>
      <c r="J78" s="46"/>
      <c r="K78" s="46"/>
      <c r="L78" s="46"/>
      <c r="M78" s="46"/>
      <c r="N78" s="44" t="s">
        <v>225</v>
      </c>
      <c r="O78" s="44" t="s">
        <v>225</v>
      </c>
      <c r="P78" s="906"/>
      <c r="Q78" s="581">
        <f t="shared" si="1"/>
        <v>0</v>
      </c>
    </row>
    <row r="79" spans="1:18" customFormat="1" ht="15" thickBot="1" x14ac:dyDescent="0.35">
      <c r="A79" s="1747" t="s">
        <v>163</v>
      </c>
      <c r="B79" s="1747"/>
      <c r="C79" s="1747"/>
      <c r="D79" s="1747"/>
      <c r="E79" s="1747"/>
      <c r="F79" s="1747"/>
      <c r="G79" s="1747"/>
      <c r="H79" s="1747"/>
      <c r="I79" s="1747"/>
      <c r="J79" s="1747"/>
      <c r="K79" s="1747"/>
      <c r="L79" s="1747"/>
      <c r="M79" s="1747"/>
      <c r="N79" s="1747"/>
      <c r="O79" s="1747"/>
      <c r="P79" s="1833">
        <f>SUM(Q15:Q78)</f>
        <v>0</v>
      </c>
      <c r="Q79" s="1833"/>
    </row>
    <row r="80" spans="1:18" customFormat="1" ht="15" thickBot="1" x14ac:dyDescent="0.35">
      <c r="A80" s="59" t="s">
        <v>3023</v>
      </c>
      <c r="B80" s="59"/>
      <c r="C80" s="60"/>
      <c r="D80" s="60"/>
      <c r="E80" s="60"/>
      <c r="F80" s="60"/>
      <c r="G80" s="60"/>
      <c r="H80" s="60"/>
      <c r="I80" s="60"/>
      <c r="J80" s="60"/>
      <c r="K80" s="60"/>
      <c r="L80" s="60"/>
      <c r="M80" s="60"/>
      <c r="N80" s="60"/>
      <c r="O80" s="61"/>
      <c r="P80" s="1829">
        <f>SUM(P79*2)</f>
        <v>0</v>
      </c>
      <c r="Q80" s="1829"/>
    </row>
    <row r="81" spans="1:18" customFormat="1" x14ac:dyDescent="0.3">
      <c r="A81" s="142"/>
      <c r="B81" s="142"/>
      <c r="C81" s="142"/>
      <c r="D81" s="142"/>
      <c r="E81" s="142"/>
      <c r="F81" s="142"/>
      <c r="G81" s="143"/>
      <c r="H81" s="143"/>
      <c r="I81" s="143"/>
      <c r="J81" s="143"/>
      <c r="K81" s="143"/>
      <c r="L81" s="143"/>
      <c r="M81" s="143"/>
      <c r="N81" s="143"/>
      <c r="O81" s="143"/>
      <c r="P81" s="142"/>
      <c r="Q81" s="142"/>
      <c r="R81" s="6"/>
    </row>
    <row r="82" spans="1:18" customFormat="1" x14ac:dyDescent="0.3">
      <c r="A82" s="142"/>
      <c r="B82" s="142"/>
      <c r="C82" s="142"/>
      <c r="D82" s="142"/>
      <c r="E82" s="6"/>
      <c r="F82" s="6"/>
      <c r="G82" s="62"/>
      <c r="H82" s="62"/>
      <c r="I82" s="62"/>
      <c r="J82" s="62"/>
      <c r="K82" s="62"/>
      <c r="L82" s="62"/>
      <c r="M82" s="62"/>
      <c r="N82" s="62"/>
      <c r="O82" s="62"/>
      <c r="P82" s="6"/>
      <c r="Q82" s="6"/>
      <c r="R82" s="6"/>
    </row>
    <row r="83" spans="1:18" customFormat="1" x14ac:dyDescent="0.3">
      <c r="A83" s="142"/>
      <c r="B83" s="142"/>
      <c r="C83" s="142"/>
      <c r="D83" s="142"/>
      <c r="E83" s="6"/>
      <c r="F83" s="6"/>
      <c r="G83" s="62"/>
      <c r="H83" s="62"/>
      <c r="I83" s="62"/>
      <c r="J83" s="62"/>
      <c r="K83" s="62"/>
      <c r="L83" s="62"/>
      <c r="M83" s="62"/>
      <c r="N83" s="62"/>
      <c r="O83" s="62"/>
      <c r="P83" s="6"/>
      <c r="Q83" s="6"/>
      <c r="R83" s="6"/>
    </row>
    <row r="84" spans="1:18" customFormat="1" x14ac:dyDescent="0.3">
      <c r="A84" s="142"/>
      <c r="B84" s="142"/>
      <c r="C84" s="142"/>
      <c r="D84" s="142"/>
      <c r="E84" s="6"/>
      <c r="F84" s="6"/>
      <c r="G84" s="62"/>
      <c r="H84" s="62"/>
      <c r="I84" s="62"/>
      <c r="J84" s="62"/>
      <c r="K84" s="62"/>
      <c r="L84" s="62"/>
      <c r="M84" s="62"/>
      <c r="N84" s="62"/>
      <c r="O84" s="62"/>
      <c r="P84" s="6"/>
      <c r="Q84" s="6"/>
      <c r="R84" s="6"/>
    </row>
  </sheetData>
  <sheetProtection algorithmName="SHA-512" hashValue="L5RjljZgjX2/7Q6LVXDdydndmFKBQNT7glVhL9elggHTx5mbbmU8YqXZEkJ94uj8uTxtBZtOeo3gfne1h+D5ww==" saltValue="ly1Mjy6SFegufIcu7t5xkg==" spinCount="100000" sheet="1" objects="1" scenarios="1"/>
  <mergeCells count="37">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B15:B27"/>
    <mergeCell ref="C15:C27"/>
    <mergeCell ref="B28:B32"/>
    <mergeCell ref="C28:C32"/>
    <mergeCell ref="B33:B37"/>
    <mergeCell ref="C33:C37"/>
    <mergeCell ref="B38:B46"/>
    <mergeCell ref="C38:C46"/>
    <mergeCell ref="B47:B53"/>
    <mergeCell ref="C47:C53"/>
    <mergeCell ref="B54:B61"/>
    <mergeCell ref="C54:C61"/>
    <mergeCell ref="A79:O79"/>
    <mergeCell ref="P79:Q79"/>
    <mergeCell ref="P80:Q80"/>
    <mergeCell ref="B62:B68"/>
    <mergeCell ref="C62:C68"/>
    <mergeCell ref="B69:B74"/>
    <mergeCell ref="C69:C74"/>
    <mergeCell ref="B75:B77"/>
    <mergeCell ref="C75:C77"/>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F02-AAA7-4FBC-A408-641B0AF454B8}">
  <sheetPr>
    <tabColor rgb="FFFFC000"/>
    <pageSetUpPr fitToPage="1"/>
  </sheetPr>
  <dimension ref="A1:P98"/>
  <sheetViews>
    <sheetView topLeftCell="D70" workbookViewId="0">
      <selection activeCell="O93" sqref="O93:P93"/>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8.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4777</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4778</v>
      </c>
      <c r="B9" s="1771"/>
      <c r="C9" s="1771"/>
      <c r="D9" s="1771"/>
      <c r="E9" s="69"/>
      <c r="F9" s="69"/>
      <c r="G9" s="69"/>
      <c r="H9" s="69"/>
      <c r="I9" s="846"/>
      <c r="J9" s="846"/>
      <c r="K9" s="846"/>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6" t="s">
        <v>116</v>
      </c>
      <c r="P11" s="1766" t="s">
        <v>117</v>
      </c>
    </row>
    <row r="12" spans="1:16" s="15" customFormat="1" ht="88.5" customHeight="1" thickBot="1" x14ac:dyDescent="0.35">
      <c r="A12" s="1763"/>
      <c r="B12" s="1763"/>
      <c r="C12" s="1764"/>
      <c r="D12" s="1765"/>
      <c r="E12" s="1765"/>
      <c r="F12" s="1765"/>
      <c r="G12" s="1763" t="s">
        <v>118</v>
      </c>
      <c r="H12" s="1763"/>
      <c r="I12" s="1763"/>
      <c r="J12" s="1763" t="s">
        <v>119</v>
      </c>
      <c r="K12" s="1763"/>
      <c r="L12" s="1763"/>
      <c r="M12" s="1763"/>
      <c r="N12" s="1763"/>
      <c r="O12" s="1766"/>
      <c r="P12" s="1766"/>
    </row>
    <row r="13" spans="1:16" s="15" customFormat="1" ht="77.25" customHeight="1" thickBot="1" x14ac:dyDescent="0.35">
      <c r="A13" s="1763"/>
      <c r="B13" s="1763"/>
      <c r="C13" s="1764"/>
      <c r="D13" s="1765"/>
      <c r="E13" s="1765"/>
      <c r="F13" s="1765"/>
      <c r="G13" s="372" t="s">
        <v>120</v>
      </c>
      <c r="H13" s="373" t="s">
        <v>121</v>
      </c>
      <c r="I13" s="583" t="s">
        <v>122</v>
      </c>
      <c r="J13" s="584" t="s">
        <v>123</v>
      </c>
      <c r="K13" s="373" t="s">
        <v>124</v>
      </c>
      <c r="L13" s="373" t="s">
        <v>125</v>
      </c>
      <c r="M13" s="373" t="s">
        <v>126</v>
      </c>
      <c r="N13" s="374" t="s">
        <v>127</v>
      </c>
      <c r="O13" s="1766"/>
      <c r="P13" s="1766"/>
    </row>
    <row r="14" spans="1:16" customFormat="1" ht="15" thickBot="1" x14ac:dyDescent="0.35">
      <c r="A14" s="1759" t="s">
        <v>4779</v>
      </c>
      <c r="B14" s="1759"/>
      <c r="C14" s="1759"/>
      <c r="D14" s="1759"/>
      <c r="E14" s="1759"/>
      <c r="F14" s="1759"/>
      <c r="G14" s="1759"/>
      <c r="H14" s="1759"/>
      <c r="I14" s="1759"/>
      <c r="J14" s="1759"/>
      <c r="K14" s="1759"/>
      <c r="L14" s="1759"/>
      <c r="M14" s="1759"/>
      <c r="N14" s="1759"/>
      <c r="O14" s="1759"/>
      <c r="P14" s="1759"/>
    </row>
    <row r="15" spans="1:16" customFormat="1" ht="15" customHeight="1" thickBot="1" x14ac:dyDescent="0.35">
      <c r="A15" s="79">
        <v>1</v>
      </c>
      <c r="B15" s="2087" t="s">
        <v>346</v>
      </c>
      <c r="C15" s="2087" t="s">
        <v>4780</v>
      </c>
      <c r="D15" s="585" t="s">
        <v>348</v>
      </c>
      <c r="E15" s="79">
        <v>365</v>
      </c>
      <c r="F15" s="586">
        <v>156</v>
      </c>
      <c r="G15" s="587" t="s">
        <v>225</v>
      </c>
      <c r="H15" s="79"/>
      <c r="I15" s="79"/>
      <c r="J15" s="205"/>
      <c r="K15" s="205"/>
      <c r="L15" s="205"/>
      <c r="M15" s="79"/>
      <c r="N15" s="79"/>
      <c r="O15" s="2112" t="s">
        <v>137</v>
      </c>
      <c r="P15" s="2112"/>
    </row>
    <row r="16" spans="1:16" customFormat="1" ht="15" thickBot="1" x14ac:dyDescent="0.35">
      <c r="A16" s="33">
        <v>2</v>
      </c>
      <c r="B16" s="2087"/>
      <c r="C16" s="2087"/>
      <c r="D16" s="233" t="s">
        <v>349</v>
      </c>
      <c r="E16" s="564">
        <v>2</v>
      </c>
      <c r="F16" s="564">
        <v>156</v>
      </c>
      <c r="G16" s="33"/>
      <c r="H16" s="33"/>
      <c r="I16" s="33"/>
      <c r="J16" s="36"/>
      <c r="K16" s="36"/>
      <c r="L16" s="36"/>
      <c r="M16" s="273" t="s">
        <v>225</v>
      </c>
      <c r="N16" s="273" t="s">
        <v>225</v>
      </c>
      <c r="O16" s="905"/>
      <c r="P16" s="234">
        <f t="shared" ref="P16:P21" si="0">ROUND(O16,2)*E16*F16</f>
        <v>0</v>
      </c>
    </row>
    <row r="17" spans="1:16" customFormat="1" ht="15" thickBot="1" x14ac:dyDescent="0.35">
      <c r="A17" s="33">
        <v>3</v>
      </c>
      <c r="B17" s="2087"/>
      <c r="C17" s="2087"/>
      <c r="D17" s="233" t="s">
        <v>350</v>
      </c>
      <c r="E17" s="564">
        <v>2</v>
      </c>
      <c r="F17" s="564">
        <v>156</v>
      </c>
      <c r="G17" s="33"/>
      <c r="H17" s="33"/>
      <c r="I17" s="33"/>
      <c r="J17" s="36"/>
      <c r="K17" s="36"/>
      <c r="L17" s="36"/>
      <c r="M17" s="273" t="s">
        <v>225</v>
      </c>
      <c r="N17" s="273" t="s">
        <v>225</v>
      </c>
      <c r="O17" s="905"/>
      <c r="P17" s="234">
        <f t="shared" si="0"/>
        <v>0</v>
      </c>
    </row>
    <row r="18" spans="1:16" customFormat="1" ht="15" thickBot="1" x14ac:dyDescent="0.35">
      <c r="A18" s="33">
        <v>4</v>
      </c>
      <c r="B18" s="2087"/>
      <c r="C18" s="2087"/>
      <c r="D18" s="233" t="s">
        <v>351</v>
      </c>
      <c r="E18" s="564">
        <v>2</v>
      </c>
      <c r="F18" s="564">
        <v>156</v>
      </c>
      <c r="G18" s="33"/>
      <c r="H18" s="33"/>
      <c r="I18" s="33"/>
      <c r="J18" s="36"/>
      <c r="K18" s="36"/>
      <c r="L18" s="36"/>
      <c r="M18" s="273" t="s">
        <v>225</v>
      </c>
      <c r="N18" s="273" t="s">
        <v>225</v>
      </c>
      <c r="O18" s="905"/>
      <c r="P18" s="234">
        <f t="shared" si="0"/>
        <v>0</v>
      </c>
    </row>
    <row r="19" spans="1:16" customFormat="1" ht="15" thickBot="1" x14ac:dyDescent="0.35">
      <c r="A19" s="33">
        <v>5</v>
      </c>
      <c r="B19" s="2087"/>
      <c r="C19" s="2087"/>
      <c r="D19" s="233" t="s">
        <v>352</v>
      </c>
      <c r="E19" s="564">
        <v>2</v>
      </c>
      <c r="F19" s="564">
        <v>156</v>
      </c>
      <c r="G19" s="33"/>
      <c r="H19" s="33"/>
      <c r="I19" s="33"/>
      <c r="J19" s="36"/>
      <c r="K19" s="36"/>
      <c r="L19" s="36"/>
      <c r="M19" s="273" t="s">
        <v>225</v>
      </c>
      <c r="N19" s="273" t="s">
        <v>225</v>
      </c>
      <c r="O19" s="905"/>
      <c r="P19" s="234">
        <f t="shared" si="0"/>
        <v>0</v>
      </c>
    </row>
    <row r="20" spans="1:16" customFormat="1" ht="15" thickBot="1" x14ac:dyDescent="0.35">
      <c r="A20" s="33">
        <v>6</v>
      </c>
      <c r="B20" s="2087"/>
      <c r="C20" s="2087"/>
      <c r="D20" s="233" t="s">
        <v>4781</v>
      </c>
      <c r="E20" s="564">
        <v>2</v>
      </c>
      <c r="F20" s="564">
        <v>156</v>
      </c>
      <c r="G20" s="33"/>
      <c r="H20" s="33"/>
      <c r="I20" s="33"/>
      <c r="J20" s="36"/>
      <c r="K20" s="36"/>
      <c r="L20" s="36"/>
      <c r="M20" s="273" t="s">
        <v>225</v>
      </c>
      <c r="N20" s="273" t="s">
        <v>225</v>
      </c>
      <c r="O20" s="905"/>
      <c r="P20" s="234">
        <f t="shared" si="0"/>
        <v>0</v>
      </c>
    </row>
    <row r="21" spans="1:16" customFormat="1" x14ac:dyDescent="0.3">
      <c r="A21" s="33">
        <v>7</v>
      </c>
      <c r="B21" s="2087"/>
      <c r="C21" s="2087"/>
      <c r="D21" s="233" t="s">
        <v>4782</v>
      </c>
      <c r="E21" s="564">
        <v>2</v>
      </c>
      <c r="F21" s="564">
        <v>156</v>
      </c>
      <c r="G21" s="33"/>
      <c r="H21" s="33"/>
      <c r="I21" s="33"/>
      <c r="J21" s="36"/>
      <c r="K21" s="36"/>
      <c r="L21" s="36"/>
      <c r="M21" s="273" t="s">
        <v>225</v>
      </c>
      <c r="N21" s="273" t="s">
        <v>225</v>
      </c>
      <c r="O21" s="905"/>
      <c r="P21" s="234">
        <f t="shared" si="0"/>
        <v>0</v>
      </c>
    </row>
    <row r="22" spans="1:16" customFormat="1" x14ac:dyDescent="0.3">
      <c r="A22" s="33">
        <v>8</v>
      </c>
      <c r="B22" s="2086" t="s">
        <v>354</v>
      </c>
      <c r="C22" s="2086" t="s">
        <v>4783</v>
      </c>
      <c r="D22" s="233" t="s">
        <v>356</v>
      </c>
      <c r="E22" s="33">
        <v>365</v>
      </c>
      <c r="F22" s="564">
        <v>206</v>
      </c>
      <c r="G22" s="273" t="s">
        <v>225</v>
      </c>
      <c r="H22" s="33"/>
      <c r="I22" s="33"/>
      <c r="J22" s="36"/>
      <c r="K22" s="36"/>
      <c r="L22" s="36"/>
      <c r="M22" s="33"/>
      <c r="N22" s="33"/>
      <c r="O22" s="2097" t="s">
        <v>137</v>
      </c>
      <c r="P22" s="2097"/>
    </row>
    <row r="23" spans="1:16" customFormat="1" x14ac:dyDescent="0.3">
      <c r="A23" s="33">
        <v>9</v>
      </c>
      <c r="B23" s="2086"/>
      <c r="C23" s="2086"/>
      <c r="D23" s="233" t="s">
        <v>349</v>
      </c>
      <c r="E23" s="564">
        <v>2</v>
      </c>
      <c r="F23" s="564">
        <v>206</v>
      </c>
      <c r="G23" s="33"/>
      <c r="H23" s="33"/>
      <c r="I23" s="33"/>
      <c r="J23" s="36"/>
      <c r="K23" s="36"/>
      <c r="L23" s="36"/>
      <c r="M23" s="273" t="s">
        <v>225</v>
      </c>
      <c r="N23" s="273" t="s">
        <v>225</v>
      </c>
      <c r="O23" s="905"/>
      <c r="P23" s="234">
        <f t="shared" ref="P23:P28" si="1">ROUND(O23,2)*E23*F23</f>
        <v>0</v>
      </c>
    </row>
    <row r="24" spans="1:16" customFormat="1" x14ac:dyDescent="0.3">
      <c r="A24" s="33">
        <v>10</v>
      </c>
      <c r="B24" s="2086"/>
      <c r="C24" s="2086"/>
      <c r="D24" s="233" t="s">
        <v>350</v>
      </c>
      <c r="E24" s="564">
        <v>2</v>
      </c>
      <c r="F24" s="564">
        <v>206</v>
      </c>
      <c r="G24" s="33"/>
      <c r="H24" s="33"/>
      <c r="I24" s="33"/>
      <c r="J24" s="36"/>
      <c r="K24" s="36"/>
      <c r="L24" s="36"/>
      <c r="M24" s="273" t="s">
        <v>225</v>
      </c>
      <c r="N24" s="273" t="s">
        <v>225</v>
      </c>
      <c r="O24" s="905"/>
      <c r="P24" s="234">
        <f t="shared" si="1"/>
        <v>0</v>
      </c>
    </row>
    <row r="25" spans="1:16" customFormat="1" x14ac:dyDescent="0.3">
      <c r="A25" s="33">
        <v>11</v>
      </c>
      <c r="B25" s="2086"/>
      <c r="C25" s="2086"/>
      <c r="D25" s="233" t="s">
        <v>351</v>
      </c>
      <c r="E25" s="564">
        <v>2</v>
      </c>
      <c r="F25" s="564">
        <v>206</v>
      </c>
      <c r="G25" s="33"/>
      <c r="H25" s="33"/>
      <c r="I25" s="33"/>
      <c r="J25" s="36"/>
      <c r="K25" s="36"/>
      <c r="L25" s="36"/>
      <c r="M25" s="273" t="s">
        <v>225</v>
      </c>
      <c r="N25" s="273" t="s">
        <v>225</v>
      </c>
      <c r="O25" s="905"/>
      <c r="P25" s="234">
        <f t="shared" si="1"/>
        <v>0</v>
      </c>
    </row>
    <row r="26" spans="1:16" customFormat="1" x14ac:dyDescent="0.3">
      <c r="A26" s="33">
        <v>12</v>
      </c>
      <c r="B26" s="2086"/>
      <c r="C26" s="2086"/>
      <c r="D26" s="233" t="s">
        <v>352</v>
      </c>
      <c r="E26" s="564">
        <v>2</v>
      </c>
      <c r="F26" s="564">
        <v>206</v>
      </c>
      <c r="G26" s="33"/>
      <c r="H26" s="33"/>
      <c r="I26" s="33"/>
      <c r="J26" s="36"/>
      <c r="K26" s="36"/>
      <c r="L26" s="36"/>
      <c r="M26" s="273" t="s">
        <v>225</v>
      </c>
      <c r="N26" s="273" t="s">
        <v>225</v>
      </c>
      <c r="O26" s="905"/>
      <c r="P26" s="234">
        <f t="shared" si="1"/>
        <v>0</v>
      </c>
    </row>
    <row r="27" spans="1:16" customFormat="1" x14ac:dyDescent="0.3">
      <c r="A27" s="33">
        <v>13</v>
      </c>
      <c r="B27" s="2086"/>
      <c r="C27" s="2086"/>
      <c r="D27" s="233" t="s">
        <v>4781</v>
      </c>
      <c r="E27" s="564">
        <v>2</v>
      </c>
      <c r="F27" s="564">
        <v>206</v>
      </c>
      <c r="G27" s="33"/>
      <c r="H27" s="33"/>
      <c r="I27" s="33"/>
      <c r="J27" s="36"/>
      <c r="K27" s="36"/>
      <c r="L27" s="36"/>
      <c r="M27" s="273" t="s">
        <v>225</v>
      </c>
      <c r="N27" s="273" t="s">
        <v>225</v>
      </c>
      <c r="O27" s="905"/>
      <c r="P27" s="234">
        <f t="shared" si="1"/>
        <v>0</v>
      </c>
    </row>
    <row r="28" spans="1:16" customFormat="1" x14ac:dyDescent="0.3">
      <c r="A28" s="33">
        <v>14</v>
      </c>
      <c r="B28" s="2086"/>
      <c r="C28" s="2086"/>
      <c r="D28" s="233" t="s">
        <v>4782</v>
      </c>
      <c r="E28" s="564">
        <v>2</v>
      </c>
      <c r="F28" s="564">
        <v>156</v>
      </c>
      <c r="G28" s="33"/>
      <c r="H28" s="33"/>
      <c r="I28" s="33"/>
      <c r="J28" s="36"/>
      <c r="K28" s="36"/>
      <c r="L28" s="36"/>
      <c r="M28" s="273" t="s">
        <v>225</v>
      </c>
      <c r="N28" s="273" t="s">
        <v>225</v>
      </c>
      <c r="O28" s="905"/>
      <c r="P28" s="234">
        <f t="shared" si="1"/>
        <v>0</v>
      </c>
    </row>
    <row r="29" spans="1:16" customFormat="1" x14ac:dyDescent="0.3">
      <c r="A29" s="33">
        <v>15</v>
      </c>
      <c r="B29" s="2085" t="s">
        <v>4784</v>
      </c>
      <c r="C29" s="2085" t="s">
        <v>4785</v>
      </c>
      <c r="D29" s="233" t="s">
        <v>4786</v>
      </c>
      <c r="E29" s="33">
        <v>365</v>
      </c>
      <c r="F29" s="564">
        <v>64</v>
      </c>
      <c r="G29" s="273" t="s">
        <v>225</v>
      </c>
      <c r="H29" s="33"/>
      <c r="I29" s="33"/>
      <c r="J29" s="36"/>
      <c r="K29" s="36"/>
      <c r="L29" s="36"/>
      <c r="M29" s="33"/>
      <c r="N29" s="33"/>
      <c r="O29" s="2097" t="s">
        <v>137</v>
      </c>
      <c r="P29" s="2097"/>
    </row>
    <row r="30" spans="1:16" customFormat="1" ht="15" customHeight="1" x14ac:dyDescent="0.3">
      <c r="A30" s="33">
        <v>16</v>
      </c>
      <c r="B30" s="2085"/>
      <c r="C30" s="2085"/>
      <c r="D30" s="233" t="s">
        <v>349</v>
      </c>
      <c r="E30" s="564">
        <v>2</v>
      </c>
      <c r="F30" s="564">
        <v>64</v>
      </c>
      <c r="G30" s="33"/>
      <c r="H30" s="33"/>
      <c r="I30" s="33"/>
      <c r="J30" s="36"/>
      <c r="K30" s="36"/>
      <c r="L30" s="36"/>
      <c r="M30" s="273" t="s">
        <v>225</v>
      </c>
      <c r="N30" s="273" t="s">
        <v>225</v>
      </c>
      <c r="O30" s="905"/>
      <c r="P30" s="234">
        <f t="shared" ref="P30:P35" si="2">ROUND(O30,2)*E30*F30</f>
        <v>0</v>
      </c>
    </row>
    <row r="31" spans="1:16" customFormat="1" x14ac:dyDescent="0.3">
      <c r="A31" s="33">
        <v>17</v>
      </c>
      <c r="B31" s="2085"/>
      <c r="C31" s="2085"/>
      <c r="D31" s="233" t="s">
        <v>350</v>
      </c>
      <c r="E31" s="564">
        <v>2</v>
      </c>
      <c r="F31" s="564">
        <v>64</v>
      </c>
      <c r="G31" s="33"/>
      <c r="H31" s="33"/>
      <c r="I31" s="33"/>
      <c r="J31" s="36"/>
      <c r="K31" s="36"/>
      <c r="L31" s="36"/>
      <c r="M31" s="273" t="s">
        <v>225</v>
      </c>
      <c r="N31" s="273" t="s">
        <v>225</v>
      </c>
      <c r="O31" s="905"/>
      <c r="P31" s="234">
        <f t="shared" si="2"/>
        <v>0</v>
      </c>
    </row>
    <row r="32" spans="1:16" customFormat="1" x14ac:dyDescent="0.3">
      <c r="A32" s="33">
        <v>18</v>
      </c>
      <c r="B32" s="2085"/>
      <c r="C32" s="2085"/>
      <c r="D32" s="233" t="s">
        <v>351</v>
      </c>
      <c r="E32" s="564">
        <v>2</v>
      </c>
      <c r="F32" s="564">
        <v>64</v>
      </c>
      <c r="G32" s="33"/>
      <c r="H32" s="33"/>
      <c r="I32" s="33"/>
      <c r="J32" s="36"/>
      <c r="K32" s="36"/>
      <c r="L32" s="36"/>
      <c r="M32" s="273" t="s">
        <v>225</v>
      </c>
      <c r="N32" s="273" t="s">
        <v>225</v>
      </c>
      <c r="O32" s="905"/>
      <c r="P32" s="234">
        <f t="shared" si="2"/>
        <v>0</v>
      </c>
    </row>
    <row r="33" spans="1:16" customFormat="1" x14ac:dyDescent="0.3">
      <c r="A33" s="33">
        <v>19</v>
      </c>
      <c r="B33" s="2085"/>
      <c r="C33" s="2085"/>
      <c r="D33" s="233" t="s">
        <v>352</v>
      </c>
      <c r="E33" s="564">
        <v>2</v>
      </c>
      <c r="F33" s="564">
        <v>64</v>
      </c>
      <c r="G33" s="33"/>
      <c r="H33" s="33"/>
      <c r="I33" s="33"/>
      <c r="J33" s="36"/>
      <c r="K33" s="36"/>
      <c r="L33" s="36"/>
      <c r="M33" s="273" t="s">
        <v>225</v>
      </c>
      <c r="N33" s="273" t="s">
        <v>225</v>
      </c>
      <c r="O33" s="905"/>
      <c r="P33" s="234">
        <f t="shared" si="2"/>
        <v>0</v>
      </c>
    </row>
    <row r="34" spans="1:16" customFormat="1" x14ac:dyDescent="0.3">
      <c r="A34" s="33">
        <v>20</v>
      </c>
      <c r="B34" s="2085"/>
      <c r="C34" s="2085"/>
      <c r="D34" s="233" t="s">
        <v>4781</v>
      </c>
      <c r="E34" s="564">
        <v>2</v>
      </c>
      <c r="F34" s="564">
        <v>64</v>
      </c>
      <c r="G34" s="33"/>
      <c r="H34" s="33"/>
      <c r="I34" s="33"/>
      <c r="J34" s="36"/>
      <c r="K34" s="36"/>
      <c r="L34" s="36"/>
      <c r="M34" s="273" t="s">
        <v>225</v>
      </c>
      <c r="N34" s="273" t="s">
        <v>225</v>
      </c>
      <c r="O34" s="905"/>
      <c r="P34" s="234">
        <f t="shared" si="2"/>
        <v>0</v>
      </c>
    </row>
    <row r="35" spans="1:16" customFormat="1" x14ac:dyDescent="0.3">
      <c r="A35" s="33">
        <v>21</v>
      </c>
      <c r="B35" s="2085"/>
      <c r="C35" s="2085"/>
      <c r="D35" s="233" t="s">
        <v>4782</v>
      </c>
      <c r="E35" s="564">
        <v>2</v>
      </c>
      <c r="F35" s="564">
        <v>64</v>
      </c>
      <c r="G35" s="33"/>
      <c r="H35" s="33"/>
      <c r="I35" s="33"/>
      <c r="J35" s="36"/>
      <c r="K35" s="36"/>
      <c r="L35" s="36"/>
      <c r="M35" s="273" t="s">
        <v>225</v>
      </c>
      <c r="N35" s="273" t="s">
        <v>225</v>
      </c>
      <c r="O35" s="905"/>
      <c r="P35" s="234">
        <f t="shared" si="2"/>
        <v>0</v>
      </c>
    </row>
    <row r="36" spans="1:16" customFormat="1" ht="15" customHeight="1" x14ac:dyDescent="0.3">
      <c r="A36" s="33">
        <v>22</v>
      </c>
      <c r="B36" s="2086" t="s">
        <v>358</v>
      </c>
      <c r="C36" s="2086" t="s">
        <v>4787</v>
      </c>
      <c r="D36" s="233" t="s">
        <v>4788</v>
      </c>
      <c r="E36" s="33">
        <v>365</v>
      </c>
      <c r="F36" s="564">
        <v>10</v>
      </c>
      <c r="G36" s="273" t="s">
        <v>225</v>
      </c>
      <c r="H36" s="33"/>
      <c r="I36" s="33"/>
      <c r="J36" s="36"/>
      <c r="K36" s="36"/>
      <c r="L36" s="36"/>
      <c r="M36" s="33"/>
      <c r="N36" s="33"/>
      <c r="O36" s="2097" t="s">
        <v>137</v>
      </c>
      <c r="P36" s="2097"/>
    </row>
    <row r="37" spans="1:16" customFormat="1" x14ac:dyDescent="0.3">
      <c r="A37" s="33">
        <v>23</v>
      </c>
      <c r="B37" s="2086"/>
      <c r="C37" s="2086"/>
      <c r="D37" s="233" t="s">
        <v>349</v>
      </c>
      <c r="E37" s="564">
        <v>2</v>
      </c>
      <c r="F37" s="564">
        <v>10</v>
      </c>
      <c r="G37" s="33"/>
      <c r="H37" s="33"/>
      <c r="I37" s="33"/>
      <c r="J37" s="36"/>
      <c r="K37" s="36"/>
      <c r="L37" s="36"/>
      <c r="M37" s="273" t="s">
        <v>225</v>
      </c>
      <c r="N37" s="273" t="s">
        <v>225</v>
      </c>
      <c r="O37" s="905"/>
      <c r="P37" s="234">
        <f t="shared" ref="P37:P42" si="3">ROUND(O37,2)*E37*F37</f>
        <v>0</v>
      </c>
    </row>
    <row r="38" spans="1:16" customFormat="1" x14ac:dyDescent="0.3">
      <c r="A38" s="33">
        <v>24</v>
      </c>
      <c r="B38" s="2086"/>
      <c r="C38" s="2086"/>
      <c r="D38" s="233" t="s">
        <v>350</v>
      </c>
      <c r="E38" s="564">
        <v>2</v>
      </c>
      <c r="F38" s="564">
        <v>10</v>
      </c>
      <c r="G38" s="33"/>
      <c r="H38" s="33"/>
      <c r="I38" s="33"/>
      <c r="J38" s="36"/>
      <c r="K38" s="36"/>
      <c r="L38" s="36"/>
      <c r="M38" s="273" t="s">
        <v>225</v>
      </c>
      <c r="N38" s="273" t="s">
        <v>225</v>
      </c>
      <c r="O38" s="905"/>
      <c r="P38" s="234">
        <f t="shared" si="3"/>
        <v>0</v>
      </c>
    </row>
    <row r="39" spans="1:16" customFormat="1" x14ac:dyDescent="0.3">
      <c r="A39" s="33">
        <v>25</v>
      </c>
      <c r="B39" s="2086"/>
      <c r="C39" s="2086"/>
      <c r="D39" s="233" t="s">
        <v>351</v>
      </c>
      <c r="E39" s="564">
        <v>2</v>
      </c>
      <c r="F39" s="564">
        <v>10</v>
      </c>
      <c r="G39" s="33"/>
      <c r="H39" s="33"/>
      <c r="I39" s="33"/>
      <c r="J39" s="36"/>
      <c r="K39" s="36"/>
      <c r="L39" s="36"/>
      <c r="M39" s="273" t="s">
        <v>225</v>
      </c>
      <c r="N39" s="273" t="s">
        <v>225</v>
      </c>
      <c r="O39" s="905"/>
      <c r="P39" s="234">
        <f t="shared" si="3"/>
        <v>0</v>
      </c>
    </row>
    <row r="40" spans="1:16" customFormat="1" x14ac:dyDescent="0.3">
      <c r="A40" s="33">
        <v>26</v>
      </c>
      <c r="B40" s="2086"/>
      <c r="C40" s="2086"/>
      <c r="D40" s="233" t="s">
        <v>352</v>
      </c>
      <c r="E40" s="564">
        <v>2</v>
      </c>
      <c r="F40" s="564">
        <v>10</v>
      </c>
      <c r="G40" s="33"/>
      <c r="H40" s="33"/>
      <c r="I40" s="33"/>
      <c r="J40" s="36"/>
      <c r="K40" s="36"/>
      <c r="L40" s="36"/>
      <c r="M40" s="273" t="s">
        <v>225</v>
      </c>
      <c r="N40" s="273" t="s">
        <v>225</v>
      </c>
      <c r="O40" s="905"/>
      <c r="P40" s="234">
        <f t="shared" si="3"/>
        <v>0</v>
      </c>
    </row>
    <row r="41" spans="1:16" customFormat="1" x14ac:dyDescent="0.3">
      <c r="A41" s="33">
        <v>27</v>
      </c>
      <c r="B41" s="2086"/>
      <c r="C41" s="2086"/>
      <c r="D41" s="233" t="s">
        <v>4781</v>
      </c>
      <c r="E41" s="564">
        <v>2</v>
      </c>
      <c r="F41" s="564">
        <v>10</v>
      </c>
      <c r="G41" s="33"/>
      <c r="H41" s="33"/>
      <c r="I41" s="33"/>
      <c r="J41" s="36"/>
      <c r="K41" s="36"/>
      <c r="L41" s="36"/>
      <c r="M41" s="273" t="s">
        <v>225</v>
      </c>
      <c r="N41" s="273" t="s">
        <v>225</v>
      </c>
      <c r="O41" s="905"/>
      <c r="P41" s="234">
        <f t="shared" si="3"/>
        <v>0</v>
      </c>
    </row>
    <row r="42" spans="1:16" customFormat="1" ht="15" customHeight="1" x14ac:dyDescent="0.3">
      <c r="A42" s="33">
        <v>28</v>
      </c>
      <c r="B42" s="2086"/>
      <c r="C42" s="2086"/>
      <c r="D42" s="233" t="s">
        <v>4782</v>
      </c>
      <c r="E42" s="564">
        <v>2</v>
      </c>
      <c r="F42" s="564">
        <v>64</v>
      </c>
      <c r="G42" s="33"/>
      <c r="H42" s="33"/>
      <c r="I42" s="33"/>
      <c r="J42" s="36"/>
      <c r="K42" s="36"/>
      <c r="L42" s="36"/>
      <c r="M42" s="273" t="s">
        <v>225</v>
      </c>
      <c r="N42" s="273" t="s">
        <v>225</v>
      </c>
      <c r="O42" s="905"/>
      <c r="P42" s="234">
        <f t="shared" si="3"/>
        <v>0</v>
      </c>
    </row>
    <row r="43" spans="1:16" customFormat="1" x14ac:dyDescent="0.3">
      <c r="A43" s="33">
        <v>29</v>
      </c>
      <c r="B43" s="2086" t="s">
        <v>4789</v>
      </c>
      <c r="C43" s="2086" t="s">
        <v>4790</v>
      </c>
      <c r="D43" s="233" t="s">
        <v>4791</v>
      </c>
      <c r="E43" s="33">
        <v>365</v>
      </c>
      <c r="F43" s="564">
        <v>103</v>
      </c>
      <c r="G43" s="273" t="s">
        <v>225</v>
      </c>
      <c r="H43" s="33"/>
      <c r="I43" s="33"/>
      <c r="J43" s="36"/>
      <c r="K43" s="36"/>
      <c r="L43" s="36"/>
      <c r="M43" s="33"/>
      <c r="N43" s="33"/>
      <c r="O43" s="2097" t="s">
        <v>137</v>
      </c>
      <c r="P43" s="2097"/>
    </row>
    <row r="44" spans="1:16" customFormat="1" x14ac:dyDescent="0.3">
      <c r="A44" s="33">
        <v>30</v>
      </c>
      <c r="B44" s="2086"/>
      <c r="C44" s="2086"/>
      <c r="D44" s="233" t="s">
        <v>350</v>
      </c>
      <c r="E44" s="564">
        <v>2</v>
      </c>
      <c r="F44" s="564">
        <v>103</v>
      </c>
      <c r="G44" s="33"/>
      <c r="H44" s="33"/>
      <c r="I44" s="33"/>
      <c r="J44" s="36"/>
      <c r="K44" s="36"/>
      <c r="L44" s="36"/>
      <c r="M44" s="273" t="s">
        <v>225</v>
      </c>
      <c r="N44" s="273" t="s">
        <v>225</v>
      </c>
      <c r="O44" s="905"/>
      <c r="P44" s="234">
        <f>ROUND(O44,2)*E44*F44</f>
        <v>0</v>
      </c>
    </row>
    <row r="45" spans="1:16" customFormat="1" x14ac:dyDescent="0.3">
      <c r="A45" s="33">
        <v>31</v>
      </c>
      <c r="B45" s="2086"/>
      <c r="C45" s="2086"/>
      <c r="D45" s="233" t="s">
        <v>362</v>
      </c>
      <c r="E45" s="564">
        <v>2</v>
      </c>
      <c r="F45" s="564">
        <v>103</v>
      </c>
      <c r="G45" s="33"/>
      <c r="H45" s="33"/>
      <c r="I45" s="273" t="s">
        <v>225</v>
      </c>
      <c r="J45" s="36"/>
      <c r="K45" s="36"/>
      <c r="L45" s="36"/>
      <c r="M45" s="273" t="s">
        <v>225</v>
      </c>
      <c r="N45" s="273" t="s">
        <v>225</v>
      </c>
      <c r="O45" s="905"/>
      <c r="P45" s="234">
        <f>ROUND(O45,2)*E45*F45</f>
        <v>0</v>
      </c>
    </row>
    <row r="46" spans="1:16" customFormat="1" x14ac:dyDescent="0.3">
      <c r="A46" s="33">
        <v>32</v>
      </c>
      <c r="B46" s="2086"/>
      <c r="C46" s="2086"/>
      <c r="D46" s="233" t="s">
        <v>352</v>
      </c>
      <c r="E46" s="564">
        <v>2</v>
      </c>
      <c r="F46" s="564">
        <v>103</v>
      </c>
      <c r="G46" s="33"/>
      <c r="H46" s="33"/>
      <c r="I46" s="33"/>
      <c r="J46" s="36"/>
      <c r="K46" s="36"/>
      <c r="L46" s="36"/>
      <c r="M46" s="273" t="s">
        <v>225</v>
      </c>
      <c r="N46" s="273" t="s">
        <v>225</v>
      </c>
      <c r="O46" s="905"/>
      <c r="P46" s="234">
        <f>ROUND(O46,2)*E46*F46</f>
        <v>0</v>
      </c>
    </row>
    <row r="47" spans="1:16" customFormat="1" x14ac:dyDescent="0.3">
      <c r="A47" s="33">
        <v>33</v>
      </c>
      <c r="B47" s="2086"/>
      <c r="C47" s="2086"/>
      <c r="D47" s="233" t="s">
        <v>4792</v>
      </c>
      <c r="E47" s="564">
        <v>2</v>
      </c>
      <c r="F47" s="564">
        <v>103</v>
      </c>
      <c r="G47" s="33"/>
      <c r="H47" s="33"/>
      <c r="I47" s="33"/>
      <c r="J47" s="36"/>
      <c r="K47" s="36"/>
      <c r="L47" s="36"/>
      <c r="M47" s="273" t="s">
        <v>225</v>
      </c>
      <c r="N47" s="273" t="s">
        <v>225</v>
      </c>
      <c r="O47" s="905"/>
      <c r="P47" s="234">
        <f>ROUND(O47,2)*E47*F47</f>
        <v>0</v>
      </c>
    </row>
    <row r="48" spans="1:16" customFormat="1" x14ac:dyDescent="0.3">
      <c r="A48" s="33">
        <v>34</v>
      </c>
      <c r="B48" s="2086"/>
      <c r="C48" s="2086"/>
      <c r="D48" s="233" t="s">
        <v>351</v>
      </c>
      <c r="E48" s="564">
        <v>2</v>
      </c>
      <c r="F48" s="564">
        <v>103</v>
      </c>
      <c r="G48" s="33"/>
      <c r="H48" s="33"/>
      <c r="I48" s="33"/>
      <c r="J48" s="36"/>
      <c r="K48" s="36"/>
      <c r="L48" s="36"/>
      <c r="M48" s="273" t="s">
        <v>225</v>
      </c>
      <c r="N48" s="273" t="s">
        <v>225</v>
      </c>
      <c r="O48" s="905"/>
      <c r="P48" s="234">
        <f>ROUND(O48,2)*E48*F48</f>
        <v>0</v>
      </c>
    </row>
    <row r="49" spans="1:16" customFormat="1" x14ac:dyDescent="0.3">
      <c r="A49" s="33">
        <v>35</v>
      </c>
      <c r="B49" s="2085" t="s">
        <v>4793</v>
      </c>
      <c r="C49" s="2085" t="s">
        <v>4794</v>
      </c>
      <c r="D49" s="233" t="s">
        <v>4795</v>
      </c>
      <c r="E49" s="33">
        <v>365</v>
      </c>
      <c r="F49" s="564">
        <v>12</v>
      </c>
      <c r="G49" s="273" t="s">
        <v>225</v>
      </c>
      <c r="H49" s="33"/>
      <c r="I49" s="33"/>
      <c r="J49" s="36"/>
      <c r="K49" s="36"/>
      <c r="L49" s="36"/>
      <c r="M49" s="33"/>
      <c r="N49" s="33"/>
      <c r="O49" s="2097" t="s">
        <v>137</v>
      </c>
      <c r="P49" s="2097"/>
    </row>
    <row r="50" spans="1:16" customFormat="1" x14ac:dyDescent="0.3">
      <c r="A50" s="33">
        <v>36</v>
      </c>
      <c r="B50" s="2085"/>
      <c r="C50" s="2085"/>
      <c r="D50" s="233" t="s">
        <v>350</v>
      </c>
      <c r="E50" s="564">
        <v>2</v>
      </c>
      <c r="F50" s="564">
        <v>12</v>
      </c>
      <c r="G50" s="33"/>
      <c r="H50" s="33"/>
      <c r="I50" s="33"/>
      <c r="J50" s="36"/>
      <c r="K50" s="36"/>
      <c r="L50" s="36"/>
      <c r="M50" s="273" t="s">
        <v>225</v>
      </c>
      <c r="N50" s="273" t="s">
        <v>225</v>
      </c>
      <c r="O50" s="905"/>
      <c r="P50" s="569">
        <f>ROUND(O50,2)*E50*F50</f>
        <v>0</v>
      </c>
    </row>
    <row r="51" spans="1:16" customFormat="1" ht="15" customHeight="1" x14ac:dyDescent="0.3">
      <c r="A51" s="33">
        <v>37</v>
      </c>
      <c r="B51" s="2085"/>
      <c r="C51" s="2085"/>
      <c r="D51" s="233" t="s">
        <v>4796</v>
      </c>
      <c r="E51" s="564">
        <v>2</v>
      </c>
      <c r="F51" s="564">
        <v>12</v>
      </c>
      <c r="G51" s="33"/>
      <c r="H51" s="33"/>
      <c r="I51" s="273" t="s">
        <v>225</v>
      </c>
      <c r="J51" s="36"/>
      <c r="K51" s="36"/>
      <c r="L51" s="36"/>
      <c r="M51" s="273" t="s">
        <v>225</v>
      </c>
      <c r="N51" s="273" t="s">
        <v>225</v>
      </c>
      <c r="O51" s="905"/>
      <c r="P51" s="569">
        <f>ROUND(O51,2)*E51*F51</f>
        <v>0</v>
      </c>
    </row>
    <row r="52" spans="1:16" customFormat="1" x14ac:dyDescent="0.3">
      <c r="A52" s="33">
        <v>38</v>
      </c>
      <c r="B52" s="2085"/>
      <c r="C52" s="2085"/>
      <c r="D52" s="233" t="s">
        <v>352</v>
      </c>
      <c r="E52" s="564">
        <v>2</v>
      </c>
      <c r="F52" s="564">
        <v>12</v>
      </c>
      <c r="G52" s="33"/>
      <c r="H52" s="33"/>
      <c r="I52" s="33"/>
      <c r="J52" s="36"/>
      <c r="K52" s="36"/>
      <c r="L52" s="36"/>
      <c r="M52" s="273" t="s">
        <v>225</v>
      </c>
      <c r="N52" s="273" t="s">
        <v>225</v>
      </c>
      <c r="O52" s="905"/>
      <c r="P52" s="569">
        <f>ROUND(O52,2)*E52*F52</f>
        <v>0</v>
      </c>
    </row>
    <row r="53" spans="1:16" customFormat="1" x14ac:dyDescent="0.3">
      <c r="A53" s="33">
        <v>39</v>
      </c>
      <c r="B53" s="2085"/>
      <c r="C53" s="2085"/>
      <c r="D53" s="233" t="s">
        <v>4797</v>
      </c>
      <c r="E53" s="564">
        <v>2</v>
      </c>
      <c r="F53" s="564">
        <v>12</v>
      </c>
      <c r="G53" s="33"/>
      <c r="H53" s="33"/>
      <c r="I53" s="33"/>
      <c r="J53" s="36"/>
      <c r="K53" s="36"/>
      <c r="L53" s="36"/>
      <c r="M53" s="273" t="s">
        <v>225</v>
      </c>
      <c r="N53" s="273" t="s">
        <v>225</v>
      </c>
      <c r="O53" s="905"/>
      <c r="P53" s="569">
        <f>ROUND(O53,2)*E53*F53</f>
        <v>0</v>
      </c>
    </row>
    <row r="54" spans="1:16" customFormat="1" x14ac:dyDescent="0.3">
      <c r="A54" s="33">
        <v>40</v>
      </c>
      <c r="B54" s="2085"/>
      <c r="C54" s="2085"/>
      <c r="D54" s="233" t="s">
        <v>367</v>
      </c>
      <c r="E54" s="564">
        <v>2</v>
      </c>
      <c r="F54" s="564">
        <v>12</v>
      </c>
      <c r="G54" s="33"/>
      <c r="H54" s="33"/>
      <c r="I54" s="33"/>
      <c r="J54" s="36"/>
      <c r="K54" s="36"/>
      <c r="L54" s="36"/>
      <c r="M54" s="273" t="s">
        <v>225</v>
      </c>
      <c r="N54" s="273" t="s">
        <v>225</v>
      </c>
      <c r="O54" s="905"/>
      <c r="P54" s="569">
        <f>ROUND(O54,2)*E54*F54</f>
        <v>0</v>
      </c>
    </row>
    <row r="55" spans="1:16" customFormat="1" ht="27.6" x14ac:dyDescent="0.3">
      <c r="A55" s="33">
        <v>41</v>
      </c>
      <c r="B55" s="2085" t="s">
        <v>368</v>
      </c>
      <c r="C55" s="2085" t="s">
        <v>4798</v>
      </c>
      <c r="D55" s="149" t="s">
        <v>4799</v>
      </c>
      <c r="E55" s="33">
        <v>52</v>
      </c>
      <c r="F55" s="564">
        <v>6</v>
      </c>
      <c r="G55" s="273"/>
      <c r="H55" s="33" t="s">
        <v>225</v>
      </c>
      <c r="I55" s="33"/>
      <c r="J55" s="36"/>
      <c r="K55" s="36"/>
      <c r="L55" s="36"/>
      <c r="M55" s="33"/>
      <c r="N55" s="33"/>
      <c r="O55" s="2097" t="s">
        <v>137</v>
      </c>
      <c r="P55" s="2097"/>
    </row>
    <row r="56" spans="1:16" customFormat="1" x14ac:dyDescent="0.3">
      <c r="A56" s="33">
        <v>42</v>
      </c>
      <c r="B56" s="2085"/>
      <c r="C56" s="2085"/>
      <c r="D56" s="233" t="s">
        <v>350</v>
      </c>
      <c r="E56" s="564">
        <v>2</v>
      </c>
      <c r="F56" s="564">
        <v>6</v>
      </c>
      <c r="G56" s="33"/>
      <c r="H56" s="33"/>
      <c r="I56" s="33"/>
      <c r="J56" s="36"/>
      <c r="K56" s="36"/>
      <c r="L56" s="36"/>
      <c r="M56" s="273" t="s">
        <v>225</v>
      </c>
      <c r="N56" s="273" t="s">
        <v>225</v>
      </c>
      <c r="O56" s="905"/>
      <c r="P56" s="234">
        <f>ROUND(O56,2)*E56*F56</f>
        <v>0</v>
      </c>
    </row>
    <row r="57" spans="1:16" customFormat="1" x14ac:dyDescent="0.3">
      <c r="A57" s="33">
        <v>43</v>
      </c>
      <c r="B57" s="2085"/>
      <c r="C57" s="2085"/>
      <c r="D57" s="233" t="s">
        <v>371</v>
      </c>
      <c r="E57" s="564">
        <v>2</v>
      </c>
      <c r="F57" s="564">
        <v>6</v>
      </c>
      <c r="G57" s="33"/>
      <c r="H57" s="33"/>
      <c r="I57" s="273" t="s">
        <v>225</v>
      </c>
      <c r="J57" s="36"/>
      <c r="K57" s="36"/>
      <c r="L57" s="36"/>
      <c r="M57" s="273" t="s">
        <v>225</v>
      </c>
      <c r="N57" s="273" t="s">
        <v>225</v>
      </c>
      <c r="O57" s="905"/>
      <c r="P57" s="234">
        <f>ROUND(O57,2)*E57*F57</f>
        <v>0</v>
      </c>
    </row>
    <row r="58" spans="1:16" customFormat="1" ht="15" customHeight="1" x14ac:dyDescent="0.3">
      <c r="A58" s="33">
        <v>44</v>
      </c>
      <c r="B58" s="2085"/>
      <c r="C58" s="2085"/>
      <c r="D58" s="233" t="s">
        <v>351</v>
      </c>
      <c r="E58" s="564">
        <v>2</v>
      </c>
      <c r="F58" s="564">
        <v>6</v>
      </c>
      <c r="G58" s="33"/>
      <c r="H58" s="33"/>
      <c r="I58" s="33"/>
      <c r="J58" s="36"/>
      <c r="K58" s="36"/>
      <c r="L58" s="36"/>
      <c r="M58" s="273" t="s">
        <v>225</v>
      </c>
      <c r="N58" s="273" t="s">
        <v>225</v>
      </c>
      <c r="O58" s="905"/>
      <c r="P58" s="234">
        <f>ROUND(O58,2)*E58*F58</f>
        <v>0</v>
      </c>
    </row>
    <row r="59" spans="1:16" customFormat="1" x14ac:dyDescent="0.3">
      <c r="A59" s="33">
        <v>45</v>
      </c>
      <c r="B59" s="2085"/>
      <c r="C59" s="2085"/>
      <c r="D59" s="233" t="s">
        <v>352</v>
      </c>
      <c r="E59" s="564">
        <v>2</v>
      </c>
      <c r="F59" s="564">
        <v>6</v>
      </c>
      <c r="G59" s="33"/>
      <c r="H59" s="33"/>
      <c r="I59" s="33"/>
      <c r="J59" s="36"/>
      <c r="K59" s="36"/>
      <c r="L59" s="36"/>
      <c r="M59" s="273" t="s">
        <v>225</v>
      </c>
      <c r="N59" s="273" t="s">
        <v>225</v>
      </c>
      <c r="O59" s="905"/>
      <c r="P59" s="234">
        <f>ROUND(O59,2)*E59*F59</f>
        <v>0</v>
      </c>
    </row>
    <row r="60" spans="1:16" customFormat="1" x14ac:dyDescent="0.3">
      <c r="A60" s="33">
        <v>46</v>
      </c>
      <c r="B60" s="2085"/>
      <c r="C60" s="2085"/>
      <c r="D60" s="233" t="s">
        <v>4781</v>
      </c>
      <c r="E60" s="564">
        <v>2</v>
      </c>
      <c r="F60" s="564">
        <v>6</v>
      </c>
      <c r="G60" s="33"/>
      <c r="H60" s="33"/>
      <c r="I60" s="33"/>
      <c r="J60" s="36"/>
      <c r="K60" s="36"/>
      <c r="L60" s="36"/>
      <c r="M60" s="273" t="s">
        <v>225</v>
      </c>
      <c r="N60" s="273" t="s">
        <v>225</v>
      </c>
      <c r="O60" s="905"/>
      <c r="P60" s="234">
        <f>ROUND(O60,2)*E60*F60</f>
        <v>0</v>
      </c>
    </row>
    <row r="61" spans="1:16" customFormat="1" x14ac:dyDescent="0.3">
      <c r="A61" s="33">
        <v>47</v>
      </c>
      <c r="B61" s="2085" t="s">
        <v>372</v>
      </c>
      <c r="C61" s="2085" t="s">
        <v>4800</v>
      </c>
      <c r="D61" s="233" t="s">
        <v>374</v>
      </c>
      <c r="E61" s="33">
        <v>52</v>
      </c>
      <c r="F61" s="564">
        <v>21</v>
      </c>
      <c r="G61" s="273"/>
      <c r="H61" s="273" t="s">
        <v>225</v>
      </c>
      <c r="I61" s="33"/>
      <c r="J61" s="36"/>
      <c r="K61" s="36"/>
      <c r="L61" s="36"/>
      <c r="M61" s="33"/>
      <c r="N61" s="33"/>
      <c r="O61" s="2097" t="s">
        <v>137</v>
      </c>
      <c r="P61" s="2097"/>
    </row>
    <row r="62" spans="1:16" customFormat="1" x14ac:dyDescent="0.3">
      <c r="A62" s="33">
        <v>48</v>
      </c>
      <c r="B62" s="2085"/>
      <c r="C62" s="2085"/>
      <c r="D62" s="233" t="s">
        <v>350</v>
      </c>
      <c r="E62" s="564">
        <v>2</v>
      </c>
      <c r="F62" s="564">
        <v>21</v>
      </c>
      <c r="G62" s="33"/>
      <c r="H62" s="33"/>
      <c r="I62" s="33"/>
      <c r="J62" s="36"/>
      <c r="K62" s="36"/>
      <c r="L62" s="36"/>
      <c r="M62" s="273" t="s">
        <v>225</v>
      </c>
      <c r="N62" s="273" t="s">
        <v>225</v>
      </c>
      <c r="O62" s="905"/>
      <c r="P62" s="234">
        <f>ROUND(O62,2)*E62*F62</f>
        <v>0</v>
      </c>
    </row>
    <row r="63" spans="1:16" customFormat="1" x14ac:dyDescent="0.3">
      <c r="A63" s="33">
        <v>49</v>
      </c>
      <c r="B63" s="2085"/>
      <c r="C63" s="2085"/>
      <c r="D63" s="233" t="s">
        <v>371</v>
      </c>
      <c r="E63" s="564">
        <v>2</v>
      </c>
      <c r="F63" s="564">
        <v>21</v>
      </c>
      <c r="G63" s="33"/>
      <c r="H63" s="273" t="s">
        <v>225</v>
      </c>
      <c r="I63" s="33"/>
      <c r="J63" s="36"/>
      <c r="K63" s="36"/>
      <c r="L63" s="36"/>
      <c r="M63" s="273" t="s">
        <v>225</v>
      </c>
      <c r="N63" s="273" t="s">
        <v>225</v>
      </c>
      <c r="O63" s="905"/>
      <c r="P63" s="234">
        <f>ROUND(O63,2)*E63*F63</f>
        <v>0</v>
      </c>
    </row>
    <row r="64" spans="1:16" customFormat="1" x14ac:dyDescent="0.3">
      <c r="A64" s="33">
        <v>50</v>
      </c>
      <c r="B64" s="2085"/>
      <c r="C64" s="2085"/>
      <c r="D64" s="233" t="s">
        <v>4801</v>
      </c>
      <c r="E64" s="564">
        <v>2</v>
      </c>
      <c r="F64" s="564">
        <v>21</v>
      </c>
      <c r="G64" s="33"/>
      <c r="H64" s="33"/>
      <c r="I64" s="33"/>
      <c r="J64" s="36"/>
      <c r="K64" s="36"/>
      <c r="L64" s="36"/>
      <c r="M64" s="273" t="s">
        <v>225</v>
      </c>
      <c r="N64" s="273" t="s">
        <v>225</v>
      </c>
      <c r="O64" s="905"/>
      <c r="P64" s="234">
        <f>ROUND(O64,2)*E64*F64</f>
        <v>0</v>
      </c>
    </row>
    <row r="65" spans="1:16" customFormat="1" x14ac:dyDescent="0.3">
      <c r="A65" s="33">
        <v>51</v>
      </c>
      <c r="B65" s="2085"/>
      <c r="C65" s="2085"/>
      <c r="D65" s="233" t="s">
        <v>352</v>
      </c>
      <c r="E65" s="564">
        <v>2</v>
      </c>
      <c r="F65" s="564">
        <v>21</v>
      </c>
      <c r="G65" s="33"/>
      <c r="H65" s="33"/>
      <c r="I65" s="33"/>
      <c r="J65" s="36"/>
      <c r="K65" s="36"/>
      <c r="L65" s="36"/>
      <c r="M65" s="273" t="s">
        <v>225</v>
      </c>
      <c r="N65" s="273" t="s">
        <v>225</v>
      </c>
      <c r="O65" s="905"/>
      <c r="P65" s="234">
        <f>ROUND(O65,2)*E65*F65</f>
        <v>0</v>
      </c>
    </row>
    <row r="66" spans="1:16" customFormat="1" ht="15" customHeight="1" x14ac:dyDescent="0.3">
      <c r="A66" s="33">
        <v>52</v>
      </c>
      <c r="B66" s="2085"/>
      <c r="C66" s="2085"/>
      <c r="D66" s="233" t="s">
        <v>4781</v>
      </c>
      <c r="E66" s="564">
        <v>2</v>
      </c>
      <c r="F66" s="564">
        <v>21</v>
      </c>
      <c r="G66" s="33"/>
      <c r="H66" s="33"/>
      <c r="I66" s="33"/>
      <c r="J66" s="36"/>
      <c r="K66" s="36"/>
      <c r="L66" s="36"/>
      <c r="M66" s="273" t="s">
        <v>225</v>
      </c>
      <c r="N66" s="273" t="s">
        <v>225</v>
      </c>
      <c r="O66" s="905"/>
      <c r="P66" s="234">
        <f>ROUND(O66,2)*E66*F66</f>
        <v>0</v>
      </c>
    </row>
    <row r="67" spans="1:16" customFormat="1" x14ac:dyDescent="0.3">
      <c r="A67" s="33">
        <v>53</v>
      </c>
      <c r="B67" s="2086" t="s">
        <v>1808</v>
      </c>
      <c r="C67" s="2086" t="s">
        <v>4802</v>
      </c>
      <c r="D67" s="233" t="s">
        <v>4803</v>
      </c>
      <c r="E67" s="33">
        <v>365</v>
      </c>
      <c r="F67" s="564">
        <v>232</v>
      </c>
      <c r="G67" s="273" t="s">
        <v>225</v>
      </c>
      <c r="H67" s="33"/>
      <c r="I67" s="33"/>
      <c r="J67" s="36"/>
      <c r="K67" s="36"/>
      <c r="L67" s="36"/>
      <c r="M67" s="33"/>
      <c r="N67" s="33"/>
      <c r="O67" s="2097" t="s">
        <v>137</v>
      </c>
      <c r="P67" s="2097"/>
    </row>
    <row r="68" spans="1:16" customFormat="1" x14ac:dyDescent="0.3">
      <c r="A68" s="33">
        <v>54</v>
      </c>
      <c r="B68" s="2086"/>
      <c r="C68" s="2086"/>
      <c r="D68" s="233" t="s">
        <v>350</v>
      </c>
      <c r="E68" s="564">
        <v>2</v>
      </c>
      <c r="F68" s="564">
        <v>232</v>
      </c>
      <c r="G68" s="33"/>
      <c r="H68" s="33"/>
      <c r="I68" s="33"/>
      <c r="J68" s="36"/>
      <c r="K68" s="36"/>
      <c r="L68" s="36"/>
      <c r="M68" s="273" t="s">
        <v>225</v>
      </c>
      <c r="N68" s="273" t="s">
        <v>225</v>
      </c>
      <c r="O68" s="905"/>
      <c r="P68" s="234">
        <f>ROUND(O68,2)*E68*F68</f>
        <v>0</v>
      </c>
    </row>
    <row r="69" spans="1:16" customFormat="1" x14ac:dyDescent="0.3">
      <c r="A69" s="33">
        <v>55</v>
      </c>
      <c r="B69" s="2086"/>
      <c r="C69" s="2086"/>
      <c r="D69" s="233" t="s">
        <v>4804</v>
      </c>
      <c r="E69" s="564">
        <v>2</v>
      </c>
      <c r="F69" s="564">
        <v>232</v>
      </c>
      <c r="G69" s="33"/>
      <c r="H69" s="33"/>
      <c r="I69" s="273" t="s">
        <v>225</v>
      </c>
      <c r="J69" s="36"/>
      <c r="K69" s="36"/>
      <c r="L69" s="36"/>
      <c r="M69" s="273" t="s">
        <v>225</v>
      </c>
      <c r="N69" s="273" t="s">
        <v>225</v>
      </c>
      <c r="O69" s="905"/>
      <c r="P69" s="234">
        <f>ROUND(O69,2)*E69*F69</f>
        <v>0</v>
      </c>
    </row>
    <row r="70" spans="1:16" customFormat="1" x14ac:dyDescent="0.3">
      <c r="A70" s="33">
        <v>56</v>
      </c>
      <c r="B70" s="2086"/>
      <c r="C70" s="2086"/>
      <c r="D70" s="233" t="s">
        <v>4805</v>
      </c>
      <c r="E70" s="564">
        <v>2</v>
      </c>
      <c r="F70" s="564">
        <v>232</v>
      </c>
      <c r="G70" s="33"/>
      <c r="H70" s="33"/>
      <c r="I70" s="33"/>
      <c r="J70" s="36"/>
      <c r="K70" s="36"/>
      <c r="L70" s="36"/>
      <c r="M70" s="273" t="s">
        <v>225</v>
      </c>
      <c r="N70" s="273" t="s">
        <v>225</v>
      </c>
      <c r="O70" s="905"/>
      <c r="P70" s="234">
        <f>ROUND(O70,2)*E70*F70</f>
        <v>0</v>
      </c>
    </row>
    <row r="71" spans="1:16" customFormat="1" x14ac:dyDescent="0.3">
      <c r="A71" s="33">
        <v>57</v>
      </c>
      <c r="B71" s="2086"/>
      <c r="C71" s="2086"/>
      <c r="D71" s="233" t="s">
        <v>4806</v>
      </c>
      <c r="E71" s="564">
        <v>2</v>
      </c>
      <c r="F71" s="564">
        <v>232</v>
      </c>
      <c r="G71" s="33"/>
      <c r="H71" s="33"/>
      <c r="I71" s="33"/>
      <c r="J71" s="36"/>
      <c r="K71" s="36"/>
      <c r="L71" s="36"/>
      <c r="M71" s="273" t="s">
        <v>225</v>
      </c>
      <c r="N71" s="273" t="s">
        <v>225</v>
      </c>
      <c r="O71" s="905"/>
      <c r="P71" s="234">
        <f>ROUND(O71,2)*E71*F71</f>
        <v>0</v>
      </c>
    </row>
    <row r="72" spans="1:16" customFormat="1" x14ac:dyDescent="0.3">
      <c r="A72" s="33">
        <v>58</v>
      </c>
      <c r="B72" s="2086"/>
      <c r="C72" s="2086"/>
      <c r="D72" s="233" t="s">
        <v>4807</v>
      </c>
      <c r="E72" s="564">
        <v>2</v>
      </c>
      <c r="F72" s="564">
        <v>232</v>
      </c>
      <c r="G72" s="33"/>
      <c r="H72" s="33"/>
      <c r="I72" s="33"/>
      <c r="J72" s="36"/>
      <c r="K72" s="36"/>
      <c r="L72" s="36"/>
      <c r="M72" s="273" t="s">
        <v>225</v>
      </c>
      <c r="N72" s="273" t="s">
        <v>225</v>
      </c>
      <c r="O72" s="905"/>
      <c r="P72" s="234">
        <f>ROUND(O72,2)*E72*F72</f>
        <v>0</v>
      </c>
    </row>
    <row r="73" spans="1:16" customFormat="1" ht="15" customHeight="1" x14ac:dyDescent="0.3">
      <c r="A73" s="33">
        <v>59</v>
      </c>
      <c r="B73" s="2086" t="s">
        <v>4808</v>
      </c>
      <c r="C73" s="2086" t="s">
        <v>4809</v>
      </c>
      <c r="D73" s="233" t="s">
        <v>4810</v>
      </c>
      <c r="E73" s="33">
        <v>365</v>
      </c>
      <c r="F73" s="564">
        <v>20</v>
      </c>
      <c r="G73" s="273" t="s">
        <v>225</v>
      </c>
      <c r="H73" s="33"/>
      <c r="I73" s="33"/>
      <c r="J73" s="36"/>
      <c r="K73" s="36"/>
      <c r="L73" s="36"/>
      <c r="M73" s="33"/>
      <c r="N73" s="33"/>
      <c r="O73" s="2097" t="s">
        <v>137</v>
      </c>
      <c r="P73" s="2097"/>
    </row>
    <row r="74" spans="1:16" customFormat="1" x14ac:dyDescent="0.3">
      <c r="A74" s="33">
        <v>60</v>
      </c>
      <c r="B74" s="2086"/>
      <c r="C74" s="2086"/>
      <c r="D74" s="233" t="s">
        <v>350</v>
      </c>
      <c r="E74" s="564">
        <v>2</v>
      </c>
      <c r="F74" s="564">
        <v>20</v>
      </c>
      <c r="G74" s="33"/>
      <c r="H74" s="33"/>
      <c r="I74" s="33"/>
      <c r="J74" s="36"/>
      <c r="K74" s="36"/>
      <c r="L74" s="36"/>
      <c r="M74" s="273" t="s">
        <v>225</v>
      </c>
      <c r="N74" s="273" t="s">
        <v>225</v>
      </c>
      <c r="O74" s="905"/>
      <c r="P74" s="234">
        <f>ROUND(O74,2)*E74*F74</f>
        <v>0</v>
      </c>
    </row>
    <row r="75" spans="1:16" customFormat="1" x14ac:dyDescent="0.3">
      <c r="A75" s="33">
        <v>61</v>
      </c>
      <c r="B75" s="2086"/>
      <c r="C75" s="2086"/>
      <c r="D75" s="233" t="s">
        <v>4811</v>
      </c>
      <c r="E75" s="564">
        <v>2</v>
      </c>
      <c r="F75" s="564">
        <v>20</v>
      </c>
      <c r="G75" s="33"/>
      <c r="H75" s="33"/>
      <c r="I75" s="273" t="s">
        <v>225</v>
      </c>
      <c r="J75" s="36"/>
      <c r="K75" s="36"/>
      <c r="L75" s="36"/>
      <c r="M75" s="273" t="s">
        <v>225</v>
      </c>
      <c r="N75" s="273" t="s">
        <v>225</v>
      </c>
      <c r="O75" s="905"/>
      <c r="P75" s="234">
        <f>ROUND(O75,2)*E75*F75</f>
        <v>0</v>
      </c>
    </row>
    <row r="76" spans="1:16" customFormat="1" x14ac:dyDescent="0.3">
      <c r="A76" s="33">
        <v>62</v>
      </c>
      <c r="B76" s="2086"/>
      <c r="C76" s="2086"/>
      <c r="D76" s="233" t="s">
        <v>4805</v>
      </c>
      <c r="E76" s="564">
        <v>2</v>
      </c>
      <c r="F76" s="564">
        <v>20</v>
      </c>
      <c r="G76" s="33"/>
      <c r="H76" s="33"/>
      <c r="I76" s="33"/>
      <c r="J76" s="36"/>
      <c r="K76" s="36"/>
      <c r="L76" s="36"/>
      <c r="M76" s="273" t="s">
        <v>225</v>
      </c>
      <c r="N76" s="273" t="s">
        <v>225</v>
      </c>
      <c r="O76" s="905"/>
      <c r="P76" s="234">
        <f>ROUND(O76,2)*E76*F76</f>
        <v>0</v>
      </c>
    </row>
    <row r="77" spans="1:16" customFormat="1" x14ac:dyDescent="0.3">
      <c r="A77" s="33">
        <v>63</v>
      </c>
      <c r="B77" s="2086"/>
      <c r="C77" s="2086"/>
      <c r="D77" s="233" t="s">
        <v>4806</v>
      </c>
      <c r="E77" s="564">
        <v>2</v>
      </c>
      <c r="F77" s="564">
        <v>20</v>
      </c>
      <c r="G77" s="33"/>
      <c r="H77" s="33"/>
      <c r="I77" s="33"/>
      <c r="J77" s="36"/>
      <c r="K77" s="36"/>
      <c r="L77" s="36"/>
      <c r="M77" s="273" t="s">
        <v>225</v>
      </c>
      <c r="N77" s="273" t="s">
        <v>225</v>
      </c>
      <c r="O77" s="905"/>
      <c r="P77" s="234">
        <f>ROUND(O77,2)*E77*F77</f>
        <v>0</v>
      </c>
    </row>
    <row r="78" spans="1:16" customFormat="1" x14ac:dyDescent="0.3">
      <c r="A78" s="33">
        <v>64</v>
      </c>
      <c r="B78" s="2086"/>
      <c r="C78" s="2086"/>
      <c r="D78" s="233" t="s">
        <v>4812</v>
      </c>
      <c r="E78" s="564">
        <v>2</v>
      </c>
      <c r="F78" s="564">
        <v>20</v>
      </c>
      <c r="G78" s="33"/>
      <c r="H78" s="33"/>
      <c r="I78" s="273"/>
      <c r="J78" s="36"/>
      <c r="K78" s="36"/>
      <c r="L78" s="36"/>
      <c r="M78" s="273" t="s">
        <v>225</v>
      </c>
      <c r="N78" s="273" t="s">
        <v>225</v>
      </c>
      <c r="O78" s="905"/>
      <c r="P78" s="234">
        <f>ROUND(O78,2)*E78*F78</f>
        <v>0</v>
      </c>
    </row>
    <row r="79" spans="1:16" customFormat="1" x14ac:dyDescent="0.3">
      <c r="A79" s="33">
        <v>65</v>
      </c>
      <c r="B79" s="2085" t="s">
        <v>376</v>
      </c>
      <c r="C79" s="2085" t="s">
        <v>4813</v>
      </c>
      <c r="D79" s="233" t="s">
        <v>378</v>
      </c>
      <c r="E79" s="33">
        <v>365</v>
      </c>
      <c r="F79" s="564">
        <v>4</v>
      </c>
      <c r="G79" s="273" t="s">
        <v>225</v>
      </c>
      <c r="H79" s="33"/>
      <c r="I79" s="33"/>
      <c r="J79" s="36"/>
      <c r="K79" s="36"/>
      <c r="L79" s="36"/>
      <c r="M79" s="33"/>
      <c r="N79" s="33"/>
      <c r="O79" s="2097" t="s">
        <v>137</v>
      </c>
      <c r="P79" s="2097"/>
    </row>
    <row r="80" spans="1:16" customFormat="1" x14ac:dyDescent="0.3">
      <c r="A80" s="33">
        <v>66</v>
      </c>
      <c r="B80" s="2085"/>
      <c r="C80" s="2085"/>
      <c r="D80" s="233" t="s">
        <v>4814</v>
      </c>
      <c r="E80" s="564">
        <v>2</v>
      </c>
      <c r="F80" s="564">
        <v>4</v>
      </c>
      <c r="G80" s="33"/>
      <c r="H80" s="33"/>
      <c r="I80" s="33"/>
      <c r="J80" s="36"/>
      <c r="K80" s="36"/>
      <c r="L80" s="36"/>
      <c r="M80" s="273" t="s">
        <v>225</v>
      </c>
      <c r="N80" s="273" t="s">
        <v>225</v>
      </c>
      <c r="O80" s="905"/>
      <c r="P80" s="234">
        <f t="shared" ref="P80:P92" si="4">ROUND(O80,2)*E80*F80</f>
        <v>0</v>
      </c>
    </row>
    <row r="81" spans="1:16" customFormat="1" x14ac:dyDescent="0.3">
      <c r="A81" s="33">
        <v>67</v>
      </c>
      <c r="B81" s="2085"/>
      <c r="C81" s="2085"/>
      <c r="D81" s="233" t="s">
        <v>4815</v>
      </c>
      <c r="E81" s="564">
        <v>2</v>
      </c>
      <c r="F81" s="564">
        <v>4</v>
      </c>
      <c r="G81" s="33"/>
      <c r="H81" s="33"/>
      <c r="I81" s="33"/>
      <c r="J81" s="36"/>
      <c r="K81" s="36"/>
      <c r="L81" s="36"/>
      <c r="M81" s="273" t="s">
        <v>225</v>
      </c>
      <c r="N81" s="273" t="s">
        <v>225</v>
      </c>
      <c r="O81" s="905"/>
      <c r="P81" s="234">
        <f t="shared" si="4"/>
        <v>0</v>
      </c>
    </row>
    <row r="82" spans="1:16" customFormat="1" ht="15" customHeight="1" x14ac:dyDescent="0.3">
      <c r="A82" s="33">
        <v>68</v>
      </c>
      <c r="B82" s="2085"/>
      <c r="C82" s="2085"/>
      <c r="D82" s="233" t="s">
        <v>4816</v>
      </c>
      <c r="E82" s="564">
        <v>2</v>
      </c>
      <c r="F82" s="564">
        <v>4</v>
      </c>
      <c r="G82" s="33"/>
      <c r="H82" s="33"/>
      <c r="I82" s="33"/>
      <c r="J82" s="36"/>
      <c r="K82" s="36"/>
      <c r="L82" s="36"/>
      <c r="M82" s="273" t="s">
        <v>225</v>
      </c>
      <c r="N82" s="273" t="s">
        <v>225</v>
      </c>
      <c r="O82" s="905"/>
      <c r="P82" s="234">
        <f t="shared" si="4"/>
        <v>0</v>
      </c>
    </row>
    <row r="83" spans="1:16" customFormat="1" x14ac:dyDescent="0.3">
      <c r="A83" s="33">
        <v>69</v>
      </c>
      <c r="B83" s="2086" t="s">
        <v>382</v>
      </c>
      <c r="C83" s="2085" t="s">
        <v>4817</v>
      </c>
      <c r="D83" s="233" t="s">
        <v>717</v>
      </c>
      <c r="E83" s="564">
        <v>2</v>
      </c>
      <c r="F83" s="273">
        <v>1</v>
      </c>
      <c r="G83" s="33"/>
      <c r="H83" s="33"/>
      <c r="I83" s="33"/>
      <c r="J83" s="36"/>
      <c r="K83" s="36"/>
      <c r="L83" s="36"/>
      <c r="M83" s="273" t="s">
        <v>225</v>
      </c>
      <c r="N83" s="273" t="s">
        <v>225</v>
      </c>
      <c r="O83" s="905"/>
      <c r="P83" s="234">
        <f t="shared" si="4"/>
        <v>0</v>
      </c>
    </row>
    <row r="84" spans="1:16" customFormat="1" x14ac:dyDescent="0.3">
      <c r="A84" s="33">
        <v>70</v>
      </c>
      <c r="B84" s="2086"/>
      <c r="C84" s="2085"/>
      <c r="D84" s="233" t="s">
        <v>140</v>
      </c>
      <c r="E84" s="564">
        <v>2</v>
      </c>
      <c r="F84" s="273">
        <v>1</v>
      </c>
      <c r="G84" s="33"/>
      <c r="H84" s="33"/>
      <c r="I84" s="33"/>
      <c r="J84" s="36"/>
      <c r="K84" s="36"/>
      <c r="L84" s="36"/>
      <c r="M84" s="273" t="s">
        <v>225</v>
      </c>
      <c r="N84" s="273" t="s">
        <v>225</v>
      </c>
      <c r="O84" s="905"/>
      <c r="P84" s="234">
        <f t="shared" si="4"/>
        <v>0</v>
      </c>
    </row>
    <row r="85" spans="1:16" customFormat="1" ht="27.6" x14ac:dyDescent="0.3">
      <c r="A85" s="33">
        <v>71</v>
      </c>
      <c r="B85" s="2086"/>
      <c r="C85" s="2085"/>
      <c r="D85" s="149" t="s">
        <v>4776</v>
      </c>
      <c r="E85" s="564">
        <v>2</v>
      </c>
      <c r="F85" s="273">
        <v>1</v>
      </c>
      <c r="G85" s="33"/>
      <c r="H85" s="33"/>
      <c r="I85" s="33"/>
      <c r="J85" s="36"/>
      <c r="K85" s="36"/>
      <c r="L85" s="36"/>
      <c r="M85" s="273" t="s">
        <v>225</v>
      </c>
      <c r="N85" s="273" t="s">
        <v>225</v>
      </c>
      <c r="O85" s="905"/>
      <c r="P85" s="1606">
        <f t="shared" si="4"/>
        <v>0</v>
      </c>
    </row>
    <row r="86" spans="1:16" customFormat="1" x14ac:dyDescent="0.3">
      <c r="A86" s="33">
        <v>72</v>
      </c>
      <c r="B86" s="2086" t="s">
        <v>4818</v>
      </c>
      <c r="C86" s="2086" t="s">
        <v>4819</v>
      </c>
      <c r="D86" s="233" t="s">
        <v>613</v>
      </c>
      <c r="E86" s="565">
        <v>1</v>
      </c>
      <c r="F86" s="273">
        <v>1</v>
      </c>
      <c r="G86" s="33"/>
      <c r="H86" s="33"/>
      <c r="I86" s="33"/>
      <c r="J86" s="36"/>
      <c r="K86" s="36"/>
      <c r="L86" s="36"/>
      <c r="M86" s="33"/>
      <c r="N86" s="33" t="s">
        <v>225</v>
      </c>
      <c r="O86" s="905"/>
      <c r="P86" s="234">
        <f t="shared" si="4"/>
        <v>0</v>
      </c>
    </row>
    <row r="87" spans="1:16" customFormat="1" x14ac:dyDescent="0.3">
      <c r="A87" s="33">
        <v>73</v>
      </c>
      <c r="B87" s="2086"/>
      <c r="C87" s="2086"/>
      <c r="D87" s="233" t="s">
        <v>425</v>
      </c>
      <c r="E87" s="565">
        <v>1</v>
      </c>
      <c r="F87" s="273">
        <v>1</v>
      </c>
      <c r="G87" s="33"/>
      <c r="H87" s="33"/>
      <c r="I87" s="33"/>
      <c r="J87" s="36"/>
      <c r="K87" s="36"/>
      <c r="L87" s="36"/>
      <c r="M87" s="33"/>
      <c r="N87" s="33" t="s">
        <v>225</v>
      </c>
      <c r="O87" s="905"/>
      <c r="P87" s="234">
        <f t="shared" si="4"/>
        <v>0</v>
      </c>
    </row>
    <row r="88" spans="1:16" customFormat="1" x14ac:dyDescent="0.3">
      <c r="A88" s="33">
        <v>74</v>
      </c>
      <c r="B88" s="2086"/>
      <c r="C88" s="2086"/>
      <c r="D88" s="233" t="s">
        <v>138</v>
      </c>
      <c r="E88" s="565">
        <v>1</v>
      </c>
      <c r="F88" s="273">
        <v>1</v>
      </c>
      <c r="G88" s="33"/>
      <c r="H88" s="33"/>
      <c r="I88" s="33"/>
      <c r="J88" s="36"/>
      <c r="K88" s="36"/>
      <c r="L88" s="36"/>
      <c r="M88" s="33"/>
      <c r="N88" s="33" t="s">
        <v>225</v>
      </c>
      <c r="O88" s="905"/>
      <c r="P88" s="234">
        <f t="shared" si="4"/>
        <v>0</v>
      </c>
    </row>
    <row r="89" spans="1:16" customFormat="1" x14ac:dyDescent="0.3">
      <c r="A89" s="33">
        <v>75</v>
      </c>
      <c r="B89" s="2086"/>
      <c r="C89" s="2086"/>
      <c r="D89" s="233" t="s">
        <v>139</v>
      </c>
      <c r="E89" s="565">
        <v>1</v>
      </c>
      <c r="F89" s="273">
        <v>1</v>
      </c>
      <c r="G89" s="33"/>
      <c r="H89" s="33"/>
      <c r="I89" s="33"/>
      <c r="J89" s="36"/>
      <c r="K89" s="36"/>
      <c r="L89" s="36"/>
      <c r="M89" s="33"/>
      <c r="N89" s="33" t="s">
        <v>225</v>
      </c>
      <c r="O89" s="905"/>
      <c r="P89" s="234">
        <f t="shared" si="4"/>
        <v>0</v>
      </c>
    </row>
    <row r="90" spans="1:16" customFormat="1" x14ac:dyDescent="0.3">
      <c r="A90" s="33">
        <v>76</v>
      </c>
      <c r="B90" s="2086"/>
      <c r="C90" s="2086"/>
      <c r="D90" s="233" t="s">
        <v>140</v>
      </c>
      <c r="E90" s="565">
        <v>1</v>
      </c>
      <c r="F90" s="273">
        <v>1</v>
      </c>
      <c r="G90" s="33"/>
      <c r="H90" s="33"/>
      <c r="I90" s="33"/>
      <c r="J90" s="36"/>
      <c r="K90" s="36"/>
      <c r="L90" s="36"/>
      <c r="M90" s="33"/>
      <c r="N90" s="33" t="s">
        <v>225</v>
      </c>
      <c r="O90" s="905"/>
      <c r="P90" s="234">
        <f t="shared" si="4"/>
        <v>0</v>
      </c>
    </row>
    <row r="91" spans="1:16" customFormat="1" x14ac:dyDescent="0.3">
      <c r="A91" s="33">
        <v>77</v>
      </c>
      <c r="B91" s="2086"/>
      <c r="C91" s="2086"/>
      <c r="D91" s="233" t="s">
        <v>141</v>
      </c>
      <c r="E91" s="565">
        <v>1</v>
      </c>
      <c r="F91" s="273">
        <v>1</v>
      </c>
      <c r="G91" s="33"/>
      <c r="H91" s="33"/>
      <c r="I91" s="33"/>
      <c r="J91" s="36"/>
      <c r="K91" s="36"/>
      <c r="L91" s="36"/>
      <c r="M91" s="33"/>
      <c r="N91" s="33" t="s">
        <v>225</v>
      </c>
      <c r="O91" s="905"/>
      <c r="P91" s="234">
        <f t="shared" si="4"/>
        <v>0</v>
      </c>
    </row>
    <row r="92" spans="1:16" customFormat="1" ht="15" thickBot="1" x14ac:dyDescent="0.35">
      <c r="A92" s="33">
        <v>78</v>
      </c>
      <c r="B92" s="345"/>
      <c r="C92" s="345" t="s">
        <v>161</v>
      </c>
      <c r="D92" s="1021" t="s">
        <v>162</v>
      </c>
      <c r="E92" s="565">
        <v>2</v>
      </c>
      <c r="F92" s="564">
        <v>1</v>
      </c>
      <c r="G92" s="33"/>
      <c r="H92" s="33"/>
      <c r="I92" s="33"/>
      <c r="J92" s="132"/>
      <c r="K92" s="132"/>
      <c r="L92" s="132"/>
      <c r="M92" s="33" t="s">
        <v>225</v>
      </c>
      <c r="N92" s="33" t="s">
        <v>225</v>
      </c>
      <c r="O92" s="906"/>
      <c r="P92" s="236">
        <f t="shared" si="4"/>
        <v>0</v>
      </c>
    </row>
    <row r="93" spans="1:16" customFormat="1" ht="15" thickBot="1" x14ac:dyDescent="0.35">
      <c r="A93" s="1747" t="s">
        <v>163</v>
      </c>
      <c r="B93" s="1747"/>
      <c r="C93" s="1747"/>
      <c r="D93" s="1747"/>
      <c r="E93" s="1747"/>
      <c r="F93" s="1747"/>
      <c r="G93" s="1747"/>
      <c r="H93" s="1747"/>
      <c r="I93" s="1747"/>
      <c r="J93" s="1747"/>
      <c r="K93" s="1747"/>
      <c r="L93" s="1747"/>
      <c r="M93" s="1747"/>
      <c r="N93" s="1747"/>
      <c r="O93" s="1829">
        <f>SUM(P16:P92)</f>
        <v>0</v>
      </c>
      <c r="P93" s="1829"/>
    </row>
    <row r="94" spans="1:16" customFormat="1" ht="15" thickBot="1" x14ac:dyDescent="0.35">
      <c r="A94" s="59" t="s">
        <v>3023</v>
      </c>
      <c r="B94" s="59"/>
      <c r="C94" s="60"/>
      <c r="D94" s="60"/>
      <c r="E94" s="60"/>
      <c r="F94" s="60"/>
      <c r="G94" s="60"/>
      <c r="H94" s="60"/>
      <c r="I94" s="60"/>
      <c r="J94" s="60"/>
      <c r="K94" s="60"/>
      <c r="L94" s="60"/>
      <c r="M94" s="60"/>
      <c r="N94" s="61"/>
      <c r="O94" s="1829">
        <f>SUM(O93*2)</f>
        <v>0</v>
      </c>
      <c r="P94" s="1829"/>
    </row>
    <row r="95" spans="1:16" customFormat="1" x14ac:dyDescent="0.3">
      <c r="A95" s="142"/>
      <c r="B95" s="142"/>
      <c r="C95" s="142"/>
      <c r="D95" s="142"/>
      <c r="E95" s="142"/>
      <c r="F95" s="142"/>
      <c r="G95" s="143"/>
      <c r="H95" s="143"/>
      <c r="I95" s="143"/>
      <c r="J95" s="143"/>
      <c r="K95" s="143"/>
      <c r="L95" s="143"/>
      <c r="M95" s="143"/>
      <c r="N95" s="143"/>
      <c r="O95" s="142"/>
      <c r="P95" s="142"/>
    </row>
    <row r="96" spans="1:16" customFormat="1" x14ac:dyDescent="0.3">
      <c r="A96" s="142"/>
      <c r="B96" s="142"/>
      <c r="C96" s="142"/>
      <c r="D96" s="142"/>
      <c r="E96" s="6"/>
      <c r="F96" s="6"/>
      <c r="G96" s="62"/>
      <c r="H96" s="62"/>
      <c r="I96" s="62"/>
      <c r="J96" s="62"/>
      <c r="K96" s="62"/>
      <c r="L96" s="62"/>
      <c r="M96" s="62"/>
      <c r="N96" s="62"/>
      <c r="O96" s="6"/>
      <c r="P96" s="6"/>
    </row>
    <row r="97" spans="1:14" customFormat="1" x14ac:dyDescent="0.3">
      <c r="A97" s="142"/>
      <c r="B97" s="142"/>
      <c r="C97" s="142"/>
      <c r="D97" s="142"/>
      <c r="E97" s="6"/>
      <c r="F97" s="6"/>
      <c r="G97" s="62"/>
      <c r="H97" s="62"/>
      <c r="I97" s="62"/>
      <c r="J97" s="62"/>
      <c r="K97" s="62"/>
      <c r="L97" s="62"/>
      <c r="M97" s="62"/>
      <c r="N97" s="62"/>
    </row>
    <row r="98" spans="1:14" customFormat="1" x14ac:dyDescent="0.3">
      <c r="A98" s="142"/>
      <c r="B98" s="142"/>
      <c r="C98" s="142"/>
      <c r="D98" s="142"/>
      <c r="E98" s="6"/>
      <c r="F98" s="6"/>
      <c r="G98" s="62"/>
      <c r="H98" s="62"/>
      <c r="I98" s="62"/>
      <c r="J98" s="62"/>
      <c r="K98" s="62"/>
      <c r="L98" s="62"/>
      <c r="M98" s="62"/>
      <c r="N98" s="62"/>
    </row>
  </sheetData>
  <sheetProtection algorithmName="SHA-512" hashValue="sgfzHD7mgdLCLisuI8hIzmtOADCXosxYHbkQIiNR02MnpnuxSPYt4u1lL24Judr1xdVdD6ZpiHrG+mB7JfHKDQ==" saltValue="Aa+Wh61yrUXO1oEtUz5M3Q==" spinCount="100000" sheet="1" objects="1" scenarios="1"/>
  <mergeCells count="56">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5:B21"/>
    <mergeCell ref="C15:C21"/>
    <mergeCell ref="O15:P15"/>
    <mergeCell ref="B22:B28"/>
    <mergeCell ref="C22:C28"/>
    <mergeCell ref="O22:P22"/>
    <mergeCell ref="B29:B35"/>
    <mergeCell ref="C29:C35"/>
    <mergeCell ref="O29:P29"/>
    <mergeCell ref="B36:B42"/>
    <mergeCell ref="C36:C42"/>
    <mergeCell ref="O36:P36"/>
    <mergeCell ref="B43:B48"/>
    <mergeCell ref="C43:C48"/>
    <mergeCell ref="O43:P43"/>
    <mergeCell ref="B49:B54"/>
    <mergeCell ref="C49:C54"/>
    <mergeCell ref="O49:P49"/>
    <mergeCell ref="B55:B60"/>
    <mergeCell ref="C55:C60"/>
    <mergeCell ref="O55:P55"/>
    <mergeCell ref="B61:B66"/>
    <mergeCell ref="C61:C66"/>
    <mergeCell ref="O61:P61"/>
    <mergeCell ref="B67:B72"/>
    <mergeCell ref="C67:C72"/>
    <mergeCell ref="O67:P67"/>
    <mergeCell ref="B73:B78"/>
    <mergeCell ref="C73:C78"/>
    <mergeCell ref="O73:P73"/>
    <mergeCell ref="A93:N93"/>
    <mergeCell ref="O93:P93"/>
    <mergeCell ref="O94:P94"/>
    <mergeCell ref="B79:B82"/>
    <mergeCell ref="C79:C82"/>
    <mergeCell ref="O79:P79"/>
    <mergeCell ref="B83:B85"/>
    <mergeCell ref="C83:C85"/>
    <mergeCell ref="B86:B91"/>
    <mergeCell ref="C86:C91"/>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F10E-8C14-4395-A76E-D445C4CDB485}">
  <sheetPr>
    <tabColor rgb="FFFFC000"/>
    <pageSetUpPr fitToPage="1"/>
  </sheetPr>
  <dimension ref="A1:P64"/>
  <sheetViews>
    <sheetView topLeftCell="D12" workbookViewId="0">
      <selection activeCell="O15" sqref="O15:O58"/>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70" t="s">
        <v>4820</v>
      </c>
      <c r="F1" s="1770"/>
      <c r="G1" s="1770"/>
      <c r="H1" s="1770"/>
      <c r="I1" s="1770"/>
      <c r="J1" s="1770"/>
      <c r="K1" s="1770"/>
      <c r="L1" s="1770"/>
      <c r="M1" s="1770"/>
      <c r="N1" s="1770"/>
      <c r="O1" s="1770"/>
      <c r="P1" s="1770"/>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71" t="s">
        <v>1</v>
      </c>
      <c r="B8" s="1771"/>
      <c r="C8" s="1771"/>
      <c r="D8" s="69"/>
      <c r="E8" s="69"/>
      <c r="F8" s="69"/>
      <c r="G8" s="69"/>
      <c r="H8" s="69"/>
      <c r="I8" s="69"/>
      <c r="J8" s="69"/>
      <c r="K8" s="69"/>
      <c r="L8" s="65"/>
      <c r="M8" s="65"/>
      <c r="N8" s="65"/>
      <c r="O8" s="67"/>
      <c r="P8" s="67"/>
    </row>
    <row r="9" spans="1:16" s="9" customFormat="1" x14ac:dyDescent="0.3">
      <c r="A9" s="1771" t="s">
        <v>4821</v>
      </c>
      <c r="B9" s="1771"/>
      <c r="C9" s="1771"/>
      <c r="D9" s="1771"/>
      <c r="E9" s="69"/>
      <c r="F9" s="69"/>
      <c r="G9" s="69"/>
      <c r="H9" s="69"/>
      <c r="I9" s="846"/>
      <c r="J9" s="846"/>
      <c r="K9" s="846"/>
      <c r="L9" s="65"/>
      <c r="M9" s="65"/>
      <c r="N9" s="65"/>
      <c r="O9" s="67"/>
      <c r="P9" s="67"/>
    </row>
    <row r="10" spans="1:16" s="9" customFormat="1" ht="15" thickBot="1" x14ac:dyDescent="0.35">
      <c r="A10" s="1762"/>
      <c r="B10" s="1762"/>
      <c r="C10" s="1762"/>
      <c r="D10" s="1762"/>
      <c r="E10" s="1762"/>
      <c r="F10" s="1762"/>
      <c r="G10" s="1762"/>
      <c r="H10" s="1762"/>
      <c r="I10" s="1762"/>
      <c r="J10" s="1762"/>
      <c r="K10" s="1762"/>
      <c r="L10" s="1762"/>
      <c r="M10" s="1762"/>
      <c r="N10" s="1762"/>
      <c r="O10" s="67"/>
      <c r="P10" s="67"/>
    </row>
    <row r="11" spans="1:16" s="15"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6" t="s">
        <v>116</v>
      </c>
      <c r="P11" s="1766" t="s">
        <v>117</v>
      </c>
    </row>
    <row r="12" spans="1:16" s="15" customFormat="1" ht="88.5" customHeight="1" thickBot="1" x14ac:dyDescent="0.35">
      <c r="A12" s="1763"/>
      <c r="B12" s="1763"/>
      <c r="C12" s="1764"/>
      <c r="D12" s="1765"/>
      <c r="E12" s="1765"/>
      <c r="F12" s="1765"/>
      <c r="G12" s="1763" t="s">
        <v>118</v>
      </c>
      <c r="H12" s="1763"/>
      <c r="I12" s="1763"/>
      <c r="J12" s="1763" t="s">
        <v>119</v>
      </c>
      <c r="K12" s="1763"/>
      <c r="L12" s="1763"/>
      <c r="M12" s="1763"/>
      <c r="N12" s="1763"/>
      <c r="O12" s="1766"/>
      <c r="P12" s="1766"/>
    </row>
    <row r="13" spans="1:16" s="15" customFormat="1" ht="77.25" customHeight="1" thickBot="1" x14ac:dyDescent="0.35">
      <c r="A13" s="1763"/>
      <c r="B13" s="1763"/>
      <c r="C13" s="1764"/>
      <c r="D13" s="1765"/>
      <c r="E13" s="1765"/>
      <c r="F13" s="1765"/>
      <c r="G13" s="16" t="s">
        <v>120</v>
      </c>
      <c r="H13" s="17" t="s">
        <v>121</v>
      </c>
      <c r="I13" s="577" t="s">
        <v>122</v>
      </c>
      <c r="J13" s="253" t="s">
        <v>123</v>
      </c>
      <c r="K13" s="17" t="s">
        <v>124</v>
      </c>
      <c r="L13" s="17" t="s">
        <v>125</v>
      </c>
      <c r="M13" s="17" t="s">
        <v>126</v>
      </c>
      <c r="N13" s="18" t="s">
        <v>127</v>
      </c>
      <c r="O13" s="1766"/>
      <c r="P13" s="1766"/>
    </row>
    <row r="14" spans="1:16" customFormat="1" ht="15" thickBot="1" x14ac:dyDescent="0.35">
      <c r="A14" s="2104" t="s">
        <v>4822</v>
      </c>
      <c r="B14" s="2104"/>
      <c r="C14" s="2104"/>
      <c r="D14" s="2104"/>
      <c r="E14" s="2104"/>
      <c r="F14" s="2104"/>
      <c r="G14" s="2104"/>
      <c r="H14" s="2104"/>
      <c r="I14" s="2104"/>
      <c r="J14" s="2104"/>
      <c r="K14" s="2104"/>
      <c r="L14" s="2104"/>
      <c r="M14" s="2104"/>
      <c r="N14" s="2104"/>
      <c r="O14" s="2104"/>
      <c r="P14" s="2104"/>
    </row>
    <row r="15" spans="1:16" customFormat="1" ht="15" customHeight="1" x14ac:dyDescent="0.3">
      <c r="A15" s="33">
        <v>1</v>
      </c>
      <c r="B15" s="2085" t="s">
        <v>4823</v>
      </c>
      <c r="C15" s="2086" t="s">
        <v>4824</v>
      </c>
      <c r="D15" s="80" t="s">
        <v>1181</v>
      </c>
      <c r="E15" s="564">
        <v>2</v>
      </c>
      <c r="F15" s="564">
        <v>9</v>
      </c>
      <c r="G15" s="273" t="s">
        <v>225</v>
      </c>
      <c r="H15" s="33"/>
      <c r="I15" s="33"/>
      <c r="J15" s="36"/>
      <c r="K15" s="36"/>
      <c r="L15" s="36"/>
      <c r="M15" s="273" t="s">
        <v>225</v>
      </c>
      <c r="N15" s="273" t="s">
        <v>225</v>
      </c>
      <c r="O15" s="924"/>
      <c r="P15" s="569">
        <f t="shared" ref="P15:P58" si="0">ROUND(O15,2)*E15*F15</f>
        <v>0</v>
      </c>
    </row>
    <row r="16" spans="1:16" customFormat="1" x14ac:dyDescent="0.3">
      <c r="A16" s="33">
        <v>2</v>
      </c>
      <c r="B16" s="2085"/>
      <c r="C16" s="2086"/>
      <c r="D16" s="281" t="s">
        <v>1182</v>
      </c>
      <c r="E16" s="1020">
        <v>2</v>
      </c>
      <c r="F16" s="1020">
        <v>9</v>
      </c>
      <c r="G16" s="39"/>
      <c r="H16" s="39"/>
      <c r="I16" s="40"/>
      <c r="J16" s="31"/>
      <c r="K16" s="31"/>
      <c r="L16" s="31"/>
      <c r="M16" s="40" t="s">
        <v>225</v>
      </c>
      <c r="N16" s="40" t="s">
        <v>225</v>
      </c>
      <c r="O16" s="924"/>
      <c r="P16" s="569">
        <f t="shared" si="0"/>
        <v>0</v>
      </c>
    </row>
    <row r="17" spans="1:16" customFormat="1" x14ac:dyDescent="0.3">
      <c r="A17" s="33">
        <v>3</v>
      </c>
      <c r="B17" s="2085"/>
      <c r="C17" s="2086"/>
      <c r="D17" s="113" t="s">
        <v>1183</v>
      </c>
      <c r="E17" s="1020">
        <v>2</v>
      </c>
      <c r="F17" s="1020">
        <v>9</v>
      </c>
      <c r="G17" s="39"/>
      <c r="H17" s="39"/>
      <c r="I17" s="39"/>
      <c r="J17" s="31"/>
      <c r="K17" s="31"/>
      <c r="L17" s="31"/>
      <c r="M17" s="40" t="s">
        <v>225</v>
      </c>
      <c r="N17" s="40" t="s">
        <v>225</v>
      </c>
      <c r="O17" s="924"/>
      <c r="P17" s="569">
        <f t="shared" si="0"/>
        <v>0</v>
      </c>
    </row>
    <row r="18" spans="1:16" customFormat="1" x14ac:dyDescent="0.3">
      <c r="A18" s="33">
        <v>4</v>
      </c>
      <c r="B18" s="2085"/>
      <c r="C18" s="2086"/>
      <c r="D18" s="113" t="s">
        <v>1184</v>
      </c>
      <c r="E18" s="1020">
        <v>2</v>
      </c>
      <c r="F18" s="1020">
        <v>9</v>
      </c>
      <c r="G18" s="39"/>
      <c r="H18" s="39"/>
      <c r="I18" s="39"/>
      <c r="J18" s="31"/>
      <c r="K18" s="31"/>
      <c r="L18" s="31"/>
      <c r="M18" s="40" t="s">
        <v>225</v>
      </c>
      <c r="N18" s="40" t="s">
        <v>225</v>
      </c>
      <c r="O18" s="924"/>
      <c r="P18" s="569">
        <f t="shared" si="0"/>
        <v>0</v>
      </c>
    </row>
    <row r="19" spans="1:16" customFormat="1" x14ac:dyDescent="0.3">
      <c r="A19" s="33">
        <v>5</v>
      </c>
      <c r="B19" s="2085"/>
      <c r="C19" s="2086"/>
      <c r="D19" s="281" t="s">
        <v>1185</v>
      </c>
      <c r="E19" s="1020">
        <v>2</v>
      </c>
      <c r="F19" s="1020">
        <v>9</v>
      </c>
      <c r="G19" s="39"/>
      <c r="H19" s="39"/>
      <c r="I19" s="39"/>
      <c r="J19" s="31"/>
      <c r="K19" s="31"/>
      <c r="L19" s="31"/>
      <c r="M19" s="40" t="s">
        <v>225</v>
      </c>
      <c r="N19" s="40" t="s">
        <v>225</v>
      </c>
      <c r="O19" s="924"/>
      <c r="P19" s="569">
        <f t="shared" si="0"/>
        <v>0</v>
      </c>
    </row>
    <row r="20" spans="1:16" customFormat="1" x14ac:dyDescent="0.3">
      <c r="A20" s="33">
        <v>6</v>
      </c>
      <c r="B20" s="2085"/>
      <c r="C20" s="2086"/>
      <c r="D20" s="113" t="s">
        <v>1186</v>
      </c>
      <c r="E20" s="1020">
        <v>2</v>
      </c>
      <c r="F20" s="1020">
        <v>9</v>
      </c>
      <c r="G20" s="39"/>
      <c r="H20" s="39"/>
      <c r="I20" s="39"/>
      <c r="J20" s="31"/>
      <c r="K20" s="31"/>
      <c r="L20" s="31"/>
      <c r="M20" s="40" t="s">
        <v>225</v>
      </c>
      <c r="N20" s="40" t="s">
        <v>225</v>
      </c>
      <c r="O20" s="924"/>
      <c r="P20" s="569">
        <f t="shared" si="0"/>
        <v>0</v>
      </c>
    </row>
    <row r="21" spans="1:16" customFormat="1" ht="28.2" thickBot="1" x14ac:dyDescent="0.35">
      <c r="A21" s="33">
        <v>7</v>
      </c>
      <c r="B21" s="2085"/>
      <c r="C21" s="2086"/>
      <c r="D21" s="150" t="s">
        <v>1187</v>
      </c>
      <c r="E21" s="1020">
        <v>2</v>
      </c>
      <c r="F21" s="1020">
        <v>9</v>
      </c>
      <c r="G21" s="39"/>
      <c r="H21" s="39"/>
      <c r="I21" s="39"/>
      <c r="J21" s="31"/>
      <c r="K21" s="31"/>
      <c r="L21" s="31"/>
      <c r="M21" s="40" t="s">
        <v>225</v>
      </c>
      <c r="N21" s="40" t="s">
        <v>225</v>
      </c>
      <c r="O21" s="924"/>
      <c r="P21" s="569">
        <f t="shared" si="0"/>
        <v>0</v>
      </c>
    </row>
    <row r="22" spans="1:16" customFormat="1" x14ac:dyDescent="0.3">
      <c r="A22" s="33">
        <v>8</v>
      </c>
      <c r="B22" s="2085" t="s">
        <v>4825</v>
      </c>
      <c r="C22" s="2086" t="s">
        <v>4824</v>
      </c>
      <c r="D22" s="80" t="s">
        <v>1181</v>
      </c>
      <c r="E22" s="1020">
        <v>2</v>
      </c>
      <c r="F22" s="1020">
        <v>6</v>
      </c>
      <c r="G22" s="40" t="s">
        <v>225</v>
      </c>
      <c r="H22" s="39"/>
      <c r="I22" s="39"/>
      <c r="J22" s="31"/>
      <c r="K22" s="31"/>
      <c r="L22" s="31"/>
      <c r="M22" s="40" t="s">
        <v>225</v>
      </c>
      <c r="N22" s="40" t="s">
        <v>225</v>
      </c>
      <c r="O22" s="924"/>
      <c r="P22" s="569">
        <f t="shared" si="0"/>
        <v>0</v>
      </c>
    </row>
    <row r="23" spans="1:16" customFormat="1" x14ac:dyDescent="0.3">
      <c r="A23" s="33">
        <v>9</v>
      </c>
      <c r="B23" s="2085"/>
      <c r="C23" s="2086"/>
      <c r="D23" s="281" t="s">
        <v>1182</v>
      </c>
      <c r="E23" s="1020">
        <v>2</v>
      </c>
      <c r="F23" s="1020">
        <v>6</v>
      </c>
      <c r="G23" s="39"/>
      <c r="H23" s="39"/>
      <c r="I23" s="40"/>
      <c r="J23" s="31"/>
      <c r="K23" s="31"/>
      <c r="L23" s="31"/>
      <c r="M23" s="40" t="s">
        <v>225</v>
      </c>
      <c r="N23" s="40" t="s">
        <v>225</v>
      </c>
      <c r="O23" s="924"/>
      <c r="P23" s="569">
        <f t="shared" si="0"/>
        <v>0</v>
      </c>
    </row>
    <row r="24" spans="1:16" customFormat="1" x14ac:dyDescent="0.3">
      <c r="A24" s="33">
        <v>10</v>
      </c>
      <c r="B24" s="2085"/>
      <c r="C24" s="2086"/>
      <c r="D24" s="113" t="s">
        <v>1183</v>
      </c>
      <c r="E24" s="1020">
        <v>2</v>
      </c>
      <c r="F24" s="1020">
        <v>6</v>
      </c>
      <c r="G24" s="39"/>
      <c r="H24" s="39"/>
      <c r="I24" s="39"/>
      <c r="J24" s="31"/>
      <c r="K24" s="31"/>
      <c r="L24" s="31"/>
      <c r="M24" s="40" t="s">
        <v>225</v>
      </c>
      <c r="N24" s="40" t="s">
        <v>225</v>
      </c>
      <c r="O24" s="924"/>
      <c r="P24" s="569">
        <f t="shared" si="0"/>
        <v>0</v>
      </c>
    </row>
    <row r="25" spans="1:16" customFormat="1" x14ac:dyDescent="0.3">
      <c r="A25" s="33">
        <v>11</v>
      </c>
      <c r="B25" s="2085"/>
      <c r="C25" s="2086"/>
      <c r="D25" s="113" t="s">
        <v>1184</v>
      </c>
      <c r="E25" s="1020">
        <v>2</v>
      </c>
      <c r="F25" s="1020">
        <v>6</v>
      </c>
      <c r="G25" s="39"/>
      <c r="H25" s="39"/>
      <c r="I25" s="39"/>
      <c r="J25" s="31"/>
      <c r="K25" s="31"/>
      <c r="L25" s="31"/>
      <c r="M25" s="40" t="s">
        <v>225</v>
      </c>
      <c r="N25" s="40" t="s">
        <v>225</v>
      </c>
      <c r="O25" s="924"/>
      <c r="P25" s="569">
        <f t="shared" si="0"/>
        <v>0</v>
      </c>
    </row>
    <row r="26" spans="1:16" customFormat="1" x14ac:dyDescent="0.3">
      <c r="A26" s="33">
        <v>12</v>
      </c>
      <c r="B26" s="2085"/>
      <c r="C26" s="2086"/>
      <c r="D26" s="281" t="s">
        <v>1185</v>
      </c>
      <c r="E26" s="564">
        <v>2</v>
      </c>
      <c r="F26" s="564">
        <v>6</v>
      </c>
      <c r="G26" s="33"/>
      <c r="H26" s="33"/>
      <c r="I26" s="33"/>
      <c r="J26" s="36"/>
      <c r="K26" s="36"/>
      <c r="L26" s="36"/>
      <c r="M26" s="273" t="s">
        <v>225</v>
      </c>
      <c r="N26" s="273" t="s">
        <v>225</v>
      </c>
      <c r="O26" s="924"/>
      <c r="P26" s="569">
        <f t="shared" si="0"/>
        <v>0</v>
      </c>
    </row>
    <row r="27" spans="1:16" customFormat="1" x14ac:dyDescent="0.3">
      <c r="A27" s="33">
        <v>13</v>
      </c>
      <c r="B27" s="2085"/>
      <c r="C27" s="2086"/>
      <c r="D27" s="113" t="s">
        <v>1186</v>
      </c>
      <c r="E27" s="564">
        <v>2</v>
      </c>
      <c r="F27" s="564">
        <v>6</v>
      </c>
      <c r="G27" s="33"/>
      <c r="H27" s="33"/>
      <c r="I27" s="33"/>
      <c r="J27" s="36"/>
      <c r="K27" s="36"/>
      <c r="L27" s="36"/>
      <c r="M27" s="273" t="s">
        <v>225</v>
      </c>
      <c r="N27" s="273" t="s">
        <v>225</v>
      </c>
      <c r="O27" s="924"/>
      <c r="P27" s="569">
        <f t="shared" si="0"/>
        <v>0</v>
      </c>
    </row>
    <row r="28" spans="1:16" customFormat="1" ht="26.25" customHeight="1" thickBot="1" x14ac:dyDescent="0.35">
      <c r="A28" s="33">
        <v>14</v>
      </c>
      <c r="B28" s="2085"/>
      <c r="C28" s="2086"/>
      <c r="D28" s="150" t="s">
        <v>1187</v>
      </c>
      <c r="E28" s="564">
        <v>2</v>
      </c>
      <c r="F28" s="564">
        <v>6</v>
      </c>
      <c r="G28" s="33"/>
      <c r="H28" s="33"/>
      <c r="I28" s="33"/>
      <c r="J28" s="36"/>
      <c r="K28" s="36"/>
      <c r="L28" s="36"/>
      <c r="M28" s="273" t="s">
        <v>225</v>
      </c>
      <c r="N28" s="273" t="s">
        <v>225</v>
      </c>
      <c r="O28" s="924"/>
      <c r="P28" s="569">
        <f t="shared" si="0"/>
        <v>0</v>
      </c>
    </row>
    <row r="29" spans="1:16" customFormat="1" x14ac:dyDescent="0.3">
      <c r="A29" s="33">
        <v>15</v>
      </c>
      <c r="B29" s="2086" t="s">
        <v>4826</v>
      </c>
      <c r="C29" s="2086" t="s">
        <v>4827</v>
      </c>
      <c r="D29" s="80" t="s">
        <v>714</v>
      </c>
      <c r="E29" s="564">
        <v>2</v>
      </c>
      <c r="F29" s="564">
        <v>4</v>
      </c>
      <c r="G29" s="273" t="s">
        <v>225</v>
      </c>
      <c r="H29" s="33"/>
      <c r="I29" s="33"/>
      <c r="J29" s="36"/>
      <c r="K29" s="36"/>
      <c r="L29" s="36"/>
      <c r="M29" s="273" t="s">
        <v>225</v>
      </c>
      <c r="N29" s="273" t="s">
        <v>225</v>
      </c>
      <c r="O29" s="924"/>
      <c r="P29" s="569">
        <f t="shared" si="0"/>
        <v>0</v>
      </c>
    </row>
    <row r="30" spans="1:16" customFormat="1" x14ac:dyDescent="0.3">
      <c r="A30" s="33">
        <v>16</v>
      </c>
      <c r="B30" s="2086"/>
      <c r="C30" s="2086"/>
      <c r="D30" s="281" t="s">
        <v>1191</v>
      </c>
      <c r="E30" s="564">
        <v>2</v>
      </c>
      <c r="F30" s="564">
        <v>4</v>
      </c>
      <c r="G30" s="33"/>
      <c r="H30" s="33"/>
      <c r="I30" s="33"/>
      <c r="J30" s="36"/>
      <c r="K30" s="36"/>
      <c r="L30" s="36"/>
      <c r="M30" s="273" t="s">
        <v>225</v>
      </c>
      <c r="N30" s="273" t="s">
        <v>225</v>
      </c>
      <c r="O30" s="924"/>
      <c r="P30" s="569">
        <f t="shared" si="0"/>
        <v>0</v>
      </c>
    </row>
    <row r="31" spans="1:16" customFormat="1" x14ac:dyDescent="0.3">
      <c r="A31" s="33">
        <v>17</v>
      </c>
      <c r="B31" s="2086"/>
      <c r="C31" s="2086"/>
      <c r="D31" s="281" t="s">
        <v>1192</v>
      </c>
      <c r="E31" s="564">
        <v>2</v>
      </c>
      <c r="F31" s="564">
        <v>4</v>
      </c>
      <c r="G31" s="33"/>
      <c r="H31" s="33"/>
      <c r="I31" s="33"/>
      <c r="J31" s="36"/>
      <c r="K31" s="36"/>
      <c r="L31" s="36"/>
      <c r="M31" s="273" t="s">
        <v>225</v>
      </c>
      <c r="N31" s="273" t="s">
        <v>225</v>
      </c>
      <c r="O31" s="924"/>
      <c r="P31" s="569">
        <f t="shared" si="0"/>
        <v>0</v>
      </c>
    </row>
    <row r="32" spans="1:16" customFormat="1" x14ac:dyDescent="0.3">
      <c r="A32" s="33">
        <v>18</v>
      </c>
      <c r="B32" s="2086"/>
      <c r="C32" s="2086"/>
      <c r="D32" s="113" t="s">
        <v>1193</v>
      </c>
      <c r="E32" s="564">
        <v>2</v>
      </c>
      <c r="F32" s="564">
        <v>4</v>
      </c>
      <c r="G32" s="33"/>
      <c r="H32" s="33"/>
      <c r="I32" s="33"/>
      <c r="J32" s="36"/>
      <c r="K32" s="36"/>
      <c r="L32" s="36"/>
      <c r="M32" s="273" t="s">
        <v>225</v>
      </c>
      <c r="N32" s="273" t="s">
        <v>225</v>
      </c>
      <c r="O32" s="924"/>
      <c r="P32" s="569">
        <f t="shared" si="0"/>
        <v>0</v>
      </c>
    </row>
    <row r="33" spans="1:16" customFormat="1" ht="28.2" thickBot="1" x14ac:dyDescent="0.35">
      <c r="A33" s="33">
        <v>19</v>
      </c>
      <c r="B33" s="2086"/>
      <c r="C33" s="2086"/>
      <c r="D33" s="150" t="s">
        <v>1187</v>
      </c>
      <c r="E33" s="564">
        <v>2</v>
      </c>
      <c r="F33" s="564">
        <v>4</v>
      </c>
      <c r="G33" s="33"/>
      <c r="H33" s="33"/>
      <c r="I33" s="33"/>
      <c r="J33" s="36"/>
      <c r="K33" s="36"/>
      <c r="L33" s="36"/>
      <c r="M33" s="273" t="s">
        <v>225</v>
      </c>
      <c r="N33" s="273" t="s">
        <v>225</v>
      </c>
      <c r="O33" s="924"/>
      <c r="P33" s="569">
        <f t="shared" si="0"/>
        <v>0</v>
      </c>
    </row>
    <row r="34" spans="1:16" customFormat="1" x14ac:dyDescent="0.3">
      <c r="A34" s="33">
        <v>20</v>
      </c>
      <c r="B34" s="2086" t="s">
        <v>4828</v>
      </c>
      <c r="C34" s="2086" t="s">
        <v>4829</v>
      </c>
      <c r="D34" s="80" t="s">
        <v>714</v>
      </c>
      <c r="E34" s="564">
        <v>2</v>
      </c>
      <c r="F34" s="564">
        <v>4</v>
      </c>
      <c r="G34" s="273" t="s">
        <v>225</v>
      </c>
      <c r="H34" s="33"/>
      <c r="I34" s="33"/>
      <c r="J34" s="36"/>
      <c r="K34" s="36"/>
      <c r="L34" s="36"/>
      <c r="M34" s="273" t="s">
        <v>225</v>
      </c>
      <c r="N34" s="273" t="s">
        <v>225</v>
      </c>
      <c r="O34" s="924"/>
      <c r="P34" s="569">
        <f t="shared" si="0"/>
        <v>0</v>
      </c>
    </row>
    <row r="35" spans="1:16" customFormat="1" x14ac:dyDescent="0.3">
      <c r="A35" s="33">
        <v>21</v>
      </c>
      <c r="B35" s="2086"/>
      <c r="C35" s="2086"/>
      <c r="D35" s="281" t="s">
        <v>1191</v>
      </c>
      <c r="E35" s="564">
        <v>2</v>
      </c>
      <c r="F35" s="564">
        <v>4</v>
      </c>
      <c r="G35" s="33"/>
      <c r="H35" s="33"/>
      <c r="I35" s="33"/>
      <c r="J35" s="36"/>
      <c r="K35" s="36"/>
      <c r="L35" s="36"/>
      <c r="M35" s="273" t="s">
        <v>225</v>
      </c>
      <c r="N35" s="273" t="s">
        <v>225</v>
      </c>
      <c r="O35" s="924"/>
      <c r="P35" s="569">
        <f t="shared" si="0"/>
        <v>0</v>
      </c>
    </row>
    <row r="36" spans="1:16" customFormat="1" x14ac:dyDescent="0.3">
      <c r="A36" s="33">
        <v>22</v>
      </c>
      <c r="B36" s="2086"/>
      <c r="C36" s="2086"/>
      <c r="D36" s="281" t="s">
        <v>1192</v>
      </c>
      <c r="E36" s="564">
        <v>2</v>
      </c>
      <c r="F36" s="564">
        <v>4</v>
      </c>
      <c r="G36" s="33"/>
      <c r="H36" s="33"/>
      <c r="I36" s="33"/>
      <c r="J36" s="36"/>
      <c r="K36" s="36"/>
      <c r="L36" s="36"/>
      <c r="M36" s="273" t="s">
        <v>225</v>
      </c>
      <c r="N36" s="273" t="s">
        <v>225</v>
      </c>
      <c r="O36" s="924"/>
      <c r="P36" s="569">
        <f t="shared" si="0"/>
        <v>0</v>
      </c>
    </row>
    <row r="37" spans="1:16" customFormat="1" x14ac:dyDescent="0.3">
      <c r="A37" s="33">
        <v>23</v>
      </c>
      <c r="B37" s="2086"/>
      <c r="C37" s="2086"/>
      <c r="D37" s="113" t="s">
        <v>1193</v>
      </c>
      <c r="E37" s="564">
        <v>2</v>
      </c>
      <c r="F37" s="564">
        <v>4</v>
      </c>
      <c r="G37" s="33"/>
      <c r="H37" s="33"/>
      <c r="I37" s="33"/>
      <c r="J37" s="36"/>
      <c r="K37" s="36"/>
      <c r="L37" s="36"/>
      <c r="M37" s="273" t="s">
        <v>225</v>
      </c>
      <c r="N37" s="273" t="s">
        <v>225</v>
      </c>
      <c r="O37" s="924"/>
      <c r="P37" s="569">
        <f t="shared" si="0"/>
        <v>0</v>
      </c>
    </row>
    <row r="38" spans="1:16" customFormat="1" ht="28.2" thickBot="1" x14ac:dyDescent="0.35">
      <c r="A38" s="33">
        <v>24</v>
      </c>
      <c r="B38" s="2086"/>
      <c r="C38" s="2086"/>
      <c r="D38" s="150" t="s">
        <v>1187</v>
      </c>
      <c r="E38" s="564">
        <v>2</v>
      </c>
      <c r="F38" s="564">
        <v>4</v>
      </c>
      <c r="G38" s="33"/>
      <c r="H38" s="33"/>
      <c r="I38" s="33"/>
      <c r="J38" s="36"/>
      <c r="K38" s="36"/>
      <c r="L38" s="36"/>
      <c r="M38" s="273" t="s">
        <v>225</v>
      </c>
      <c r="N38" s="273" t="s">
        <v>225</v>
      </c>
      <c r="O38" s="924"/>
      <c r="P38" s="569">
        <f t="shared" si="0"/>
        <v>0</v>
      </c>
    </row>
    <row r="39" spans="1:16" customFormat="1" x14ac:dyDescent="0.3">
      <c r="A39" s="33">
        <v>25</v>
      </c>
      <c r="B39" s="2085" t="s">
        <v>4830</v>
      </c>
      <c r="C39" s="2086" t="s">
        <v>4831</v>
      </c>
      <c r="D39" s="233" t="s">
        <v>535</v>
      </c>
      <c r="E39" s="564">
        <v>2</v>
      </c>
      <c r="F39" s="564">
        <v>2</v>
      </c>
      <c r="G39" s="273" t="s">
        <v>225</v>
      </c>
      <c r="H39" s="33"/>
      <c r="I39" s="33"/>
      <c r="J39" s="36"/>
      <c r="K39" s="36"/>
      <c r="L39" s="36"/>
      <c r="M39" s="273" t="s">
        <v>225</v>
      </c>
      <c r="N39" s="273" t="s">
        <v>225</v>
      </c>
      <c r="O39" s="924"/>
      <c r="P39" s="569">
        <f t="shared" si="0"/>
        <v>0</v>
      </c>
    </row>
    <row r="40" spans="1:16" customFormat="1" x14ac:dyDescent="0.3">
      <c r="A40" s="33">
        <v>26</v>
      </c>
      <c r="B40" s="2085"/>
      <c r="C40" s="2086"/>
      <c r="D40" s="233" t="s">
        <v>426</v>
      </c>
      <c r="E40" s="564">
        <v>2</v>
      </c>
      <c r="F40" s="564">
        <v>2</v>
      </c>
      <c r="G40" s="33"/>
      <c r="H40" s="33"/>
      <c r="I40" s="33"/>
      <c r="J40" s="36"/>
      <c r="K40" s="36"/>
      <c r="L40" s="36"/>
      <c r="M40" s="273" t="s">
        <v>225</v>
      </c>
      <c r="N40" s="273" t="s">
        <v>225</v>
      </c>
      <c r="O40" s="924"/>
      <c r="P40" s="569">
        <f t="shared" si="0"/>
        <v>0</v>
      </c>
    </row>
    <row r="41" spans="1:16" customFormat="1" x14ac:dyDescent="0.3">
      <c r="A41" s="33">
        <v>27</v>
      </c>
      <c r="B41" s="2085"/>
      <c r="C41" s="2086"/>
      <c r="D41" s="233" t="s">
        <v>139</v>
      </c>
      <c r="E41" s="564">
        <v>2</v>
      </c>
      <c r="F41" s="564">
        <v>2</v>
      </c>
      <c r="G41" s="33"/>
      <c r="H41" s="33"/>
      <c r="I41" s="33"/>
      <c r="J41" s="36"/>
      <c r="K41" s="36"/>
      <c r="L41" s="36"/>
      <c r="M41" s="273" t="s">
        <v>225</v>
      </c>
      <c r="N41" s="273" t="s">
        <v>225</v>
      </c>
      <c r="O41" s="924"/>
      <c r="P41" s="569">
        <f t="shared" si="0"/>
        <v>0</v>
      </c>
    </row>
    <row r="42" spans="1:16" customFormat="1" x14ac:dyDescent="0.3">
      <c r="A42" s="33">
        <v>28</v>
      </c>
      <c r="B42" s="2085"/>
      <c r="C42" s="2086"/>
      <c r="D42" s="233" t="s">
        <v>140</v>
      </c>
      <c r="E42" s="564">
        <v>2</v>
      </c>
      <c r="F42" s="564">
        <v>2</v>
      </c>
      <c r="G42" s="33"/>
      <c r="H42" s="33"/>
      <c r="I42" s="33"/>
      <c r="J42" s="36"/>
      <c r="K42" s="36"/>
      <c r="L42" s="36"/>
      <c r="M42" s="273" t="s">
        <v>225</v>
      </c>
      <c r="N42" s="273" t="s">
        <v>225</v>
      </c>
      <c r="O42" s="924"/>
      <c r="P42" s="569">
        <f t="shared" si="0"/>
        <v>0</v>
      </c>
    </row>
    <row r="43" spans="1:16" customFormat="1" x14ac:dyDescent="0.3">
      <c r="A43" s="33">
        <v>29</v>
      </c>
      <c r="B43" s="2085"/>
      <c r="C43" s="2086"/>
      <c r="D43" s="233" t="s">
        <v>170</v>
      </c>
      <c r="E43" s="564">
        <v>2</v>
      </c>
      <c r="F43" s="564">
        <v>2</v>
      </c>
      <c r="G43" s="33"/>
      <c r="H43" s="33"/>
      <c r="I43" s="33"/>
      <c r="J43" s="36"/>
      <c r="K43" s="36"/>
      <c r="L43" s="36"/>
      <c r="M43" s="273" t="s">
        <v>225</v>
      </c>
      <c r="N43" s="273" t="s">
        <v>225</v>
      </c>
      <c r="O43" s="924"/>
      <c r="P43" s="569">
        <f t="shared" si="0"/>
        <v>0</v>
      </c>
    </row>
    <row r="44" spans="1:16" customFormat="1" x14ac:dyDescent="0.3">
      <c r="A44" s="33">
        <v>30</v>
      </c>
      <c r="B44" s="2085"/>
      <c r="C44" s="2086"/>
      <c r="D44" s="233" t="s">
        <v>531</v>
      </c>
      <c r="E44" s="564">
        <v>2</v>
      </c>
      <c r="F44" s="564">
        <v>2</v>
      </c>
      <c r="G44" s="33"/>
      <c r="H44" s="33"/>
      <c r="I44" s="33"/>
      <c r="J44" s="36"/>
      <c r="K44" s="36"/>
      <c r="L44" s="36"/>
      <c r="M44" s="273" t="s">
        <v>225</v>
      </c>
      <c r="N44" s="273" t="s">
        <v>225</v>
      </c>
      <c r="O44" s="924"/>
      <c r="P44" s="569">
        <f t="shared" si="0"/>
        <v>0</v>
      </c>
    </row>
    <row r="45" spans="1:16" customFormat="1" ht="30" customHeight="1" x14ac:dyDescent="0.3">
      <c r="A45" s="33">
        <v>31</v>
      </c>
      <c r="B45" s="2085"/>
      <c r="C45" s="2086"/>
      <c r="D45" s="149" t="s">
        <v>421</v>
      </c>
      <c r="E45" s="564">
        <v>2</v>
      </c>
      <c r="F45" s="564">
        <v>2</v>
      </c>
      <c r="G45" s="33"/>
      <c r="H45" s="33"/>
      <c r="I45" s="33"/>
      <c r="J45" s="36"/>
      <c r="K45" s="36"/>
      <c r="L45" s="36"/>
      <c r="M45" s="273" t="s">
        <v>225</v>
      </c>
      <c r="N45" s="273" t="s">
        <v>225</v>
      </c>
      <c r="O45" s="924"/>
      <c r="P45" s="569">
        <f t="shared" si="0"/>
        <v>0</v>
      </c>
    </row>
    <row r="46" spans="1:16" customFormat="1" x14ac:dyDescent="0.3">
      <c r="A46" s="33">
        <v>32</v>
      </c>
      <c r="B46" s="2085"/>
      <c r="C46" s="2086"/>
      <c r="D46" s="233" t="s">
        <v>814</v>
      </c>
      <c r="E46" s="564">
        <v>2</v>
      </c>
      <c r="F46" s="564">
        <v>2</v>
      </c>
      <c r="G46" s="33"/>
      <c r="H46" s="33"/>
      <c r="I46" s="33"/>
      <c r="J46" s="36"/>
      <c r="K46" s="36"/>
      <c r="L46" s="36"/>
      <c r="M46" s="273" t="s">
        <v>225</v>
      </c>
      <c r="N46" s="273" t="s">
        <v>225</v>
      </c>
      <c r="O46" s="924"/>
      <c r="P46" s="569">
        <f t="shared" si="0"/>
        <v>0</v>
      </c>
    </row>
    <row r="47" spans="1:16" customFormat="1" ht="30" customHeight="1" x14ac:dyDescent="0.3">
      <c r="A47" s="33">
        <v>33</v>
      </c>
      <c r="B47" s="2085"/>
      <c r="C47" s="2086"/>
      <c r="D47" s="149" t="s">
        <v>815</v>
      </c>
      <c r="E47" s="564">
        <v>2</v>
      </c>
      <c r="F47" s="564">
        <v>2</v>
      </c>
      <c r="G47" s="33"/>
      <c r="H47" s="33"/>
      <c r="I47" s="33"/>
      <c r="J47" s="36"/>
      <c r="K47" s="36"/>
      <c r="L47" s="36"/>
      <c r="M47" s="273" t="s">
        <v>225</v>
      </c>
      <c r="N47" s="273" t="s">
        <v>225</v>
      </c>
      <c r="O47" s="924"/>
      <c r="P47" s="569">
        <f t="shared" si="0"/>
        <v>0</v>
      </c>
    </row>
    <row r="48" spans="1:16" customFormat="1" x14ac:dyDescent="0.3">
      <c r="A48" s="33">
        <v>34</v>
      </c>
      <c r="B48" s="2085"/>
      <c r="C48" s="2086"/>
      <c r="D48" s="233" t="s">
        <v>4832</v>
      </c>
      <c r="E48" s="564">
        <v>2</v>
      </c>
      <c r="F48" s="564">
        <v>2</v>
      </c>
      <c r="G48" s="33"/>
      <c r="H48" s="33"/>
      <c r="I48" s="33"/>
      <c r="J48" s="36"/>
      <c r="K48" s="36"/>
      <c r="L48" s="36"/>
      <c r="M48" s="273" t="s">
        <v>225</v>
      </c>
      <c r="N48" s="273" t="s">
        <v>225</v>
      </c>
      <c r="O48" s="924"/>
      <c r="P48" s="569">
        <f t="shared" si="0"/>
        <v>0</v>
      </c>
    </row>
    <row r="49" spans="1:16" customFormat="1" ht="27.6" x14ac:dyDescent="0.3">
      <c r="A49" s="33">
        <v>35</v>
      </c>
      <c r="B49" s="2085"/>
      <c r="C49" s="2086"/>
      <c r="D49" s="149" t="s">
        <v>4833</v>
      </c>
      <c r="E49" s="564">
        <v>2</v>
      </c>
      <c r="F49" s="564">
        <v>2</v>
      </c>
      <c r="G49" s="33"/>
      <c r="H49" s="33"/>
      <c r="I49" s="33"/>
      <c r="J49" s="36"/>
      <c r="K49" s="36"/>
      <c r="L49" s="36"/>
      <c r="M49" s="273" t="s">
        <v>225</v>
      </c>
      <c r="N49" s="273" t="s">
        <v>225</v>
      </c>
      <c r="O49" s="924"/>
      <c r="P49" s="569">
        <f t="shared" si="0"/>
        <v>0</v>
      </c>
    </row>
    <row r="50" spans="1:16" customFormat="1" x14ac:dyDescent="0.3">
      <c r="A50" s="33">
        <v>36</v>
      </c>
      <c r="B50" s="2086" t="s">
        <v>4834</v>
      </c>
      <c r="C50" s="2086" t="s">
        <v>4835</v>
      </c>
      <c r="D50" s="233" t="s">
        <v>535</v>
      </c>
      <c r="E50" s="564">
        <v>2</v>
      </c>
      <c r="F50" s="564">
        <v>4</v>
      </c>
      <c r="G50" s="273" t="s">
        <v>225</v>
      </c>
      <c r="H50" s="33"/>
      <c r="I50" s="33"/>
      <c r="J50" s="36"/>
      <c r="K50" s="36"/>
      <c r="L50" s="36"/>
      <c r="M50" s="273" t="s">
        <v>225</v>
      </c>
      <c r="N50" s="273" t="s">
        <v>225</v>
      </c>
      <c r="O50" s="924"/>
      <c r="P50" s="569">
        <f t="shared" si="0"/>
        <v>0</v>
      </c>
    </row>
    <row r="51" spans="1:16" customFormat="1" ht="27.6" x14ac:dyDescent="0.3">
      <c r="A51" s="33">
        <v>37</v>
      </c>
      <c r="B51" s="2086"/>
      <c r="C51" s="2086"/>
      <c r="D51" s="149" t="s">
        <v>4836</v>
      </c>
      <c r="E51" s="564">
        <v>2</v>
      </c>
      <c r="F51" s="564">
        <v>4</v>
      </c>
      <c r="G51" s="33"/>
      <c r="H51" s="33"/>
      <c r="I51" s="33"/>
      <c r="J51" s="36"/>
      <c r="K51" s="36"/>
      <c r="L51" s="36"/>
      <c r="M51" s="273" t="s">
        <v>225</v>
      </c>
      <c r="N51" s="273" t="s">
        <v>225</v>
      </c>
      <c r="O51" s="924"/>
      <c r="P51" s="569">
        <f t="shared" si="0"/>
        <v>0</v>
      </c>
    </row>
    <row r="52" spans="1:16" customFormat="1" x14ac:dyDescent="0.3">
      <c r="A52" s="33">
        <v>38</v>
      </c>
      <c r="B52" s="2086"/>
      <c r="C52" s="2086"/>
      <c r="D52" s="233" t="s">
        <v>4832</v>
      </c>
      <c r="E52" s="564">
        <v>2</v>
      </c>
      <c r="F52" s="564">
        <v>4</v>
      </c>
      <c r="G52" s="33"/>
      <c r="H52" s="33"/>
      <c r="I52" s="33"/>
      <c r="J52" s="36"/>
      <c r="K52" s="36"/>
      <c r="L52" s="36"/>
      <c r="M52" s="273" t="s">
        <v>225</v>
      </c>
      <c r="N52" s="273" t="s">
        <v>225</v>
      </c>
      <c r="O52" s="924"/>
      <c r="P52" s="569">
        <f t="shared" si="0"/>
        <v>0</v>
      </c>
    </row>
    <row r="53" spans="1:16" customFormat="1" ht="15" customHeight="1" x14ac:dyDescent="0.3">
      <c r="A53" s="33">
        <v>39</v>
      </c>
      <c r="B53" s="2086"/>
      <c r="C53" s="2086"/>
      <c r="D53" s="233" t="s">
        <v>4837</v>
      </c>
      <c r="E53" s="564">
        <v>2</v>
      </c>
      <c r="F53" s="564">
        <v>4</v>
      </c>
      <c r="G53" s="33"/>
      <c r="H53" s="33"/>
      <c r="I53" s="33"/>
      <c r="J53" s="36"/>
      <c r="K53" s="36"/>
      <c r="L53" s="36"/>
      <c r="M53" s="273" t="s">
        <v>225</v>
      </c>
      <c r="N53" s="273" t="s">
        <v>225</v>
      </c>
      <c r="O53" s="924"/>
      <c r="P53" s="569">
        <f t="shared" si="0"/>
        <v>0</v>
      </c>
    </row>
    <row r="54" spans="1:16" customFormat="1" x14ac:dyDescent="0.3">
      <c r="A54" s="33">
        <v>40</v>
      </c>
      <c r="B54" s="2086"/>
      <c r="C54" s="2086"/>
      <c r="D54" s="233" t="s">
        <v>4838</v>
      </c>
      <c r="E54" s="564">
        <v>2</v>
      </c>
      <c r="F54" s="564">
        <v>4</v>
      </c>
      <c r="G54" s="33"/>
      <c r="H54" s="33"/>
      <c r="I54" s="33"/>
      <c r="J54" s="36"/>
      <c r="K54" s="36"/>
      <c r="L54" s="36"/>
      <c r="M54" s="273" t="s">
        <v>225</v>
      </c>
      <c r="N54" s="273" t="s">
        <v>225</v>
      </c>
      <c r="O54" s="924"/>
      <c r="P54" s="569">
        <f t="shared" si="0"/>
        <v>0</v>
      </c>
    </row>
    <row r="55" spans="1:16" customFormat="1" ht="27.6" x14ac:dyDescent="0.3">
      <c r="A55" s="33">
        <v>41</v>
      </c>
      <c r="B55" s="2085" t="s">
        <v>451</v>
      </c>
      <c r="C55" s="2086" t="s">
        <v>4839</v>
      </c>
      <c r="D55" s="149" t="s">
        <v>4507</v>
      </c>
      <c r="E55" s="564">
        <v>2</v>
      </c>
      <c r="F55" s="273">
        <v>1</v>
      </c>
      <c r="G55" s="33"/>
      <c r="H55" s="33"/>
      <c r="I55" s="33"/>
      <c r="J55" s="36"/>
      <c r="K55" s="36"/>
      <c r="L55" s="36"/>
      <c r="M55" s="273" t="s">
        <v>225</v>
      </c>
      <c r="N55" s="273" t="s">
        <v>225</v>
      </c>
      <c r="O55" s="924"/>
      <c r="P55" s="569">
        <f t="shared" si="0"/>
        <v>0</v>
      </c>
    </row>
    <row r="56" spans="1:16" customFormat="1" ht="15" customHeight="1" x14ac:dyDescent="0.3">
      <c r="A56" s="33">
        <v>42</v>
      </c>
      <c r="B56" s="2085"/>
      <c r="C56" s="2086"/>
      <c r="D56" s="233" t="s">
        <v>140</v>
      </c>
      <c r="E56" s="564">
        <v>2</v>
      </c>
      <c r="F56" s="273">
        <v>1</v>
      </c>
      <c r="G56" s="33"/>
      <c r="H56" s="33"/>
      <c r="I56" s="33"/>
      <c r="J56" s="36"/>
      <c r="K56" s="36"/>
      <c r="L56" s="36"/>
      <c r="M56" s="273" t="s">
        <v>225</v>
      </c>
      <c r="N56" s="273" t="s">
        <v>225</v>
      </c>
      <c r="O56" s="924"/>
      <c r="P56" s="569">
        <f t="shared" si="0"/>
        <v>0</v>
      </c>
    </row>
    <row r="57" spans="1:16" customFormat="1" ht="41.4" x14ac:dyDescent="0.3">
      <c r="A57" s="33">
        <v>43</v>
      </c>
      <c r="B57" s="2085"/>
      <c r="C57" s="2086"/>
      <c r="D57" s="149" t="s">
        <v>4776</v>
      </c>
      <c r="E57" s="564">
        <v>2</v>
      </c>
      <c r="F57" s="273">
        <v>1</v>
      </c>
      <c r="G57" s="33"/>
      <c r="H57" s="33"/>
      <c r="I57" s="33"/>
      <c r="J57" s="36"/>
      <c r="K57" s="36"/>
      <c r="L57" s="36"/>
      <c r="M57" s="273" t="s">
        <v>225</v>
      </c>
      <c r="N57" s="273" t="s">
        <v>225</v>
      </c>
      <c r="O57" s="924"/>
      <c r="P57" s="569">
        <f t="shared" si="0"/>
        <v>0</v>
      </c>
    </row>
    <row r="58" spans="1:16" customFormat="1" ht="15" thickBot="1" x14ac:dyDescent="0.35">
      <c r="A58" s="33">
        <v>44</v>
      </c>
      <c r="B58" s="345"/>
      <c r="C58" s="345" t="s">
        <v>161</v>
      </c>
      <c r="D58" s="1021" t="s">
        <v>162</v>
      </c>
      <c r="E58" s="565">
        <v>2</v>
      </c>
      <c r="F58" s="564">
        <v>1</v>
      </c>
      <c r="G58" s="33"/>
      <c r="H58" s="33"/>
      <c r="I58" s="33"/>
      <c r="J58" s="132"/>
      <c r="K58" s="132"/>
      <c r="L58" s="132"/>
      <c r="M58" s="33" t="s">
        <v>225</v>
      </c>
      <c r="N58" s="33" t="s">
        <v>225</v>
      </c>
      <c r="O58" s="925"/>
      <c r="P58" s="569">
        <f t="shared" si="0"/>
        <v>0</v>
      </c>
    </row>
    <row r="59" spans="1:16" customFormat="1" ht="15" thickBot="1" x14ac:dyDescent="0.35">
      <c r="A59" s="1747" t="s">
        <v>163</v>
      </c>
      <c r="B59" s="1747"/>
      <c r="C59" s="1747"/>
      <c r="D59" s="1747"/>
      <c r="E59" s="1747"/>
      <c r="F59" s="1747"/>
      <c r="G59" s="1747"/>
      <c r="H59" s="1747"/>
      <c r="I59" s="1747"/>
      <c r="J59" s="1747"/>
      <c r="K59" s="1747"/>
      <c r="L59" s="1747"/>
      <c r="M59" s="1747"/>
      <c r="N59" s="1747"/>
      <c r="O59" s="1829">
        <f>SUM(P15:P58)</f>
        <v>0</v>
      </c>
      <c r="P59" s="1829"/>
    </row>
    <row r="60" spans="1:16" customFormat="1" ht="15" thickBot="1" x14ac:dyDescent="0.35">
      <c r="A60" s="59" t="s">
        <v>3023</v>
      </c>
      <c r="B60" s="59"/>
      <c r="C60" s="60"/>
      <c r="D60" s="60"/>
      <c r="E60" s="60"/>
      <c r="F60" s="60"/>
      <c r="G60" s="60"/>
      <c r="H60" s="60"/>
      <c r="I60" s="60"/>
      <c r="J60" s="60"/>
      <c r="K60" s="60"/>
      <c r="L60" s="60"/>
      <c r="M60" s="60"/>
      <c r="N60" s="61"/>
      <c r="O60" s="1829">
        <f>SUM(O59*2)</f>
        <v>0</v>
      </c>
      <c r="P60" s="1829"/>
    </row>
    <row r="61" spans="1:16" customFormat="1" x14ac:dyDescent="0.3">
      <c r="A61" s="142"/>
      <c r="B61" s="142"/>
      <c r="C61" s="142"/>
      <c r="D61" s="142"/>
      <c r="E61" s="142"/>
      <c r="F61" s="142"/>
      <c r="G61" s="143"/>
      <c r="H61" s="143"/>
      <c r="I61" s="143"/>
      <c r="J61" s="143"/>
      <c r="K61" s="143"/>
      <c r="L61" s="143"/>
      <c r="M61" s="143"/>
      <c r="N61" s="143"/>
      <c r="O61" s="142"/>
      <c r="P61" s="142"/>
    </row>
    <row r="62" spans="1:16" customFormat="1" x14ac:dyDescent="0.3">
      <c r="A62" s="142"/>
      <c r="B62" s="142"/>
      <c r="C62" s="142"/>
      <c r="D62" s="142"/>
      <c r="E62" s="6"/>
      <c r="F62" s="6"/>
      <c r="G62" s="62"/>
      <c r="H62" s="62"/>
      <c r="I62" s="62"/>
      <c r="J62" s="62"/>
      <c r="K62" s="62"/>
      <c r="L62" s="62"/>
      <c r="M62" s="62"/>
      <c r="N62" s="62"/>
      <c r="O62" s="6"/>
      <c r="P62" s="6"/>
    </row>
    <row r="63" spans="1:16" customFormat="1" x14ac:dyDescent="0.3">
      <c r="A63" s="142"/>
      <c r="B63" s="142"/>
      <c r="C63" s="142"/>
      <c r="D63" s="142"/>
      <c r="E63" s="6"/>
      <c r="F63" s="6"/>
      <c r="G63" s="62"/>
      <c r="H63" s="62"/>
      <c r="I63" s="62"/>
      <c r="J63" s="62"/>
      <c r="K63" s="62"/>
      <c r="L63" s="62"/>
      <c r="M63" s="62"/>
      <c r="N63" s="62"/>
      <c r="O63" s="6"/>
      <c r="P63" s="6"/>
    </row>
    <row r="64" spans="1:16" customFormat="1" x14ac:dyDescent="0.3">
      <c r="A64" s="142"/>
      <c r="B64" s="142"/>
      <c r="C64" s="142"/>
      <c r="D64" s="142"/>
      <c r="E64" s="6"/>
      <c r="F64" s="6"/>
      <c r="G64" s="62"/>
      <c r="H64" s="62"/>
      <c r="I64" s="62"/>
      <c r="J64" s="62"/>
      <c r="K64" s="62"/>
      <c r="L64" s="62"/>
      <c r="M64" s="62"/>
      <c r="N64" s="62"/>
      <c r="O64" s="6"/>
      <c r="P64" s="6"/>
    </row>
  </sheetData>
  <sheetProtection algorithmName="SHA-512" hashValue="Y+pVb2vUfkuidrPr7Cv58Ap2sktgvkqb1UNjaLT+y8bc9PWu7VMQRh3H36yy7HqrSdG8cadMaxZ67TjZbgOJqw==" saltValue="i/h50SC/IPbuY1uiO7Ir1w==" spinCount="100000" sheet="1" objects="1" scenarios="1"/>
  <mergeCells count="3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 ref="B15:B21"/>
    <mergeCell ref="C15:C21"/>
    <mergeCell ref="B22:B28"/>
    <mergeCell ref="C22:C28"/>
    <mergeCell ref="B29:B33"/>
    <mergeCell ref="C29:C33"/>
    <mergeCell ref="B34:B38"/>
    <mergeCell ref="C34:C38"/>
    <mergeCell ref="B39:B49"/>
    <mergeCell ref="C39:C49"/>
    <mergeCell ref="B50:B54"/>
    <mergeCell ref="C50:C54"/>
    <mergeCell ref="B55:B57"/>
    <mergeCell ref="C55:C57"/>
    <mergeCell ref="A59:N59"/>
    <mergeCell ref="O59:P59"/>
    <mergeCell ref="O60:P60"/>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7800-1B80-4828-94D9-D6E191394E64}">
  <sheetPr>
    <tabColor rgb="FFFFC000"/>
    <pageSetUpPr fitToPage="1"/>
  </sheetPr>
  <dimension ref="A1:Q394"/>
  <sheetViews>
    <sheetView topLeftCell="C74" workbookViewId="0">
      <selection activeCell="P83" sqref="P83:Q83"/>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7"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4840</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4841</v>
      </c>
      <c r="B9" s="1771"/>
      <c r="C9" s="1771"/>
      <c r="D9" s="1771"/>
      <c r="E9" s="69"/>
      <c r="F9" s="69"/>
      <c r="G9" s="69"/>
      <c r="H9" s="69"/>
      <c r="I9" s="846"/>
      <c r="J9" s="846"/>
      <c r="K9" s="846"/>
      <c r="L9" s="846"/>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5" t="s">
        <v>112</v>
      </c>
      <c r="E11" s="1765" t="s">
        <v>113</v>
      </c>
      <c r="F11" s="1765" t="s">
        <v>114</v>
      </c>
      <c r="G11" s="1763" t="s">
        <v>115</v>
      </c>
      <c r="H11" s="1763"/>
      <c r="I11" s="1763"/>
      <c r="J11" s="1763"/>
      <c r="K11" s="1763"/>
      <c r="L11" s="1763"/>
      <c r="M11" s="1763"/>
      <c r="N11" s="1763"/>
      <c r="O11" s="1763"/>
      <c r="P11" s="1766" t="s">
        <v>116</v>
      </c>
      <c r="Q11" s="1766" t="s">
        <v>117</v>
      </c>
    </row>
    <row r="12" spans="1:17" s="15" customFormat="1" ht="88.5" customHeight="1" thickBot="1" x14ac:dyDescent="0.35">
      <c r="A12" s="1763"/>
      <c r="B12" s="1763"/>
      <c r="C12" s="1764"/>
      <c r="D12" s="1765"/>
      <c r="E12" s="1765"/>
      <c r="F12" s="1765"/>
      <c r="G12" s="1763" t="s">
        <v>118</v>
      </c>
      <c r="H12" s="1763"/>
      <c r="I12" s="1763"/>
      <c r="J12" s="1763" t="s">
        <v>119</v>
      </c>
      <c r="K12" s="1763"/>
      <c r="L12" s="1763"/>
      <c r="M12" s="1763"/>
      <c r="N12" s="1763"/>
      <c r="O12" s="1763"/>
      <c r="P12" s="1766"/>
      <c r="Q12" s="1766"/>
    </row>
    <row r="13" spans="1:17" s="15" customFormat="1" ht="77.25" customHeight="1" thickBot="1" x14ac:dyDescent="0.35">
      <c r="A13" s="1763"/>
      <c r="B13" s="1763"/>
      <c r="C13" s="1764"/>
      <c r="D13" s="1765"/>
      <c r="E13" s="1765"/>
      <c r="F13" s="1765"/>
      <c r="G13" s="252" t="s">
        <v>120</v>
      </c>
      <c r="H13" s="17" t="s">
        <v>121</v>
      </c>
      <c r="I13" s="18" t="s">
        <v>122</v>
      </c>
      <c r="J13" s="19" t="s">
        <v>603</v>
      </c>
      <c r="K13" s="253" t="s">
        <v>123</v>
      </c>
      <c r="L13" s="17" t="s">
        <v>124</v>
      </c>
      <c r="M13" s="17" t="s">
        <v>125</v>
      </c>
      <c r="N13" s="17" t="s">
        <v>126</v>
      </c>
      <c r="O13" s="18" t="s">
        <v>127</v>
      </c>
      <c r="P13" s="1766"/>
      <c r="Q13" s="1766"/>
    </row>
    <row r="14" spans="1:17" customFormat="1" ht="15" thickBot="1" x14ac:dyDescent="0.35">
      <c r="A14" s="1759" t="s">
        <v>4842</v>
      </c>
      <c r="B14" s="1759"/>
      <c r="C14" s="1759"/>
      <c r="D14" s="1759"/>
      <c r="E14" s="1759"/>
      <c r="F14" s="1759"/>
      <c r="G14" s="1759"/>
      <c r="H14" s="1759"/>
      <c r="I14" s="1759"/>
      <c r="J14" s="1759"/>
      <c r="K14" s="1759"/>
      <c r="L14" s="1759"/>
      <c r="M14" s="1759"/>
      <c r="N14" s="1759"/>
      <c r="O14" s="1759"/>
      <c r="P14" s="1759"/>
      <c r="Q14" s="1759"/>
    </row>
    <row r="15" spans="1:17" customFormat="1" ht="15" thickBot="1" x14ac:dyDescent="0.35">
      <c r="A15" s="20">
        <v>1</v>
      </c>
      <c r="B15" s="2087" t="s">
        <v>776</v>
      </c>
      <c r="C15" s="2087" t="s">
        <v>4843</v>
      </c>
      <c r="D15" s="144" t="s">
        <v>613</v>
      </c>
      <c r="E15" s="563">
        <v>52</v>
      </c>
      <c r="F15" s="563">
        <v>8</v>
      </c>
      <c r="G15" s="24"/>
      <c r="H15" s="309" t="s">
        <v>225</v>
      </c>
      <c r="I15" s="24"/>
      <c r="J15" s="24"/>
      <c r="K15" s="24"/>
      <c r="L15" s="27"/>
      <c r="M15" s="27"/>
      <c r="N15" s="24"/>
      <c r="O15" s="197"/>
      <c r="P15" s="1793" t="s">
        <v>137</v>
      </c>
      <c r="Q15" s="1793"/>
    </row>
    <row r="16" spans="1:17" customFormat="1" x14ac:dyDescent="0.3">
      <c r="A16" s="30">
        <v>2</v>
      </c>
      <c r="B16" s="2087"/>
      <c r="C16" s="2087"/>
      <c r="D16" s="233" t="s">
        <v>778</v>
      </c>
      <c r="E16" s="564">
        <v>365</v>
      </c>
      <c r="F16" s="564">
        <v>8</v>
      </c>
      <c r="G16" s="273" t="s">
        <v>225</v>
      </c>
      <c r="H16" s="33"/>
      <c r="I16" s="33"/>
      <c r="J16" s="33"/>
      <c r="K16" s="33"/>
      <c r="L16" s="36"/>
      <c r="M16" s="36"/>
      <c r="N16" s="33"/>
      <c r="O16" s="194"/>
      <c r="P16" s="1802" t="s">
        <v>137</v>
      </c>
      <c r="Q16" s="1802"/>
    </row>
    <row r="17" spans="1:17" customFormat="1" ht="15" customHeight="1" x14ac:dyDescent="0.3">
      <c r="A17" s="30">
        <v>3</v>
      </c>
      <c r="B17" s="2085" t="s">
        <v>4844</v>
      </c>
      <c r="C17" s="2085" t="s">
        <v>4845</v>
      </c>
      <c r="D17" s="233" t="s">
        <v>4846</v>
      </c>
      <c r="E17" s="564">
        <v>2</v>
      </c>
      <c r="F17" s="564">
        <v>8</v>
      </c>
      <c r="G17" s="273"/>
      <c r="H17" s="33"/>
      <c r="I17" s="33"/>
      <c r="J17" s="33"/>
      <c r="K17" s="33"/>
      <c r="L17" s="36"/>
      <c r="M17" s="36"/>
      <c r="N17" s="273" t="s">
        <v>225</v>
      </c>
      <c r="O17" s="588" t="s">
        <v>225</v>
      </c>
      <c r="P17" s="1018"/>
      <c r="Q17" s="569">
        <f t="shared" ref="Q17:Q32" si="0">ROUND(P17,2)*E17*F17</f>
        <v>0</v>
      </c>
    </row>
    <row r="18" spans="1:17" customFormat="1" x14ac:dyDescent="0.3">
      <c r="A18" s="30">
        <v>4</v>
      </c>
      <c r="B18" s="2085"/>
      <c r="C18" s="2085"/>
      <c r="D18" s="233" t="s">
        <v>4847</v>
      </c>
      <c r="E18" s="564">
        <v>2</v>
      </c>
      <c r="F18" s="564">
        <v>8</v>
      </c>
      <c r="G18" s="33"/>
      <c r="H18" s="33"/>
      <c r="I18" s="33"/>
      <c r="J18" s="33"/>
      <c r="K18" s="33"/>
      <c r="L18" s="36"/>
      <c r="M18" s="36"/>
      <c r="N18" s="273" t="s">
        <v>225</v>
      </c>
      <c r="O18" s="588" t="s">
        <v>225</v>
      </c>
      <c r="P18" s="1018"/>
      <c r="Q18" s="569">
        <f t="shared" si="0"/>
        <v>0</v>
      </c>
    </row>
    <row r="19" spans="1:17" customFormat="1" ht="42.75" customHeight="1" x14ac:dyDescent="0.3">
      <c r="A19" s="30">
        <v>5</v>
      </c>
      <c r="B19" s="2085"/>
      <c r="C19" s="2085"/>
      <c r="D19" s="149" t="s">
        <v>4848</v>
      </c>
      <c r="E19" s="564">
        <v>2</v>
      </c>
      <c r="F19" s="564">
        <v>8</v>
      </c>
      <c r="G19" s="33"/>
      <c r="H19" s="33"/>
      <c r="I19" s="33"/>
      <c r="J19" s="33"/>
      <c r="K19" s="33"/>
      <c r="L19" s="36"/>
      <c r="M19" s="36"/>
      <c r="N19" s="273" t="s">
        <v>225</v>
      </c>
      <c r="O19" s="588" t="s">
        <v>225</v>
      </c>
      <c r="P19" s="1018"/>
      <c r="Q19" s="569">
        <f t="shared" si="0"/>
        <v>0</v>
      </c>
    </row>
    <row r="20" spans="1:17" customFormat="1" ht="15" customHeight="1" x14ac:dyDescent="0.3">
      <c r="A20" s="30">
        <v>6</v>
      </c>
      <c r="B20" s="2085" t="s">
        <v>4849</v>
      </c>
      <c r="C20" s="2085" t="s">
        <v>4845</v>
      </c>
      <c r="D20" s="233" t="s">
        <v>4850</v>
      </c>
      <c r="E20" s="564">
        <v>2</v>
      </c>
      <c r="F20" s="564">
        <v>1</v>
      </c>
      <c r="G20" s="273"/>
      <c r="H20" s="33"/>
      <c r="I20" s="33"/>
      <c r="J20" s="33"/>
      <c r="K20" s="33"/>
      <c r="L20" s="36"/>
      <c r="M20" s="36"/>
      <c r="N20" s="273" t="s">
        <v>225</v>
      </c>
      <c r="O20" s="588" t="s">
        <v>225</v>
      </c>
      <c r="P20" s="1018"/>
      <c r="Q20" s="569">
        <f t="shared" si="0"/>
        <v>0</v>
      </c>
    </row>
    <row r="21" spans="1:17" customFormat="1" x14ac:dyDescent="0.3">
      <c r="A21" s="30">
        <v>7</v>
      </c>
      <c r="B21" s="2085"/>
      <c r="C21" s="2085"/>
      <c r="D21" s="233" t="s">
        <v>4847</v>
      </c>
      <c r="E21" s="564">
        <v>2</v>
      </c>
      <c r="F21" s="564">
        <v>1</v>
      </c>
      <c r="G21" s="33"/>
      <c r="H21" s="33"/>
      <c r="I21" s="33"/>
      <c r="J21" s="33"/>
      <c r="K21" s="33"/>
      <c r="L21" s="36"/>
      <c r="M21" s="36"/>
      <c r="N21" s="273" t="s">
        <v>225</v>
      </c>
      <c r="O21" s="588" t="s">
        <v>225</v>
      </c>
      <c r="P21" s="1018"/>
      <c r="Q21" s="569">
        <f t="shared" si="0"/>
        <v>0</v>
      </c>
    </row>
    <row r="22" spans="1:17" customFormat="1" x14ac:dyDescent="0.3">
      <c r="A22" s="30">
        <v>8</v>
      </c>
      <c r="B22" s="2085"/>
      <c r="C22" s="2085"/>
      <c r="D22" s="233" t="s">
        <v>4848</v>
      </c>
      <c r="E22" s="564">
        <v>2</v>
      </c>
      <c r="F22" s="564">
        <v>1</v>
      </c>
      <c r="G22" s="33"/>
      <c r="H22" s="33"/>
      <c r="I22" s="33"/>
      <c r="J22" s="33"/>
      <c r="K22" s="33"/>
      <c r="L22" s="36"/>
      <c r="M22" s="36"/>
      <c r="N22" s="273" t="s">
        <v>225</v>
      </c>
      <c r="O22" s="588" t="s">
        <v>225</v>
      </c>
      <c r="P22" s="1018"/>
      <c r="Q22" s="569">
        <f t="shared" si="0"/>
        <v>0</v>
      </c>
    </row>
    <row r="23" spans="1:17" customFormat="1" x14ac:dyDescent="0.3">
      <c r="A23" s="30">
        <v>9</v>
      </c>
      <c r="B23" s="2085"/>
      <c r="C23" s="2085"/>
      <c r="D23" s="233" t="s">
        <v>4851</v>
      </c>
      <c r="E23" s="564">
        <v>2</v>
      </c>
      <c r="F23" s="564">
        <v>1</v>
      </c>
      <c r="G23" s="33"/>
      <c r="H23" s="33"/>
      <c r="I23" s="33"/>
      <c r="J23" s="33"/>
      <c r="K23" s="33"/>
      <c r="L23" s="36"/>
      <c r="M23" s="36"/>
      <c r="N23" s="273" t="s">
        <v>225</v>
      </c>
      <c r="O23" s="588" t="s">
        <v>225</v>
      </c>
      <c r="P23" s="1018"/>
      <c r="Q23" s="569">
        <f t="shared" si="0"/>
        <v>0</v>
      </c>
    </row>
    <row r="24" spans="1:17" customFormat="1" x14ac:dyDescent="0.3">
      <c r="A24" s="30">
        <v>10</v>
      </c>
      <c r="B24" s="2085"/>
      <c r="C24" s="2085"/>
      <c r="D24" s="149" t="s">
        <v>4852</v>
      </c>
      <c r="E24" s="564">
        <v>2</v>
      </c>
      <c r="F24" s="564">
        <v>1</v>
      </c>
      <c r="G24" s="33"/>
      <c r="H24" s="33"/>
      <c r="I24" s="33"/>
      <c r="J24" s="33"/>
      <c r="K24" s="33"/>
      <c r="L24" s="36"/>
      <c r="M24" s="36"/>
      <c r="N24" s="273" t="s">
        <v>225</v>
      </c>
      <c r="O24" s="588" t="s">
        <v>225</v>
      </c>
      <c r="P24" s="1018"/>
      <c r="Q24" s="569">
        <f t="shared" si="0"/>
        <v>0</v>
      </c>
    </row>
    <row r="25" spans="1:17" customFormat="1" ht="15" customHeight="1" x14ac:dyDescent="0.3">
      <c r="A25" s="30">
        <v>11</v>
      </c>
      <c r="B25" s="2085" t="s">
        <v>4853</v>
      </c>
      <c r="C25" s="2085" t="s">
        <v>4854</v>
      </c>
      <c r="D25" s="233" t="s">
        <v>4850</v>
      </c>
      <c r="E25" s="564">
        <v>12</v>
      </c>
      <c r="F25" s="564">
        <v>4</v>
      </c>
      <c r="G25" s="273"/>
      <c r="H25" s="33"/>
      <c r="I25" s="33"/>
      <c r="J25" s="273" t="s">
        <v>225</v>
      </c>
      <c r="K25" s="273"/>
      <c r="L25" s="36"/>
      <c r="M25" s="36"/>
      <c r="N25" s="273"/>
      <c r="O25" s="588"/>
      <c r="P25" s="1018"/>
      <c r="Q25" s="569">
        <f t="shared" si="0"/>
        <v>0</v>
      </c>
    </row>
    <row r="26" spans="1:17" customFormat="1" x14ac:dyDescent="0.3">
      <c r="A26" s="30">
        <v>12</v>
      </c>
      <c r="B26" s="2085"/>
      <c r="C26" s="2085"/>
      <c r="D26" s="233" t="s">
        <v>4847</v>
      </c>
      <c r="E26" s="564">
        <v>12</v>
      </c>
      <c r="F26" s="564">
        <v>4</v>
      </c>
      <c r="G26" s="33"/>
      <c r="H26" s="33"/>
      <c r="I26" s="33"/>
      <c r="J26" s="273" t="s">
        <v>225</v>
      </c>
      <c r="K26" s="273"/>
      <c r="L26" s="36"/>
      <c r="M26" s="36"/>
      <c r="N26" s="273"/>
      <c r="O26" s="588"/>
      <c r="P26" s="1018"/>
      <c r="Q26" s="569">
        <f t="shared" si="0"/>
        <v>0</v>
      </c>
    </row>
    <row r="27" spans="1:17" customFormat="1" x14ac:dyDescent="0.3">
      <c r="A27" s="30">
        <v>13</v>
      </c>
      <c r="B27" s="2085"/>
      <c r="C27" s="2085"/>
      <c r="D27" s="233" t="s">
        <v>4848</v>
      </c>
      <c r="E27" s="564">
        <v>12</v>
      </c>
      <c r="F27" s="564">
        <v>4</v>
      </c>
      <c r="G27" s="33"/>
      <c r="H27" s="33"/>
      <c r="I27" s="33"/>
      <c r="J27" s="273" t="s">
        <v>225</v>
      </c>
      <c r="K27" s="273"/>
      <c r="L27" s="36"/>
      <c r="M27" s="36"/>
      <c r="N27" s="273"/>
      <c r="O27" s="588"/>
      <c r="P27" s="1018"/>
      <c r="Q27" s="569">
        <f t="shared" si="0"/>
        <v>0</v>
      </c>
    </row>
    <row r="28" spans="1:17" customFormat="1" x14ac:dyDescent="0.3">
      <c r="A28" s="30">
        <v>14</v>
      </c>
      <c r="B28" s="2085"/>
      <c r="C28" s="2085"/>
      <c r="D28" s="233" t="s">
        <v>4851</v>
      </c>
      <c r="E28" s="564">
        <v>12</v>
      </c>
      <c r="F28" s="564">
        <v>4</v>
      </c>
      <c r="G28" s="33"/>
      <c r="H28" s="33"/>
      <c r="I28" s="33"/>
      <c r="J28" s="273" t="s">
        <v>225</v>
      </c>
      <c r="K28" s="273"/>
      <c r="L28" s="36"/>
      <c r="M28" s="36"/>
      <c r="N28" s="273"/>
      <c r="O28" s="588"/>
      <c r="P28" s="1018"/>
      <c r="Q28" s="569">
        <f t="shared" si="0"/>
        <v>0</v>
      </c>
    </row>
    <row r="29" spans="1:17" customFormat="1" x14ac:dyDescent="0.3">
      <c r="A29" s="30">
        <v>15</v>
      </c>
      <c r="B29" s="2085"/>
      <c r="C29" s="2085"/>
      <c r="D29" s="149" t="s">
        <v>4852</v>
      </c>
      <c r="E29" s="564">
        <v>12</v>
      </c>
      <c r="F29" s="564">
        <v>4</v>
      </c>
      <c r="G29" s="33"/>
      <c r="H29" s="33"/>
      <c r="I29" s="33"/>
      <c r="J29" s="273" t="s">
        <v>225</v>
      </c>
      <c r="K29" s="273"/>
      <c r="L29" s="36"/>
      <c r="M29" s="36"/>
      <c r="N29" s="273"/>
      <c r="O29" s="588"/>
      <c r="P29" s="1018"/>
      <c r="Q29" s="569">
        <f t="shared" si="0"/>
        <v>0</v>
      </c>
    </row>
    <row r="30" spans="1:17" customFormat="1" ht="15" customHeight="1" x14ac:dyDescent="0.3">
      <c r="A30" s="30">
        <v>16</v>
      </c>
      <c r="B30" s="2085" t="s">
        <v>4855</v>
      </c>
      <c r="C30" s="2085" t="s">
        <v>4856</v>
      </c>
      <c r="D30" s="233" t="s">
        <v>4857</v>
      </c>
      <c r="E30" s="564">
        <v>2</v>
      </c>
      <c r="F30" s="564">
        <v>2</v>
      </c>
      <c r="G30" s="273"/>
      <c r="H30" s="33"/>
      <c r="I30" s="33"/>
      <c r="J30" s="273"/>
      <c r="K30" s="273"/>
      <c r="L30" s="36"/>
      <c r="M30" s="36"/>
      <c r="N30" s="273" t="s">
        <v>225</v>
      </c>
      <c r="O30" s="588" t="s">
        <v>225</v>
      </c>
      <c r="P30" s="1018"/>
      <c r="Q30" s="569">
        <f t="shared" si="0"/>
        <v>0</v>
      </c>
    </row>
    <row r="31" spans="1:17" customFormat="1" x14ac:dyDescent="0.3">
      <c r="A31" s="30">
        <v>17</v>
      </c>
      <c r="B31" s="2085"/>
      <c r="C31" s="2085"/>
      <c r="D31" s="233" t="s">
        <v>4847</v>
      </c>
      <c r="E31" s="564">
        <v>2</v>
      </c>
      <c r="F31" s="564">
        <v>2</v>
      </c>
      <c r="G31" s="33"/>
      <c r="H31" s="33"/>
      <c r="I31" s="33"/>
      <c r="J31" s="273"/>
      <c r="K31" s="273"/>
      <c r="L31" s="36"/>
      <c r="M31" s="36"/>
      <c r="N31" s="273" t="s">
        <v>225</v>
      </c>
      <c r="O31" s="588" t="s">
        <v>225</v>
      </c>
      <c r="P31" s="1018"/>
      <c r="Q31" s="569">
        <f t="shared" si="0"/>
        <v>0</v>
      </c>
    </row>
    <row r="32" spans="1:17" customFormat="1" x14ac:dyDescent="0.3">
      <c r="A32" s="30">
        <v>18</v>
      </c>
      <c r="B32" s="2085"/>
      <c r="C32" s="2085"/>
      <c r="D32" s="233" t="s">
        <v>4848</v>
      </c>
      <c r="E32" s="564">
        <v>2</v>
      </c>
      <c r="F32" s="564">
        <v>2</v>
      </c>
      <c r="G32" s="33"/>
      <c r="H32" s="33"/>
      <c r="I32" s="33"/>
      <c r="J32" s="273"/>
      <c r="K32" s="273"/>
      <c r="L32" s="36"/>
      <c r="M32" s="36"/>
      <c r="N32" s="273" t="s">
        <v>225</v>
      </c>
      <c r="O32" s="588" t="s">
        <v>225</v>
      </c>
      <c r="P32" s="1018"/>
      <c r="Q32" s="569">
        <f t="shared" si="0"/>
        <v>0</v>
      </c>
    </row>
    <row r="33" spans="1:17" customFormat="1" ht="15" customHeight="1" x14ac:dyDescent="0.3">
      <c r="A33" s="30">
        <v>19</v>
      </c>
      <c r="B33" s="2085" t="s">
        <v>4858</v>
      </c>
      <c r="C33" s="2085" t="s">
        <v>4859</v>
      </c>
      <c r="D33" s="233" t="s">
        <v>781</v>
      </c>
      <c r="E33" s="564">
        <v>365</v>
      </c>
      <c r="F33" s="564">
        <v>38</v>
      </c>
      <c r="G33" s="273" t="s">
        <v>225</v>
      </c>
      <c r="H33" s="33"/>
      <c r="I33" s="33"/>
      <c r="J33" s="33"/>
      <c r="K33" s="33"/>
      <c r="L33" s="36"/>
      <c r="M33" s="36"/>
      <c r="N33" s="33"/>
      <c r="O33" s="194"/>
      <c r="P33" s="1802" t="s">
        <v>137</v>
      </c>
      <c r="Q33" s="1802"/>
    </row>
    <row r="34" spans="1:17" customFormat="1" x14ac:dyDescent="0.3">
      <c r="A34" s="30">
        <v>20</v>
      </c>
      <c r="B34" s="2085"/>
      <c r="C34" s="2085"/>
      <c r="D34" s="233" t="s">
        <v>4860</v>
      </c>
      <c r="E34" s="564">
        <v>2</v>
      </c>
      <c r="F34" s="564">
        <v>38</v>
      </c>
      <c r="G34" s="273"/>
      <c r="H34" s="33"/>
      <c r="I34" s="33"/>
      <c r="J34" s="33"/>
      <c r="K34" s="33"/>
      <c r="L34" s="36"/>
      <c r="M34" s="36"/>
      <c r="N34" s="273" t="s">
        <v>225</v>
      </c>
      <c r="O34" s="588" t="s">
        <v>225</v>
      </c>
      <c r="P34" s="1018"/>
      <c r="Q34" s="569">
        <f t="shared" ref="Q34:Q44" si="1">ROUND(P34,2)*E34*F34</f>
        <v>0</v>
      </c>
    </row>
    <row r="35" spans="1:17" customFormat="1" x14ac:dyDescent="0.3">
      <c r="A35" s="30">
        <v>21</v>
      </c>
      <c r="B35" s="2085"/>
      <c r="C35" s="2085"/>
      <c r="D35" s="233" t="s">
        <v>4861</v>
      </c>
      <c r="E35" s="564">
        <v>2</v>
      </c>
      <c r="F35" s="564">
        <v>38</v>
      </c>
      <c r="G35" s="273"/>
      <c r="H35" s="33"/>
      <c r="I35" s="33"/>
      <c r="J35" s="33"/>
      <c r="K35" s="33"/>
      <c r="L35" s="36"/>
      <c r="M35" s="36"/>
      <c r="N35" s="273" t="s">
        <v>225</v>
      </c>
      <c r="O35" s="588" t="s">
        <v>225</v>
      </c>
      <c r="P35" s="1018"/>
      <c r="Q35" s="569">
        <f t="shared" si="1"/>
        <v>0</v>
      </c>
    </row>
    <row r="36" spans="1:17" customFormat="1" x14ac:dyDescent="0.3">
      <c r="A36" s="30">
        <v>22</v>
      </c>
      <c r="B36" s="2085"/>
      <c r="C36" s="2085"/>
      <c r="D36" s="233" t="s">
        <v>4862</v>
      </c>
      <c r="E36" s="564">
        <v>2</v>
      </c>
      <c r="F36" s="564">
        <v>38</v>
      </c>
      <c r="G36" s="273"/>
      <c r="H36" s="33"/>
      <c r="I36" s="33"/>
      <c r="J36" s="33"/>
      <c r="K36" s="33"/>
      <c r="L36" s="36"/>
      <c r="M36" s="36"/>
      <c r="N36" s="273" t="s">
        <v>225</v>
      </c>
      <c r="O36" s="588" t="s">
        <v>225</v>
      </c>
      <c r="P36" s="1018"/>
      <c r="Q36" s="569">
        <f t="shared" si="1"/>
        <v>0</v>
      </c>
    </row>
    <row r="37" spans="1:17" customFormat="1" x14ac:dyDescent="0.3">
      <c r="A37" s="30">
        <v>23</v>
      </c>
      <c r="B37" s="2085"/>
      <c r="C37" s="2085"/>
      <c r="D37" s="233" t="s">
        <v>4863</v>
      </c>
      <c r="E37" s="564">
        <v>2</v>
      </c>
      <c r="F37" s="564">
        <v>38</v>
      </c>
      <c r="G37" s="273"/>
      <c r="H37" s="33"/>
      <c r="I37" s="33"/>
      <c r="J37" s="33"/>
      <c r="K37" s="33"/>
      <c r="L37" s="36"/>
      <c r="M37" s="36"/>
      <c r="N37" s="273" t="s">
        <v>225</v>
      </c>
      <c r="O37" s="588" t="s">
        <v>225</v>
      </c>
      <c r="P37" s="1018"/>
      <c r="Q37" s="569">
        <f t="shared" si="1"/>
        <v>0</v>
      </c>
    </row>
    <row r="38" spans="1:17" customFormat="1" x14ac:dyDescent="0.3">
      <c r="A38" s="30">
        <v>24</v>
      </c>
      <c r="B38" s="2085"/>
      <c r="C38" s="2085"/>
      <c r="D38" s="233" t="s">
        <v>4864</v>
      </c>
      <c r="E38" s="564">
        <v>2</v>
      </c>
      <c r="F38" s="564">
        <v>38</v>
      </c>
      <c r="G38" s="273"/>
      <c r="H38" s="33"/>
      <c r="I38" s="33"/>
      <c r="J38" s="33"/>
      <c r="K38" s="33"/>
      <c r="L38" s="36"/>
      <c r="M38" s="36"/>
      <c r="N38" s="273" t="s">
        <v>225</v>
      </c>
      <c r="O38" s="588" t="s">
        <v>225</v>
      </c>
      <c r="P38" s="1018"/>
      <c r="Q38" s="569">
        <f t="shared" si="1"/>
        <v>0</v>
      </c>
    </row>
    <row r="39" spans="1:17" customFormat="1" ht="30" customHeight="1" x14ac:dyDescent="0.3">
      <c r="A39" s="30">
        <v>25</v>
      </c>
      <c r="B39" s="2085"/>
      <c r="C39" s="2085"/>
      <c r="D39" s="149" t="s">
        <v>4865</v>
      </c>
      <c r="E39" s="564">
        <v>2</v>
      </c>
      <c r="F39" s="564">
        <v>38</v>
      </c>
      <c r="G39" s="33"/>
      <c r="H39" s="33"/>
      <c r="I39" s="33"/>
      <c r="J39" s="33"/>
      <c r="K39" s="33"/>
      <c r="L39" s="36"/>
      <c r="M39" s="36"/>
      <c r="N39" s="273" t="s">
        <v>225</v>
      </c>
      <c r="O39" s="588" t="s">
        <v>225</v>
      </c>
      <c r="P39" s="1018"/>
      <c r="Q39" s="569">
        <f t="shared" si="1"/>
        <v>0</v>
      </c>
    </row>
    <row r="40" spans="1:17" customFormat="1" ht="41.4" x14ac:dyDescent="0.3">
      <c r="A40" s="30">
        <v>26</v>
      </c>
      <c r="B40" s="2085"/>
      <c r="C40" s="2085"/>
      <c r="D40" s="149" t="s">
        <v>4866</v>
      </c>
      <c r="E40" s="564">
        <v>2</v>
      </c>
      <c r="F40" s="564">
        <v>38</v>
      </c>
      <c r="G40" s="33"/>
      <c r="H40" s="33"/>
      <c r="I40" s="33"/>
      <c r="J40" s="33"/>
      <c r="K40" s="33"/>
      <c r="L40" s="36"/>
      <c r="M40" s="36"/>
      <c r="N40" s="273" t="s">
        <v>225</v>
      </c>
      <c r="O40" s="588" t="s">
        <v>225</v>
      </c>
      <c r="P40" s="1018"/>
      <c r="Q40" s="569">
        <f t="shared" si="1"/>
        <v>0</v>
      </c>
    </row>
    <row r="41" spans="1:17" customFormat="1" x14ac:dyDescent="0.3">
      <c r="A41" s="30">
        <v>27</v>
      </c>
      <c r="B41" s="2085"/>
      <c r="C41" s="2085"/>
      <c r="D41" s="233" t="s">
        <v>4867</v>
      </c>
      <c r="E41" s="564">
        <v>2</v>
      </c>
      <c r="F41" s="564">
        <v>38</v>
      </c>
      <c r="G41" s="33"/>
      <c r="H41" s="33"/>
      <c r="I41" s="33"/>
      <c r="J41" s="33"/>
      <c r="K41" s="33"/>
      <c r="L41" s="36"/>
      <c r="M41" s="36"/>
      <c r="N41" s="273" t="s">
        <v>225</v>
      </c>
      <c r="O41" s="588" t="s">
        <v>225</v>
      </c>
      <c r="P41" s="1018"/>
      <c r="Q41" s="569">
        <f t="shared" si="1"/>
        <v>0</v>
      </c>
    </row>
    <row r="42" spans="1:17" customFormat="1" x14ac:dyDescent="0.3">
      <c r="A42" s="30">
        <v>28</v>
      </c>
      <c r="B42" s="2085"/>
      <c r="C42" s="2085"/>
      <c r="D42" s="233" t="s">
        <v>4868</v>
      </c>
      <c r="E42" s="564">
        <v>2</v>
      </c>
      <c r="F42" s="564">
        <v>38</v>
      </c>
      <c r="G42" s="33"/>
      <c r="H42" s="33"/>
      <c r="I42" s="33"/>
      <c r="J42" s="33"/>
      <c r="K42" s="33"/>
      <c r="L42" s="36"/>
      <c r="M42" s="36"/>
      <c r="N42" s="273" t="s">
        <v>225</v>
      </c>
      <c r="O42" s="588" t="s">
        <v>225</v>
      </c>
      <c r="P42" s="1018"/>
      <c r="Q42" s="569">
        <f t="shared" si="1"/>
        <v>0</v>
      </c>
    </row>
    <row r="43" spans="1:17" customFormat="1" x14ac:dyDescent="0.3">
      <c r="A43" s="30">
        <v>29</v>
      </c>
      <c r="B43" s="2085"/>
      <c r="C43" s="2085"/>
      <c r="D43" s="149" t="s">
        <v>4869</v>
      </c>
      <c r="E43" s="564">
        <v>2</v>
      </c>
      <c r="F43" s="564">
        <v>2</v>
      </c>
      <c r="G43" s="33"/>
      <c r="H43" s="33"/>
      <c r="I43" s="33"/>
      <c r="J43" s="33"/>
      <c r="K43" s="33"/>
      <c r="L43" s="36"/>
      <c r="M43" s="36"/>
      <c r="N43" s="273" t="s">
        <v>225</v>
      </c>
      <c r="O43" s="588" t="s">
        <v>225</v>
      </c>
      <c r="P43" s="1018"/>
      <c r="Q43" s="569">
        <f t="shared" si="1"/>
        <v>0</v>
      </c>
    </row>
    <row r="44" spans="1:17" customFormat="1" x14ac:dyDescent="0.3">
      <c r="A44" s="30">
        <v>30</v>
      </c>
      <c r="B44" s="2085"/>
      <c r="C44" s="2085"/>
      <c r="D44" s="233" t="s">
        <v>4870</v>
      </c>
      <c r="E44" s="564">
        <v>2</v>
      </c>
      <c r="F44" s="564">
        <v>2</v>
      </c>
      <c r="G44" s="33"/>
      <c r="H44" s="33"/>
      <c r="I44" s="33"/>
      <c r="J44" s="33"/>
      <c r="K44" s="33"/>
      <c r="L44" s="36"/>
      <c r="M44" s="36"/>
      <c r="N44" s="273" t="s">
        <v>225</v>
      </c>
      <c r="O44" s="588" t="s">
        <v>225</v>
      </c>
      <c r="P44" s="1018"/>
      <c r="Q44" s="569">
        <f t="shared" si="1"/>
        <v>0</v>
      </c>
    </row>
    <row r="45" spans="1:17" customFormat="1" ht="15" customHeight="1" x14ac:dyDescent="0.3">
      <c r="A45" s="30">
        <v>31</v>
      </c>
      <c r="B45" s="2085" t="s">
        <v>4871</v>
      </c>
      <c r="C45" s="2085" t="s">
        <v>4872</v>
      </c>
      <c r="D45" s="233" t="s">
        <v>781</v>
      </c>
      <c r="E45" s="564">
        <v>52</v>
      </c>
      <c r="F45" s="564">
        <v>6</v>
      </c>
      <c r="G45" s="273"/>
      <c r="H45" s="33" t="s">
        <v>225</v>
      </c>
      <c r="I45" s="33"/>
      <c r="J45" s="33"/>
      <c r="K45" s="33"/>
      <c r="L45" s="36"/>
      <c r="M45" s="36"/>
      <c r="N45" s="33"/>
      <c r="O45" s="194"/>
      <c r="P45" s="1802" t="s">
        <v>137</v>
      </c>
      <c r="Q45" s="1802"/>
    </row>
    <row r="46" spans="1:17" customFormat="1" x14ac:dyDescent="0.3">
      <c r="A46" s="30">
        <v>32</v>
      </c>
      <c r="B46" s="2085"/>
      <c r="C46" s="2085"/>
      <c r="D46" s="233" t="s">
        <v>4860</v>
      </c>
      <c r="E46" s="564">
        <v>2</v>
      </c>
      <c r="F46" s="564">
        <v>6</v>
      </c>
      <c r="G46" s="273"/>
      <c r="H46" s="33"/>
      <c r="I46" s="33"/>
      <c r="J46" s="33"/>
      <c r="K46" s="33"/>
      <c r="L46" s="36"/>
      <c r="M46" s="36"/>
      <c r="N46" s="273" t="s">
        <v>225</v>
      </c>
      <c r="O46" s="588" t="s">
        <v>225</v>
      </c>
      <c r="P46" s="1018"/>
      <c r="Q46" s="569">
        <f t="shared" ref="Q46:Q56" si="2">ROUND(P46,2)*E46*F46</f>
        <v>0</v>
      </c>
    </row>
    <row r="47" spans="1:17" customFormat="1" x14ac:dyDescent="0.3">
      <c r="A47" s="30">
        <v>33</v>
      </c>
      <c r="B47" s="2085"/>
      <c r="C47" s="2085"/>
      <c r="D47" s="233" t="s">
        <v>4861</v>
      </c>
      <c r="E47" s="564">
        <v>2</v>
      </c>
      <c r="F47" s="564">
        <v>6</v>
      </c>
      <c r="G47" s="273"/>
      <c r="H47" s="33"/>
      <c r="I47" s="33"/>
      <c r="J47" s="33"/>
      <c r="K47" s="33"/>
      <c r="L47" s="36"/>
      <c r="M47" s="36"/>
      <c r="N47" s="273" t="s">
        <v>225</v>
      </c>
      <c r="O47" s="588" t="s">
        <v>225</v>
      </c>
      <c r="P47" s="1018"/>
      <c r="Q47" s="569">
        <f t="shared" si="2"/>
        <v>0</v>
      </c>
    </row>
    <row r="48" spans="1:17" customFormat="1" x14ac:dyDescent="0.3">
      <c r="A48" s="30">
        <v>34</v>
      </c>
      <c r="B48" s="2085"/>
      <c r="C48" s="2085"/>
      <c r="D48" s="233" t="s">
        <v>4862</v>
      </c>
      <c r="E48" s="564">
        <v>2</v>
      </c>
      <c r="F48" s="564">
        <v>6</v>
      </c>
      <c r="G48" s="273"/>
      <c r="H48" s="33"/>
      <c r="I48" s="33"/>
      <c r="J48" s="33"/>
      <c r="K48" s="33"/>
      <c r="L48" s="36"/>
      <c r="M48" s="36"/>
      <c r="N48" s="273" t="s">
        <v>225</v>
      </c>
      <c r="O48" s="588" t="s">
        <v>225</v>
      </c>
      <c r="P48" s="1018"/>
      <c r="Q48" s="569">
        <f t="shared" si="2"/>
        <v>0</v>
      </c>
    </row>
    <row r="49" spans="1:17" customFormat="1" x14ac:dyDescent="0.3">
      <c r="A49" s="30">
        <v>35</v>
      </c>
      <c r="B49" s="2085"/>
      <c r="C49" s="2085"/>
      <c r="D49" s="233" t="s">
        <v>4863</v>
      </c>
      <c r="E49" s="564">
        <v>2</v>
      </c>
      <c r="F49" s="564">
        <v>6</v>
      </c>
      <c r="G49" s="273"/>
      <c r="H49" s="33"/>
      <c r="I49" s="33"/>
      <c r="J49" s="33"/>
      <c r="K49" s="33"/>
      <c r="L49" s="36"/>
      <c r="M49" s="36"/>
      <c r="N49" s="273" t="s">
        <v>225</v>
      </c>
      <c r="O49" s="588" t="s">
        <v>225</v>
      </c>
      <c r="P49" s="1018"/>
      <c r="Q49" s="569">
        <f t="shared" si="2"/>
        <v>0</v>
      </c>
    </row>
    <row r="50" spans="1:17" customFormat="1" x14ac:dyDescent="0.3">
      <c r="A50" s="30">
        <v>36</v>
      </c>
      <c r="B50" s="2085"/>
      <c r="C50" s="2085"/>
      <c r="D50" s="233" t="s">
        <v>4864</v>
      </c>
      <c r="E50" s="564">
        <v>2</v>
      </c>
      <c r="F50" s="564">
        <v>6</v>
      </c>
      <c r="G50" s="273"/>
      <c r="H50" s="33"/>
      <c r="I50" s="33"/>
      <c r="J50" s="33"/>
      <c r="K50" s="33"/>
      <c r="L50" s="36"/>
      <c r="M50" s="36"/>
      <c r="N50" s="273" t="s">
        <v>225</v>
      </c>
      <c r="O50" s="588" t="s">
        <v>225</v>
      </c>
      <c r="P50" s="1018"/>
      <c r="Q50" s="569">
        <f t="shared" si="2"/>
        <v>0</v>
      </c>
    </row>
    <row r="51" spans="1:17" customFormat="1" ht="30" customHeight="1" x14ac:dyDescent="0.3">
      <c r="A51" s="30">
        <v>37</v>
      </c>
      <c r="B51" s="2085"/>
      <c r="C51" s="2085"/>
      <c r="D51" s="149" t="s">
        <v>4865</v>
      </c>
      <c r="E51" s="564">
        <v>2</v>
      </c>
      <c r="F51" s="564">
        <v>6</v>
      </c>
      <c r="G51" s="33"/>
      <c r="H51" s="33"/>
      <c r="I51" s="33"/>
      <c r="J51" s="33"/>
      <c r="K51" s="33"/>
      <c r="L51" s="36"/>
      <c r="M51" s="36"/>
      <c r="N51" s="273" t="s">
        <v>225</v>
      </c>
      <c r="O51" s="588" t="s">
        <v>225</v>
      </c>
      <c r="P51" s="1018"/>
      <c r="Q51" s="569">
        <f t="shared" si="2"/>
        <v>0</v>
      </c>
    </row>
    <row r="52" spans="1:17" customFormat="1" ht="41.4" x14ac:dyDescent="0.3">
      <c r="A52" s="30">
        <v>38</v>
      </c>
      <c r="B52" s="2085"/>
      <c r="C52" s="2085"/>
      <c r="D52" s="149" t="s">
        <v>4866</v>
      </c>
      <c r="E52" s="564">
        <v>2</v>
      </c>
      <c r="F52" s="564">
        <v>6</v>
      </c>
      <c r="G52" s="33"/>
      <c r="H52" s="33"/>
      <c r="I52" s="33"/>
      <c r="J52" s="33"/>
      <c r="K52" s="33"/>
      <c r="L52" s="36"/>
      <c r="M52" s="36"/>
      <c r="N52" s="273" t="s">
        <v>225</v>
      </c>
      <c r="O52" s="588" t="s">
        <v>225</v>
      </c>
      <c r="P52" s="1018"/>
      <c r="Q52" s="569">
        <f t="shared" si="2"/>
        <v>0</v>
      </c>
    </row>
    <row r="53" spans="1:17" customFormat="1" x14ac:dyDescent="0.3">
      <c r="A53" s="30">
        <v>39</v>
      </c>
      <c r="B53" s="2085"/>
      <c r="C53" s="2085"/>
      <c r="D53" s="233" t="s">
        <v>4867</v>
      </c>
      <c r="E53" s="564">
        <v>2</v>
      </c>
      <c r="F53" s="564">
        <v>6</v>
      </c>
      <c r="G53" s="33"/>
      <c r="H53" s="33"/>
      <c r="I53" s="33"/>
      <c r="J53" s="33"/>
      <c r="K53" s="33"/>
      <c r="L53" s="36"/>
      <c r="M53" s="36"/>
      <c r="N53" s="273" t="s">
        <v>225</v>
      </c>
      <c r="O53" s="588" t="s">
        <v>225</v>
      </c>
      <c r="P53" s="1018"/>
      <c r="Q53" s="569">
        <f t="shared" si="2"/>
        <v>0</v>
      </c>
    </row>
    <row r="54" spans="1:17" customFormat="1" x14ac:dyDescent="0.3">
      <c r="A54" s="30">
        <v>40</v>
      </c>
      <c r="B54" s="2085"/>
      <c r="C54" s="2085"/>
      <c r="D54" s="233" t="s">
        <v>4868</v>
      </c>
      <c r="E54" s="564">
        <v>2</v>
      </c>
      <c r="F54" s="564">
        <v>6</v>
      </c>
      <c r="G54" s="33"/>
      <c r="H54" s="33"/>
      <c r="I54" s="33"/>
      <c r="J54" s="33"/>
      <c r="K54" s="33"/>
      <c r="L54" s="36"/>
      <c r="M54" s="36"/>
      <c r="N54" s="273" t="s">
        <v>225</v>
      </c>
      <c r="O54" s="588" t="s">
        <v>225</v>
      </c>
      <c r="P54" s="1018"/>
      <c r="Q54" s="569">
        <f t="shared" si="2"/>
        <v>0</v>
      </c>
    </row>
    <row r="55" spans="1:17" customFormat="1" x14ac:dyDescent="0.3">
      <c r="A55" s="30">
        <v>41</v>
      </c>
      <c r="B55" s="2085"/>
      <c r="C55" s="2085"/>
      <c r="D55" s="149" t="s">
        <v>4869</v>
      </c>
      <c r="E55" s="564">
        <v>2</v>
      </c>
      <c r="F55" s="564">
        <v>6</v>
      </c>
      <c r="G55" s="33"/>
      <c r="H55" s="33"/>
      <c r="I55" s="33"/>
      <c r="J55" s="33"/>
      <c r="K55" s="33"/>
      <c r="L55" s="36"/>
      <c r="M55" s="36"/>
      <c r="N55" s="273" t="s">
        <v>225</v>
      </c>
      <c r="O55" s="588" t="s">
        <v>225</v>
      </c>
      <c r="P55" s="1018"/>
      <c r="Q55" s="569">
        <f t="shared" si="2"/>
        <v>0</v>
      </c>
    </row>
    <row r="56" spans="1:17" customFormat="1" x14ac:dyDescent="0.3">
      <c r="A56" s="30">
        <v>42</v>
      </c>
      <c r="B56" s="2085"/>
      <c r="C56" s="2085"/>
      <c r="D56" s="233" t="s">
        <v>4870</v>
      </c>
      <c r="E56" s="564">
        <v>2</v>
      </c>
      <c r="F56" s="564">
        <v>1</v>
      </c>
      <c r="G56" s="33"/>
      <c r="H56" s="33"/>
      <c r="I56" s="33"/>
      <c r="J56" s="33"/>
      <c r="K56" s="33"/>
      <c r="L56" s="36"/>
      <c r="M56" s="36"/>
      <c r="N56" s="273" t="s">
        <v>225</v>
      </c>
      <c r="O56" s="588" t="s">
        <v>225</v>
      </c>
      <c r="P56" s="1018"/>
      <c r="Q56" s="569">
        <f t="shared" si="2"/>
        <v>0</v>
      </c>
    </row>
    <row r="57" spans="1:17" customFormat="1" ht="15" customHeight="1" x14ac:dyDescent="0.3">
      <c r="A57" s="30">
        <v>43</v>
      </c>
      <c r="B57" s="2085" t="s">
        <v>4873</v>
      </c>
      <c r="C57" s="2085" t="s">
        <v>4874</v>
      </c>
      <c r="D57" s="233" t="s">
        <v>781</v>
      </c>
      <c r="E57" s="564">
        <v>52</v>
      </c>
      <c r="F57" s="564">
        <v>12</v>
      </c>
      <c r="G57" s="273"/>
      <c r="H57" s="33" t="s">
        <v>225</v>
      </c>
      <c r="I57" s="33"/>
      <c r="J57" s="33"/>
      <c r="K57" s="33"/>
      <c r="L57" s="36"/>
      <c r="M57" s="36"/>
      <c r="N57" s="33"/>
      <c r="O57" s="194"/>
      <c r="P57" s="1802" t="s">
        <v>137</v>
      </c>
      <c r="Q57" s="1802"/>
    </row>
    <row r="58" spans="1:17" customFormat="1" x14ac:dyDescent="0.3">
      <c r="A58" s="30">
        <v>44</v>
      </c>
      <c r="B58" s="2085"/>
      <c r="C58" s="2085"/>
      <c r="D58" s="233" t="s">
        <v>4860</v>
      </c>
      <c r="E58" s="564">
        <v>2</v>
      </c>
      <c r="F58" s="564">
        <v>12</v>
      </c>
      <c r="G58" s="33"/>
      <c r="H58" s="33"/>
      <c r="I58" s="33"/>
      <c r="J58" s="33"/>
      <c r="K58" s="33"/>
      <c r="L58" s="36"/>
      <c r="M58" s="36"/>
      <c r="N58" s="273" t="s">
        <v>225</v>
      </c>
      <c r="O58" s="588" t="s">
        <v>225</v>
      </c>
      <c r="P58" s="1018"/>
      <c r="Q58" s="569">
        <f t="shared" ref="Q58:Q70" si="3">ROUND(P58,2)*E58*F58</f>
        <v>0</v>
      </c>
    </row>
    <row r="59" spans="1:17" customFormat="1" x14ac:dyDescent="0.3">
      <c r="A59" s="30">
        <v>45</v>
      </c>
      <c r="B59" s="2085"/>
      <c r="C59" s="2085"/>
      <c r="D59" s="233" t="s">
        <v>4861</v>
      </c>
      <c r="E59" s="564">
        <v>2</v>
      </c>
      <c r="F59" s="564">
        <v>12</v>
      </c>
      <c r="G59" s="33"/>
      <c r="H59" s="33"/>
      <c r="I59" s="33"/>
      <c r="J59" s="33"/>
      <c r="K59" s="33"/>
      <c r="L59" s="36"/>
      <c r="M59" s="36"/>
      <c r="N59" s="273" t="s">
        <v>225</v>
      </c>
      <c r="O59" s="588" t="s">
        <v>225</v>
      </c>
      <c r="P59" s="1018"/>
      <c r="Q59" s="569">
        <f t="shared" si="3"/>
        <v>0</v>
      </c>
    </row>
    <row r="60" spans="1:17" customFormat="1" x14ac:dyDescent="0.3">
      <c r="A60" s="30">
        <v>46</v>
      </c>
      <c r="B60" s="2085"/>
      <c r="C60" s="2085"/>
      <c r="D60" s="233" t="s">
        <v>4862</v>
      </c>
      <c r="E60" s="564">
        <v>2</v>
      </c>
      <c r="F60" s="564">
        <v>12</v>
      </c>
      <c r="G60" s="33"/>
      <c r="H60" s="33"/>
      <c r="I60" s="33"/>
      <c r="J60" s="33"/>
      <c r="K60" s="33"/>
      <c r="L60" s="36"/>
      <c r="M60" s="36"/>
      <c r="N60" s="273" t="s">
        <v>225</v>
      </c>
      <c r="O60" s="588" t="s">
        <v>225</v>
      </c>
      <c r="P60" s="1018"/>
      <c r="Q60" s="569">
        <f t="shared" si="3"/>
        <v>0</v>
      </c>
    </row>
    <row r="61" spans="1:17" customFormat="1" x14ac:dyDescent="0.3">
      <c r="A61" s="30">
        <v>47</v>
      </c>
      <c r="B61" s="2085"/>
      <c r="C61" s="2085"/>
      <c r="D61" s="233" t="s">
        <v>4863</v>
      </c>
      <c r="E61" s="564">
        <v>2</v>
      </c>
      <c r="F61" s="564">
        <v>12</v>
      </c>
      <c r="G61" s="33"/>
      <c r="H61" s="33"/>
      <c r="I61" s="33"/>
      <c r="J61" s="33"/>
      <c r="K61" s="33"/>
      <c r="L61" s="36"/>
      <c r="M61" s="36"/>
      <c r="N61" s="273" t="s">
        <v>225</v>
      </c>
      <c r="O61" s="588" t="s">
        <v>225</v>
      </c>
      <c r="P61" s="1018"/>
      <c r="Q61" s="569">
        <f t="shared" si="3"/>
        <v>0</v>
      </c>
    </row>
    <row r="62" spans="1:17" customFormat="1" x14ac:dyDescent="0.3">
      <c r="A62" s="30">
        <v>48</v>
      </c>
      <c r="B62" s="2085"/>
      <c r="C62" s="2085"/>
      <c r="D62" s="233" t="s">
        <v>4864</v>
      </c>
      <c r="E62" s="564">
        <v>2</v>
      </c>
      <c r="F62" s="564">
        <v>12</v>
      </c>
      <c r="G62" s="33"/>
      <c r="H62" s="33"/>
      <c r="I62" s="33"/>
      <c r="J62" s="33"/>
      <c r="K62" s="33"/>
      <c r="L62" s="36"/>
      <c r="M62" s="36"/>
      <c r="N62" s="273" t="s">
        <v>225</v>
      </c>
      <c r="O62" s="588" t="s">
        <v>225</v>
      </c>
      <c r="P62" s="1018"/>
      <c r="Q62" s="569">
        <f t="shared" si="3"/>
        <v>0</v>
      </c>
    </row>
    <row r="63" spans="1:17" customFormat="1" ht="30" customHeight="1" x14ac:dyDescent="0.3">
      <c r="A63" s="30">
        <v>49</v>
      </c>
      <c r="B63" s="2085"/>
      <c r="C63" s="2085"/>
      <c r="D63" s="149" t="s">
        <v>4865</v>
      </c>
      <c r="E63" s="564">
        <v>2</v>
      </c>
      <c r="F63" s="564">
        <v>12</v>
      </c>
      <c r="G63" s="33"/>
      <c r="H63" s="33"/>
      <c r="I63" s="33"/>
      <c r="J63" s="33"/>
      <c r="K63" s="33"/>
      <c r="L63" s="36"/>
      <c r="M63" s="36"/>
      <c r="N63" s="273" t="s">
        <v>225</v>
      </c>
      <c r="O63" s="588" t="s">
        <v>225</v>
      </c>
      <c r="P63" s="1018"/>
      <c r="Q63" s="569">
        <f t="shared" si="3"/>
        <v>0</v>
      </c>
    </row>
    <row r="64" spans="1:17" customFormat="1" ht="41.4" x14ac:dyDescent="0.3">
      <c r="A64" s="30">
        <v>50</v>
      </c>
      <c r="B64" s="2085"/>
      <c r="C64" s="2085"/>
      <c r="D64" s="149" t="s">
        <v>4875</v>
      </c>
      <c r="E64" s="564">
        <v>2</v>
      </c>
      <c r="F64" s="564">
        <v>12</v>
      </c>
      <c r="G64" s="33"/>
      <c r="H64" s="33"/>
      <c r="I64" s="33"/>
      <c r="J64" s="33"/>
      <c r="K64" s="33"/>
      <c r="L64" s="36"/>
      <c r="M64" s="36"/>
      <c r="N64" s="273" t="s">
        <v>225</v>
      </c>
      <c r="O64" s="588" t="s">
        <v>225</v>
      </c>
      <c r="P64" s="1018"/>
      <c r="Q64" s="569">
        <f t="shared" si="3"/>
        <v>0</v>
      </c>
    </row>
    <row r="65" spans="1:17" customFormat="1" x14ac:dyDescent="0.3">
      <c r="A65" s="30">
        <v>51</v>
      </c>
      <c r="B65" s="2085"/>
      <c r="C65" s="2085"/>
      <c r="D65" s="233" t="s">
        <v>4867</v>
      </c>
      <c r="E65" s="564">
        <v>2</v>
      </c>
      <c r="F65" s="564">
        <v>12</v>
      </c>
      <c r="G65" s="33"/>
      <c r="H65" s="33"/>
      <c r="I65" s="33"/>
      <c r="J65" s="33"/>
      <c r="K65" s="33"/>
      <c r="L65" s="36"/>
      <c r="M65" s="36"/>
      <c r="N65" s="273" t="s">
        <v>225</v>
      </c>
      <c r="O65" s="588" t="s">
        <v>225</v>
      </c>
      <c r="P65" s="1018"/>
      <c r="Q65" s="569">
        <f t="shared" si="3"/>
        <v>0</v>
      </c>
    </row>
    <row r="66" spans="1:17" customFormat="1" x14ac:dyDescent="0.3">
      <c r="A66" s="30">
        <v>52</v>
      </c>
      <c r="B66" s="2085"/>
      <c r="C66" s="2085"/>
      <c r="D66" s="149" t="s">
        <v>4876</v>
      </c>
      <c r="E66" s="564">
        <v>2</v>
      </c>
      <c r="F66" s="564">
        <v>8</v>
      </c>
      <c r="G66" s="33"/>
      <c r="H66" s="33"/>
      <c r="I66" s="33"/>
      <c r="J66" s="33"/>
      <c r="K66" s="33"/>
      <c r="L66" s="36"/>
      <c r="M66" s="36"/>
      <c r="N66" s="273" t="s">
        <v>225</v>
      </c>
      <c r="O66" s="588" t="s">
        <v>225</v>
      </c>
      <c r="P66" s="1018"/>
      <c r="Q66" s="569">
        <f t="shared" si="3"/>
        <v>0</v>
      </c>
    </row>
    <row r="67" spans="1:17" customFormat="1" x14ac:dyDescent="0.3">
      <c r="A67" s="30">
        <v>53</v>
      </c>
      <c r="B67" s="2085"/>
      <c r="C67" s="2085"/>
      <c r="D67" s="149" t="s">
        <v>4877</v>
      </c>
      <c r="E67" s="564">
        <v>2</v>
      </c>
      <c r="F67" s="564">
        <v>12</v>
      </c>
      <c r="G67" s="33"/>
      <c r="H67" s="33"/>
      <c r="I67" s="33"/>
      <c r="J67" s="33"/>
      <c r="K67" s="33"/>
      <c r="L67" s="36"/>
      <c r="M67" s="36"/>
      <c r="N67" s="273" t="s">
        <v>225</v>
      </c>
      <c r="O67" s="588" t="s">
        <v>225</v>
      </c>
      <c r="P67" s="1018"/>
      <c r="Q67" s="569">
        <f t="shared" si="3"/>
        <v>0</v>
      </c>
    </row>
    <row r="68" spans="1:17" customFormat="1" x14ac:dyDescent="0.3">
      <c r="A68" s="30">
        <v>54</v>
      </c>
      <c r="B68" s="2085"/>
      <c r="C68" s="2085"/>
      <c r="D68" s="233" t="s">
        <v>4868</v>
      </c>
      <c r="E68" s="564">
        <v>2</v>
      </c>
      <c r="F68" s="564">
        <v>4</v>
      </c>
      <c r="G68" s="33"/>
      <c r="H68" s="33"/>
      <c r="I68" s="33"/>
      <c r="J68" s="33"/>
      <c r="K68" s="33"/>
      <c r="L68" s="36"/>
      <c r="M68" s="36"/>
      <c r="N68" s="273" t="s">
        <v>225</v>
      </c>
      <c r="O68" s="588" t="s">
        <v>225</v>
      </c>
      <c r="P68" s="1018"/>
      <c r="Q68" s="569">
        <f t="shared" si="3"/>
        <v>0</v>
      </c>
    </row>
    <row r="69" spans="1:17" customFormat="1" x14ac:dyDescent="0.3">
      <c r="A69" s="30">
        <v>55</v>
      </c>
      <c r="B69" s="2085"/>
      <c r="C69" s="2085"/>
      <c r="D69" s="149" t="s">
        <v>4869</v>
      </c>
      <c r="E69" s="564">
        <v>2</v>
      </c>
      <c r="F69" s="564">
        <v>1</v>
      </c>
      <c r="G69" s="33"/>
      <c r="H69" s="33"/>
      <c r="I69" s="33"/>
      <c r="J69" s="33"/>
      <c r="K69" s="33"/>
      <c r="L69" s="36"/>
      <c r="M69" s="36"/>
      <c r="N69" s="273" t="s">
        <v>225</v>
      </c>
      <c r="O69" s="588" t="s">
        <v>225</v>
      </c>
      <c r="P69" s="1018"/>
      <c r="Q69" s="569">
        <f t="shared" si="3"/>
        <v>0</v>
      </c>
    </row>
    <row r="70" spans="1:17" customFormat="1" x14ac:dyDescent="0.3">
      <c r="A70" s="30">
        <v>56</v>
      </c>
      <c r="B70" s="2085"/>
      <c r="C70" s="2085"/>
      <c r="D70" s="233" t="s">
        <v>4870</v>
      </c>
      <c r="E70" s="564">
        <v>2</v>
      </c>
      <c r="F70" s="564">
        <v>1</v>
      </c>
      <c r="G70" s="33"/>
      <c r="H70" s="33"/>
      <c r="I70" s="33"/>
      <c r="J70" s="33"/>
      <c r="K70" s="33"/>
      <c r="L70" s="36"/>
      <c r="M70" s="36"/>
      <c r="N70" s="273" t="s">
        <v>225</v>
      </c>
      <c r="O70" s="588" t="s">
        <v>225</v>
      </c>
      <c r="P70" s="1018"/>
      <c r="Q70" s="569">
        <f t="shared" si="3"/>
        <v>0</v>
      </c>
    </row>
    <row r="71" spans="1:17" customFormat="1" x14ac:dyDescent="0.3">
      <c r="A71" s="30">
        <v>57</v>
      </c>
      <c r="B71" s="2085" t="s">
        <v>4878</v>
      </c>
      <c r="C71" s="2085" t="s">
        <v>4879</v>
      </c>
      <c r="D71" s="233" t="s">
        <v>781</v>
      </c>
      <c r="E71" s="564">
        <v>52</v>
      </c>
      <c r="F71" s="564">
        <v>2</v>
      </c>
      <c r="G71" s="273"/>
      <c r="H71" s="33" t="s">
        <v>225</v>
      </c>
      <c r="I71" s="33"/>
      <c r="J71" s="33"/>
      <c r="K71" s="33"/>
      <c r="L71" s="36"/>
      <c r="M71" s="36"/>
      <c r="N71" s="33"/>
      <c r="O71" s="194"/>
      <c r="P71" s="1802" t="s">
        <v>137</v>
      </c>
      <c r="Q71" s="1802"/>
    </row>
    <row r="72" spans="1:17" customFormat="1" x14ac:dyDescent="0.3">
      <c r="A72" s="30">
        <v>58</v>
      </c>
      <c r="B72" s="2085"/>
      <c r="C72" s="2085"/>
      <c r="D72" s="233" t="s">
        <v>4860</v>
      </c>
      <c r="E72" s="564">
        <v>2</v>
      </c>
      <c r="F72" s="564">
        <v>2</v>
      </c>
      <c r="G72" s="33"/>
      <c r="H72" s="33"/>
      <c r="I72" s="33"/>
      <c r="J72" s="33"/>
      <c r="K72" s="33"/>
      <c r="L72" s="36"/>
      <c r="M72" s="36"/>
      <c r="N72" s="273" t="s">
        <v>225</v>
      </c>
      <c r="O72" s="588" t="s">
        <v>225</v>
      </c>
      <c r="P72" s="1018"/>
      <c r="Q72" s="569">
        <f t="shared" ref="Q72:Q82" si="4">ROUND(P72,2)*E72*F72</f>
        <v>0</v>
      </c>
    </row>
    <row r="73" spans="1:17" customFormat="1" x14ac:dyDescent="0.3">
      <c r="A73" s="30">
        <v>59</v>
      </c>
      <c r="B73" s="2085"/>
      <c r="C73" s="2085"/>
      <c r="D73" s="233" t="s">
        <v>4861</v>
      </c>
      <c r="E73" s="564">
        <v>2</v>
      </c>
      <c r="F73" s="564">
        <v>2</v>
      </c>
      <c r="G73" s="33"/>
      <c r="H73" s="33"/>
      <c r="I73" s="33"/>
      <c r="J73" s="33"/>
      <c r="K73" s="33"/>
      <c r="L73" s="36"/>
      <c r="M73" s="36"/>
      <c r="N73" s="273" t="s">
        <v>225</v>
      </c>
      <c r="O73" s="588" t="s">
        <v>225</v>
      </c>
      <c r="P73" s="1018"/>
      <c r="Q73" s="569">
        <f t="shared" si="4"/>
        <v>0</v>
      </c>
    </row>
    <row r="74" spans="1:17" customFormat="1" x14ac:dyDescent="0.3">
      <c r="A74" s="30">
        <v>60</v>
      </c>
      <c r="B74" s="2085"/>
      <c r="C74" s="2085"/>
      <c r="D74" s="233" t="s">
        <v>4862</v>
      </c>
      <c r="E74" s="564">
        <v>2</v>
      </c>
      <c r="F74" s="564">
        <v>2</v>
      </c>
      <c r="G74" s="33"/>
      <c r="H74" s="33"/>
      <c r="I74" s="33"/>
      <c r="J74" s="33"/>
      <c r="K74" s="33"/>
      <c r="L74" s="36"/>
      <c r="M74" s="36"/>
      <c r="N74" s="273" t="s">
        <v>225</v>
      </c>
      <c r="O74" s="588" t="s">
        <v>225</v>
      </c>
      <c r="P74" s="1018"/>
      <c r="Q74" s="569">
        <f t="shared" si="4"/>
        <v>0</v>
      </c>
    </row>
    <row r="75" spans="1:17" customFormat="1" x14ac:dyDescent="0.3">
      <c r="A75" s="30">
        <v>61</v>
      </c>
      <c r="B75" s="2085"/>
      <c r="C75" s="2085"/>
      <c r="D75" s="233" t="s">
        <v>4863</v>
      </c>
      <c r="E75" s="564">
        <v>2</v>
      </c>
      <c r="F75" s="564">
        <v>2</v>
      </c>
      <c r="G75" s="33"/>
      <c r="H75" s="33"/>
      <c r="I75" s="33"/>
      <c r="J75" s="33"/>
      <c r="K75" s="33"/>
      <c r="L75" s="36"/>
      <c r="M75" s="36"/>
      <c r="N75" s="273" t="s">
        <v>225</v>
      </c>
      <c r="O75" s="588" t="s">
        <v>225</v>
      </c>
      <c r="P75" s="1018"/>
      <c r="Q75" s="569">
        <f t="shared" si="4"/>
        <v>0</v>
      </c>
    </row>
    <row r="76" spans="1:17" customFormat="1" x14ac:dyDescent="0.3">
      <c r="A76" s="30">
        <v>62</v>
      </c>
      <c r="B76" s="2085"/>
      <c r="C76" s="2085"/>
      <c r="D76" s="233" t="s">
        <v>4864</v>
      </c>
      <c r="E76" s="564">
        <v>2</v>
      </c>
      <c r="F76" s="564">
        <v>2</v>
      </c>
      <c r="G76" s="33"/>
      <c r="H76" s="33"/>
      <c r="I76" s="33"/>
      <c r="J76" s="33"/>
      <c r="K76" s="33"/>
      <c r="L76" s="36"/>
      <c r="M76" s="36"/>
      <c r="N76" s="273" t="s">
        <v>225</v>
      </c>
      <c r="O76" s="588" t="s">
        <v>225</v>
      </c>
      <c r="P76" s="1018"/>
      <c r="Q76" s="569">
        <f t="shared" si="4"/>
        <v>0</v>
      </c>
    </row>
    <row r="77" spans="1:17" customFormat="1" ht="30" customHeight="1" x14ac:dyDescent="0.3">
      <c r="A77" s="30">
        <v>63</v>
      </c>
      <c r="B77" s="2085"/>
      <c r="C77" s="2085"/>
      <c r="D77" s="149" t="s">
        <v>4865</v>
      </c>
      <c r="E77" s="564">
        <v>2</v>
      </c>
      <c r="F77" s="564">
        <v>2</v>
      </c>
      <c r="G77" s="33"/>
      <c r="H77" s="33"/>
      <c r="I77" s="33"/>
      <c r="J77" s="33"/>
      <c r="K77" s="33"/>
      <c r="L77" s="36"/>
      <c r="M77" s="36"/>
      <c r="N77" s="273" t="s">
        <v>225</v>
      </c>
      <c r="O77" s="588" t="s">
        <v>225</v>
      </c>
      <c r="P77" s="1018"/>
      <c r="Q77" s="569">
        <f t="shared" si="4"/>
        <v>0</v>
      </c>
    </row>
    <row r="78" spans="1:17" customFormat="1" ht="41.4" x14ac:dyDescent="0.3">
      <c r="A78" s="30">
        <v>64</v>
      </c>
      <c r="B78" s="2085"/>
      <c r="C78" s="2085"/>
      <c r="D78" s="149" t="s">
        <v>4875</v>
      </c>
      <c r="E78" s="564">
        <v>2</v>
      </c>
      <c r="F78" s="564">
        <v>2</v>
      </c>
      <c r="G78" s="33"/>
      <c r="H78" s="33"/>
      <c r="I78" s="33"/>
      <c r="J78" s="33"/>
      <c r="K78" s="33"/>
      <c r="L78" s="36"/>
      <c r="M78" s="36"/>
      <c r="N78" s="273" t="s">
        <v>225</v>
      </c>
      <c r="O78" s="588" t="s">
        <v>225</v>
      </c>
      <c r="P78" s="1018"/>
      <c r="Q78" s="569">
        <f t="shared" si="4"/>
        <v>0</v>
      </c>
    </row>
    <row r="79" spans="1:17" customFormat="1" x14ac:dyDescent="0.3">
      <c r="A79" s="30">
        <v>65</v>
      </c>
      <c r="B79" s="2085"/>
      <c r="C79" s="2085"/>
      <c r="D79" s="233" t="s">
        <v>4867</v>
      </c>
      <c r="E79" s="564">
        <v>2</v>
      </c>
      <c r="F79" s="564">
        <v>2</v>
      </c>
      <c r="G79" s="33"/>
      <c r="H79" s="33"/>
      <c r="I79" s="33"/>
      <c r="J79" s="33"/>
      <c r="K79" s="33"/>
      <c r="L79" s="36"/>
      <c r="M79" s="36"/>
      <c r="N79" s="273" t="s">
        <v>225</v>
      </c>
      <c r="O79" s="588" t="s">
        <v>225</v>
      </c>
      <c r="P79" s="1018"/>
      <c r="Q79" s="569">
        <f t="shared" si="4"/>
        <v>0</v>
      </c>
    </row>
    <row r="80" spans="1:17" customFormat="1" x14ac:dyDescent="0.3">
      <c r="A80" s="30">
        <v>66</v>
      </c>
      <c r="B80" s="2085"/>
      <c r="C80" s="2085"/>
      <c r="D80" s="149" t="s">
        <v>4880</v>
      </c>
      <c r="E80" s="564">
        <v>2</v>
      </c>
      <c r="F80" s="564">
        <v>2</v>
      </c>
      <c r="G80" s="33"/>
      <c r="H80" s="33"/>
      <c r="I80" s="33"/>
      <c r="J80" s="33"/>
      <c r="K80" s="33"/>
      <c r="L80" s="36"/>
      <c r="M80" s="36"/>
      <c r="N80" s="273" t="s">
        <v>225</v>
      </c>
      <c r="O80" s="588" t="s">
        <v>225</v>
      </c>
      <c r="P80" s="1018"/>
      <c r="Q80" s="569">
        <f t="shared" si="4"/>
        <v>0</v>
      </c>
    </row>
    <row r="81" spans="1:17" customFormat="1" x14ac:dyDescent="0.3">
      <c r="A81" s="30">
        <v>67</v>
      </c>
      <c r="B81" s="2085"/>
      <c r="C81" s="2085"/>
      <c r="D81" s="149" t="s">
        <v>4869</v>
      </c>
      <c r="E81" s="564">
        <v>2</v>
      </c>
      <c r="F81" s="564">
        <v>1</v>
      </c>
      <c r="G81" s="33"/>
      <c r="H81" s="33"/>
      <c r="I81" s="33"/>
      <c r="J81" s="33"/>
      <c r="K81" s="33"/>
      <c r="L81" s="36"/>
      <c r="M81" s="36"/>
      <c r="N81" s="273" t="s">
        <v>225</v>
      </c>
      <c r="O81" s="588" t="s">
        <v>225</v>
      </c>
      <c r="P81" s="1018"/>
      <c r="Q81" s="569">
        <f t="shared" si="4"/>
        <v>0</v>
      </c>
    </row>
    <row r="82" spans="1:17" customFormat="1" x14ac:dyDescent="0.3">
      <c r="A82" s="30">
        <v>68</v>
      </c>
      <c r="B82" s="2085"/>
      <c r="C82" s="2085"/>
      <c r="D82" s="233" t="s">
        <v>4870</v>
      </c>
      <c r="E82" s="564">
        <v>2</v>
      </c>
      <c r="F82" s="564">
        <v>1</v>
      </c>
      <c r="G82" s="33"/>
      <c r="H82" s="33"/>
      <c r="I82" s="33"/>
      <c r="J82" s="33"/>
      <c r="K82" s="33"/>
      <c r="L82" s="36"/>
      <c r="M82" s="36"/>
      <c r="N82" s="273" t="s">
        <v>225</v>
      </c>
      <c r="O82" s="588" t="s">
        <v>225</v>
      </c>
      <c r="P82" s="1018"/>
      <c r="Q82" s="569">
        <f t="shared" si="4"/>
        <v>0</v>
      </c>
    </row>
    <row r="83" spans="1:17" customFormat="1" ht="15" customHeight="1" x14ac:dyDescent="0.3">
      <c r="A83" s="30">
        <v>69</v>
      </c>
      <c r="B83" s="2085" t="s">
        <v>4881</v>
      </c>
      <c r="C83" s="2085" t="s">
        <v>4882</v>
      </c>
      <c r="D83" s="233" t="s">
        <v>781</v>
      </c>
      <c r="E83" s="564">
        <v>365</v>
      </c>
      <c r="F83" s="564">
        <v>4</v>
      </c>
      <c r="G83" s="273" t="s">
        <v>225</v>
      </c>
      <c r="H83" s="33"/>
      <c r="I83" s="33"/>
      <c r="J83" s="33"/>
      <c r="K83" s="33"/>
      <c r="L83" s="36"/>
      <c r="M83" s="36"/>
      <c r="N83" s="33"/>
      <c r="O83" s="194"/>
      <c r="P83" s="1802" t="s">
        <v>137</v>
      </c>
      <c r="Q83" s="1802"/>
    </row>
    <row r="84" spans="1:17" customFormat="1" x14ac:dyDescent="0.3">
      <c r="A84" s="30">
        <v>70</v>
      </c>
      <c r="B84" s="2085"/>
      <c r="C84" s="2085"/>
      <c r="D84" s="233" t="s">
        <v>4883</v>
      </c>
      <c r="E84" s="564">
        <v>2</v>
      </c>
      <c r="F84" s="564">
        <v>4</v>
      </c>
      <c r="G84" s="33"/>
      <c r="H84" s="33"/>
      <c r="I84" s="33"/>
      <c r="J84" s="33"/>
      <c r="K84" s="33"/>
      <c r="L84" s="36"/>
      <c r="M84" s="36"/>
      <c r="N84" s="273" t="s">
        <v>225</v>
      </c>
      <c r="O84" s="588" t="s">
        <v>225</v>
      </c>
      <c r="P84" s="1018"/>
      <c r="Q84" s="569">
        <f t="shared" ref="Q84:Q101" si="5">ROUND(P84,2)*E84*F84</f>
        <v>0</v>
      </c>
    </row>
    <row r="85" spans="1:17" customFormat="1" x14ac:dyDescent="0.3">
      <c r="A85" s="30">
        <v>71</v>
      </c>
      <c r="B85" s="2085"/>
      <c r="C85" s="2085"/>
      <c r="D85" s="233" t="s">
        <v>4860</v>
      </c>
      <c r="E85" s="564">
        <v>2</v>
      </c>
      <c r="F85" s="564">
        <v>4</v>
      </c>
      <c r="G85" s="33"/>
      <c r="H85" s="33"/>
      <c r="I85" s="33"/>
      <c r="J85" s="33"/>
      <c r="K85" s="33"/>
      <c r="L85" s="36"/>
      <c r="M85" s="36"/>
      <c r="N85" s="273" t="s">
        <v>225</v>
      </c>
      <c r="O85" s="588" t="s">
        <v>225</v>
      </c>
      <c r="P85" s="1018"/>
      <c r="Q85" s="569">
        <f t="shared" si="5"/>
        <v>0</v>
      </c>
    </row>
    <row r="86" spans="1:17" customFormat="1" x14ac:dyDescent="0.3">
      <c r="A86" s="30">
        <v>72</v>
      </c>
      <c r="B86" s="2085"/>
      <c r="C86" s="2085"/>
      <c r="D86" s="149" t="s">
        <v>4861</v>
      </c>
      <c r="E86" s="564">
        <v>2</v>
      </c>
      <c r="F86" s="564">
        <v>4</v>
      </c>
      <c r="G86" s="33"/>
      <c r="H86" s="33"/>
      <c r="I86" s="33"/>
      <c r="J86" s="33"/>
      <c r="K86" s="33"/>
      <c r="L86" s="36"/>
      <c r="M86" s="36"/>
      <c r="N86" s="273" t="s">
        <v>225</v>
      </c>
      <c r="O86" s="588" t="s">
        <v>225</v>
      </c>
      <c r="P86" s="1018"/>
      <c r="Q86" s="569">
        <f t="shared" si="5"/>
        <v>0</v>
      </c>
    </row>
    <row r="87" spans="1:17" customFormat="1" x14ac:dyDescent="0.3">
      <c r="A87" s="30">
        <v>73</v>
      </c>
      <c r="B87" s="2085"/>
      <c r="C87" s="2085"/>
      <c r="D87" s="149" t="s">
        <v>4884</v>
      </c>
      <c r="E87" s="564">
        <v>2</v>
      </c>
      <c r="F87" s="564">
        <v>4</v>
      </c>
      <c r="G87" s="33"/>
      <c r="H87" s="33"/>
      <c r="I87" s="33"/>
      <c r="J87" s="33"/>
      <c r="K87" s="33"/>
      <c r="L87" s="36"/>
      <c r="M87" s="36"/>
      <c r="N87" s="273" t="s">
        <v>225</v>
      </c>
      <c r="O87" s="588" t="s">
        <v>225</v>
      </c>
      <c r="P87" s="1018"/>
      <c r="Q87" s="569">
        <f t="shared" si="5"/>
        <v>0</v>
      </c>
    </row>
    <row r="88" spans="1:17" customFormat="1" x14ac:dyDescent="0.3">
      <c r="A88" s="30">
        <v>74</v>
      </c>
      <c r="B88" s="2085"/>
      <c r="C88" s="2085"/>
      <c r="D88" s="233" t="s">
        <v>4885</v>
      </c>
      <c r="E88" s="564">
        <v>2</v>
      </c>
      <c r="F88" s="564">
        <v>4</v>
      </c>
      <c r="G88" s="33"/>
      <c r="H88" s="33"/>
      <c r="I88" s="33"/>
      <c r="J88" s="33"/>
      <c r="K88" s="33"/>
      <c r="L88" s="36"/>
      <c r="M88" s="36"/>
      <c r="N88" s="273" t="s">
        <v>225</v>
      </c>
      <c r="O88" s="588" t="s">
        <v>225</v>
      </c>
      <c r="P88" s="1018"/>
      <c r="Q88" s="569">
        <f t="shared" si="5"/>
        <v>0</v>
      </c>
    </row>
    <row r="89" spans="1:17" customFormat="1" x14ac:dyDescent="0.3">
      <c r="A89" s="30">
        <v>75</v>
      </c>
      <c r="B89" s="2085"/>
      <c r="C89" s="2085"/>
      <c r="D89" s="233" t="s">
        <v>4886</v>
      </c>
      <c r="E89" s="564">
        <v>2</v>
      </c>
      <c r="F89" s="564">
        <v>4</v>
      </c>
      <c r="G89" s="33"/>
      <c r="H89" s="33"/>
      <c r="I89" s="33"/>
      <c r="J89" s="33"/>
      <c r="K89" s="33"/>
      <c r="L89" s="36"/>
      <c r="M89" s="36"/>
      <c r="N89" s="273" t="s">
        <v>225</v>
      </c>
      <c r="O89" s="588" t="s">
        <v>225</v>
      </c>
      <c r="P89" s="1018"/>
      <c r="Q89" s="569">
        <f t="shared" si="5"/>
        <v>0</v>
      </c>
    </row>
    <row r="90" spans="1:17" customFormat="1" x14ac:dyDescent="0.3">
      <c r="A90" s="30">
        <v>76</v>
      </c>
      <c r="B90" s="2085"/>
      <c r="C90" s="2085"/>
      <c r="D90" s="233" t="s">
        <v>4887</v>
      </c>
      <c r="E90" s="564">
        <v>2</v>
      </c>
      <c r="F90" s="564">
        <v>4</v>
      </c>
      <c r="G90" s="33"/>
      <c r="H90" s="33"/>
      <c r="I90" s="33"/>
      <c r="J90" s="33"/>
      <c r="K90" s="33"/>
      <c r="L90" s="36"/>
      <c r="M90" s="36"/>
      <c r="N90" s="273" t="s">
        <v>225</v>
      </c>
      <c r="O90" s="588" t="s">
        <v>225</v>
      </c>
      <c r="P90" s="1018"/>
      <c r="Q90" s="569">
        <f t="shared" si="5"/>
        <v>0</v>
      </c>
    </row>
    <row r="91" spans="1:17" customFormat="1" ht="41.4" x14ac:dyDescent="0.3">
      <c r="A91" s="30">
        <v>77</v>
      </c>
      <c r="B91" s="2085"/>
      <c r="C91" s="2085"/>
      <c r="D91" s="149" t="s">
        <v>4888</v>
      </c>
      <c r="E91" s="564">
        <v>2</v>
      </c>
      <c r="F91" s="564">
        <v>4</v>
      </c>
      <c r="G91" s="33"/>
      <c r="H91" s="33"/>
      <c r="I91" s="33"/>
      <c r="J91" s="33"/>
      <c r="K91" s="33"/>
      <c r="L91" s="36"/>
      <c r="M91" s="36"/>
      <c r="N91" s="273" t="s">
        <v>225</v>
      </c>
      <c r="O91" s="588" t="s">
        <v>225</v>
      </c>
      <c r="P91" s="1018"/>
      <c r="Q91" s="569">
        <f t="shared" si="5"/>
        <v>0</v>
      </c>
    </row>
    <row r="92" spans="1:17" customFormat="1" x14ac:dyDescent="0.3">
      <c r="A92" s="30">
        <v>78</v>
      </c>
      <c r="B92" s="2085"/>
      <c r="C92" s="2085"/>
      <c r="D92" s="233" t="s">
        <v>4889</v>
      </c>
      <c r="E92" s="564">
        <v>2</v>
      </c>
      <c r="F92" s="564">
        <v>4</v>
      </c>
      <c r="G92" s="33"/>
      <c r="H92" s="33"/>
      <c r="I92" s="33"/>
      <c r="J92" s="33"/>
      <c r="K92" s="33"/>
      <c r="L92" s="36"/>
      <c r="M92" s="36"/>
      <c r="N92" s="273" t="s">
        <v>225</v>
      </c>
      <c r="O92" s="588" t="s">
        <v>225</v>
      </c>
      <c r="P92" s="1018"/>
      <c r="Q92" s="569">
        <f t="shared" si="5"/>
        <v>0</v>
      </c>
    </row>
    <row r="93" spans="1:17" customFormat="1" x14ac:dyDescent="0.3">
      <c r="A93" s="30">
        <v>79</v>
      </c>
      <c r="B93" s="2085"/>
      <c r="C93" s="2085"/>
      <c r="D93" s="233" t="s">
        <v>4890</v>
      </c>
      <c r="E93" s="564">
        <v>2</v>
      </c>
      <c r="F93" s="564">
        <v>4</v>
      </c>
      <c r="G93" s="33"/>
      <c r="H93" s="33"/>
      <c r="I93" s="33"/>
      <c r="J93" s="33"/>
      <c r="K93" s="33"/>
      <c r="L93" s="36"/>
      <c r="M93" s="36"/>
      <c r="N93" s="273" t="s">
        <v>225</v>
      </c>
      <c r="O93" s="588" t="s">
        <v>225</v>
      </c>
      <c r="P93" s="1018"/>
      <c r="Q93" s="569">
        <f t="shared" si="5"/>
        <v>0</v>
      </c>
    </row>
    <row r="94" spans="1:17" customFormat="1" x14ac:dyDescent="0.3">
      <c r="A94" s="30">
        <v>80</v>
      </c>
      <c r="B94" s="2085"/>
      <c r="C94" s="2085"/>
      <c r="D94" s="233" t="s">
        <v>4891</v>
      </c>
      <c r="E94" s="564">
        <v>2</v>
      </c>
      <c r="F94" s="564">
        <v>4</v>
      </c>
      <c r="G94" s="33"/>
      <c r="H94" s="33"/>
      <c r="I94" s="33"/>
      <c r="J94" s="33"/>
      <c r="K94" s="33"/>
      <c r="L94" s="36"/>
      <c r="M94" s="36"/>
      <c r="N94" s="273" t="s">
        <v>225</v>
      </c>
      <c r="O94" s="588" t="s">
        <v>225</v>
      </c>
      <c r="P94" s="1018"/>
      <c r="Q94" s="569">
        <f t="shared" si="5"/>
        <v>0</v>
      </c>
    </row>
    <row r="95" spans="1:17" customFormat="1" x14ac:dyDescent="0.3">
      <c r="A95" s="30">
        <v>81</v>
      </c>
      <c r="B95" s="2085"/>
      <c r="C95" s="2085"/>
      <c r="D95" s="233" t="s">
        <v>4892</v>
      </c>
      <c r="E95" s="564">
        <v>2</v>
      </c>
      <c r="F95" s="564">
        <v>4</v>
      </c>
      <c r="G95" s="33"/>
      <c r="H95" s="33"/>
      <c r="I95" s="33"/>
      <c r="J95" s="33"/>
      <c r="K95" s="33"/>
      <c r="L95" s="36"/>
      <c r="M95" s="36"/>
      <c r="N95" s="273" t="s">
        <v>225</v>
      </c>
      <c r="O95" s="588" t="s">
        <v>225</v>
      </c>
      <c r="P95" s="1018"/>
      <c r="Q95" s="569">
        <f t="shared" si="5"/>
        <v>0</v>
      </c>
    </row>
    <row r="96" spans="1:17" customFormat="1" x14ac:dyDescent="0.3">
      <c r="A96" s="30">
        <v>82</v>
      </c>
      <c r="B96" s="2085"/>
      <c r="C96" s="2085"/>
      <c r="D96" s="233" t="s">
        <v>4869</v>
      </c>
      <c r="E96" s="564">
        <v>2</v>
      </c>
      <c r="F96" s="564">
        <v>1</v>
      </c>
      <c r="G96" s="33"/>
      <c r="H96" s="33"/>
      <c r="I96" s="33"/>
      <c r="J96" s="33"/>
      <c r="K96" s="33"/>
      <c r="L96" s="36"/>
      <c r="M96" s="36"/>
      <c r="N96" s="273" t="s">
        <v>225</v>
      </c>
      <c r="O96" s="588" t="s">
        <v>225</v>
      </c>
      <c r="P96" s="1018"/>
      <c r="Q96" s="569">
        <f t="shared" si="5"/>
        <v>0</v>
      </c>
    </row>
    <row r="97" spans="1:17" customFormat="1" x14ac:dyDescent="0.3">
      <c r="A97" s="30">
        <v>83</v>
      </c>
      <c r="B97" s="2085"/>
      <c r="C97" s="2085"/>
      <c r="D97" s="233" t="s">
        <v>4893</v>
      </c>
      <c r="E97" s="564">
        <v>2</v>
      </c>
      <c r="F97" s="564">
        <v>1</v>
      </c>
      <c r="G97" s="33"/>
      <c r="H97" s="33"/>
      <c r="I97" s="33"/>
      <c r="J97" s="33"/>
      <c r="K97" s="33"/>
      <c r="L97" s="36"/>
      <c r="M97" s="36"/>
      <c r="N97" s="273" t="s">
        <v>225</v>
      </c>
      <c r="O97" s="588" t="s">
        <v>225</v>
      </c>
      <c r="P97" s="1018"/>
      <c r="Q97" s="569">
        <f t="shared" si="5"/>
        <v>0</v>
      </c>
    </row>
    <row r="98" spans="1:17" customFormat="1" x14ac:dyDescent="0.3">
      <c r="A98" s="30">
        <v>84</v>
      </c>
      <c r="B98" s="2085"/>
      <c r="C98" s="2085"/>
      <c r="D98" s="233" t="s">
        <v>4894</v>
      </c>
      <c r="E98" s="564">
        <v>2</v>
      </c>
      <c r="F98" s="564">
        <v>1</v>
      </c>
      <c r="G98" s="33"/>
      <c r="H98" s="33"/>
      <c r="I98" s="33"/>
      <c r="J98" s="33"/>
      <c r="K98" s="33"/>
      <c r="L98" s="36"/>
      <c r="M98" s="36"/>
      <c r="N98" s="273" t="s">
        <v>225</v>
      </c>
      <c r="O98" s="588" t="s">
        <v>225</v>
      </c>
      <c r="P98" s="1018"/>
      <c r="Q98" s="569">
        <f t="shared" si="5"/>
        <v>0</v>
      </c>
    </row>
    <row r="99" spans="1:17" customFormat="1" x14ac:dyDescent="0.3">
      <c r="A99" s="30">
        <v>85</v>
      </c>
      <c r="B99" s="2085"/>
      <c r="C99" s="2085"/>
      <c r="D99" s="233" t="s">
        <v>4867</v>
      </c>
      <c r="E99" s="564">
        <v>2</v>
      </c>
      <c r="F99" s="564">
        <v>4</v>
      </c>
      <c r="G99" s="33"/>
      <c r="H99" s="33"/>
      <c r="I99" s="33"/>
      <c r="J99" s="33"/>
      <c r="K99" s="33"/>
      <c r="L99" s="36"/>
      <c r="M99" s="36"/>
      <c r="N99" s="273" t="s">
        <v>225</v>
      </c>
      <c r="O99" s="588" t="s">
        <v>225</v>
      </c>
      <c r="P99" s="1018"/>
      <c r="Q99" s="569">
        <f t="shared" si="5"/>
        <v>0</v>
      </c>
    </row>
    <row r="100" spans="1:17" customFormat="1" x14ac:dyDescent="0.3">
      <c r="A100" s="30">
        <v>86</v>
      </c>
      <c r="B100" s="2085"/>
      <c r="C100" s="2085"/>
      <c r="D100" s="233" t="s">
        <v>4895</v>
      </c>
      <c r="E100" s="564">
        <v>52</v>
      </c>
      <c r="F100" s="564">
        <v>4</v>
      </c>
      <c r="G100" s="33"/>
      <c r="H100" s="33"/>
      <c r="I100" s="33"/>
      <c r="J100" s="33"/>
      <c r="K100" s="33"/>
      <c r="L100" s="36"/>
      <c r="M100" s="36"/>
      <c r="N100" s="273" t="s">
        <v>225</v>
      </c>
      <c r="O100" s="588" t="s">
        <v>225</v>
      </c>
      <c r="P100" s="1018"/>
      <c r="Q100" s="569">
        <f t="shared" si="5"/>
        <v>0</v>
      </c>
    </row>
    <row r="101" spans="1:17" customFormat="1" x14ac:dyDescent="0.3">
      <c r="A101" s="30">
        <v>87</v>
      </c>
      <c r="B101" s="2085"/>
      <c r="C101" s="2085"/>
      <c r="D101" s="233" t="s">
        <v>4896</v>
      </c>
      <c r="E101" s="564">
        <v>52</v>
      </c>
      <c r="F101" s="564">
        <v>4</v>
      </c>
      <c r="G101" s="33"/>
      <c r="H101" s="33"/>
      <c r="I101" s="33"/>
      <c r="J101" s="33"/>
      <c r="K101" s="33"/>
      <c r="L101" s="36"/>
      <c r="M101" s="36"/>
      <c r="N101" s="273" t="s">
        <v>225</v>
      </c>
      <c r="O101" s="588" t="s">
        <v>225</v>
      </c>
      <c r="P101" s="1018"/>
      <c r="Q101" s="569">
        <f t="shared" si="5"/>
        <v>0</v>
      </c>
    </row>
    <row r="102" spans="1:17" customFormat="1" ht="15" customHeight="1" x14ac:dyDescent="0.3">
      <c r="A102" s="30">
        <v>88</v>
      </c>
      <c r="B102" s="2085" t="s">
        <v>4897</v>
      </c>
      <c r="C102" s="2086" t="s">
        <v>4898</v>
      </c>
      <c r="D102" s="233" t="s">
        <v>781</v>
      </c>
      <c r="E102" s="564">
        <v>365</v>
      </c>
      <c r="F102" s="564">
        <v>4</v>
      </c>
      <c r="G102" s="273" t="s">
        <v>225</v>
      </c>
      <c r="H102" s="33"/>
      <c r="I102" s="33"/>
      <c r="J102" s="33"/>
      <c r="K102" s="33"/>
      <c r="L102" s="36"/>
      <c r="M102" s="36"/>
      <c r="N102" s="33"/>
      <c r="O102" s="194"/>
      <c r="P102" s="1802" t="s">
        <v>137</v>
      </c>
      <c r="Q102" s="1802"/>
    </row>
    <row r="103" spans="1:17" customFormat="1" x14ac:dyDescent="0.3">
      <c r="A103" s="30">
        <v>89</v>
      </c>
      <c r="B103" s="2085"/>
      <c r="C103" s="2086"/>
      <c r="D103" s="233" t="s">
        <v>4860</v>
      </c>
      <c r="E103" s="564">
        <v>2</v>
      </c>
      <c r="F103" s="564">
        <v>4</v>
      </c>
      <c r="G103" s="33"/>
      <c r="H103" s="33"/>
      <c r="I103" s="33"/>
      <c r="J103" s="33"/>
      <c r="K103" s="33"/>
      <c r="L103" s="36"/>
      <c r="M103" s="36"/>
      <c r="N103" s="273" t="s">
        <v>225</v>
      </c>
      <c r="O103" s="588" t="s">
        <v>225</v>
      </c>
      <c r="P103" s="1018"/>
      <c r="Q103" s="569">
        <f t="shared" ref="Q103:Q116" si="6">ROUND(P103,2)*E103*F103</f>
        <v>0</v>
      </c>
    </row>
    <row r="104" spans="1:17" customFormat="1" x14ac:dyDescent="0.3">
      <c r="A104" s="30">
        <v>90</v>
      </c>
      <c r="B104" s="2085"/>
      <c r="C104" s="2086"/>
      <c r="D104" s="233" t="s">
        <v>4861</v>
      </c>
      <c r="E104" s="564">
        <v>2</v>
      </c>
      <c r="F104" s="564">
        <v>4</v>
      </c>
      <c r="G104" s="33"/>
      <c r="H104" s="33"/>
      <c r="I104" s="33"/>
      <c r="J104" s="33"/>
      <c r="K104" s="33"/>
      <c r="L104" s="36"/>
      <c r="M104" s="36"/>
      <c r="N104" s="273" t="s">
        <v>225</v>
      </c>
      <c r="O104" s="588" t="s">
        <v>225</v>
      </c>
      <c r="P104" s="1018"/>
      <c r="Q104" s="569">
        <f t="shared" si="6"/>
        <v>0</v>
      </c>
    </row>
    <row r="105" spans="1:17" customFormat="1" x14ac:dyDescent="0.3">
      <c r="A105" s="30">
        <v>91</v>
      </c>
      <c r="B105" s="2085"/>
      <c r="C105" s="2086"/>
      <c r="D105" s="233" t="s">
        <v>4884</v>
      </c>
      <c r="E105" s="564">
        <v>2</v>
      </c>
      <c r="F105" s="564">
        <v>4</v>
      </c>
      <c r="G105" s="33"/>
      <c r="H105" s="33"/>
      <c r="I105" s="33"/>
      <c r="J105" s="33"/>
      <c r="K105" s="33"/>
      <c r="L105" s="36"/>
      <c r="M105" s="36"/>
      <c r="N105" s="273" t="s">
        <v>225</v>
      </c>
      <c r="O105" s="588" t="s">
        <v>225</v>
      </c>
      <c r="P105" s="1018"/>
      <c r="Q105" s="569">
        <f t="shared" si="6"/>
        <v>0</v>
      </c>
    </row>
    <row r="106" spans="1:17" customFormat="1" x14ac:dyDescent="0.3">
      <c r="A106" s="30">
        <v>92</v>
      </c>
      <c r="B106" s="2085"/>
      <c r="C106" s="2086"/>
      <c r="D106" s="233" t="s">
        <v>4863</v>
      </c>
      <c r="E106" s="564">
        <v>2</v>
      </c>
      <c r="F106" s="564">
        <v>4</v>
      </c>
      <c r="G106" s="33"/>
      <c r="H106" s="33"/>
      <c r="I106" s="33"/>
      <c r="J106" s="33"/>
      <c r="K106" s="33"/>
      <c r="L106" s="36"/>
      <c r="M106" s="36"/>
      <c r="N106" s="273" t="s">
        <v>225</v>
      </c>
      <c r="O106" s="588" t="s">
        <v>225</v>
      </c>
      <c r="P106" s="1018"/>
      <c r="Q106" s="569">
        <f t="shared" si="6"/>
        <v>0</v>
      </c>
    </row>
    <row r="107" spans="1:17" customFormat="1" x14ac:dyDescent="0.3">
      <c r="A107" s="30">
        <v>93</v>
      </c>
      <c r="B107" s="2085"/>
      <c r="C107" s="2086"/>
      <c r="D107" s="233" t="s">
        <v>4864</v>
      </c>
      <c r="E107" s="564">
        <v>2</v>
      </c>
      <c r="F107" s="564">
        <v>4</v>
      </c>
      <c r="G107" s="33"/>
      <c r="H107" s="33"/>
      <c r="I107" s="33"/>
      <c r="J107" s="33"/>
      <c r="K107" s="33"/>
      <c r="L107" s="36"/>
      <c r="M107" s="36"/>
      <c r="N107" s="273" t="s">
        <v>225</v>
      </c>
      <c r="O107" s="588" t="s">
        <v>225</v>
      </c>
      <c r="P107" s="1018"/>
      <c r="Q107" s="569">
        <f t="shared" si="6"/>
        <v>0</v>
      </c>
    </row>
    <row r="108" spans="1:17" customFormat="1" ht="41.4" x14ac:dyDescent="0.3">
      <c r="A108" s="30">
        <v>94</v>
      </c>
      <c r="B108" s="2085"/>
      <c r="C108" s="2086"/>
      <c r="D108" s="149" t="s">
        <v>4865</v>
      </c>
      <c r="E108" s="564">
        <v>2</v>
      </c>
      <c r="F108" s="564">
        <v>4</v>
      </c>
      <c r="G108" s="33"/>
      <c r="H108" s="33"/>
      <c r="I108" s="33"/>
      <c r="J108" s="33"/>
      <c r="K108" s="33"/>
      <c r="L108" s="36"/>
      <c r="M108" s="36"/>
      <c r="N108" s="273" t="s">
        <v>225</v>
      </c>
      <c r="O108" s="588" t="s">
        <v>225</v>
      </c>
      <c r="P108" s="1018"/>
      <c r="Q108" s="569">
        <f t="shared" si="6"/>
        <v>0</v>
      </c>
    </row>
    <row r="109" spans="1:17" customFormat="1" ht="27.6" x14ac:dyDescent="0.3">
      <c r="A109" s="30">
        <v>95</v>
      </c>
      <c r="B109" s="2085"/>
      <c r="C109" s="2086"/>
      <c r="D109" s="149" t="s">
        <v>4899</v>
      </c>
      <c r="E109" s="564">
        <v>2</v>
      </c>
      <c r="F109" s="564">
        <v>4</v>
      </c>
      <c r="G109" s="33"/>
      <c r="H109" s="33"/>
      <c r="I109" s="33"/>
      <c r="J109" s="33"/>
      <c r="K109" s="33"/>
      <c r="L109" s="36"/>
      <c r="M109" s="36"/>
      <c r="N109" s="273" t="s">
        <v>225</v>
      </c>
      <c r="O109" s="588" t="s">
        <v>225</v>
      </c>
      <c r="P109" s="1018"/>
      <c r="Q109" s="569">
        <f t="shared" si="6"/>
        <v>0</v>
      </c>
    </row>
    <row r="110" spans="1:17" customFormat="1" x14ac:dyDescent="0.3">
      <c r="A110" s="30">
        <v>96</v>
      </c>
      <c r="B110" s="2085"/>
      <c r="C110" s="2086"/>
      <c r="D110" s="233" t="s">
        <v>4867</v>
      </c>
      <c r="E110" s="564">
        <v>2</v>
      </c>
      <c r="F110" s="564">
        <v>4</v>
      </c>
      <c r="G110" s="33"/>
      <c r="H110" s="33"/>
      <c r="I110" s="33"/>
      <c r="J110" s="33"/>
      <c r="K110" s="33"/>
      <c r="L110" s="36"/>
      <c r="M110" s="36"/>
      <c r="N110" s="273" t="s">
        <v>225</v>
      </c>
      <c r="O110" s="588" t="s">
        <v>225</v>
      </c>
      <c r="P110" s="1018"/>
      <c r="Q110" s="569">
        <f t="shared" si="6"/>
        <v>0</v>
      </c>
    </row>
    <row r="111" spans="1:17" customFormat="1" x14ac:dyDescent="0.3">
      <c r="A111" s="30">
        <v>97</v>
      </c>
      <c r="B111" s="2085"/>
      <c r="C111" s="2086"/>
      <c r="D111" s="233" t="s">
        <v>4900</v>
      </c>
      <c r="E111" s="564">
        <v>2</v>
      </c>
      <c r="F111" s="564">
        <v>4</v>
      </c>
      <c r="G111" s="33"/>
      <c r="H111" s="33"/>
      <c r="I111" s="33"/>
      <c r="J111" s="33"/>
      <c r="K111" s="33"/>
      <c r="L111" s="36"/>
      <c r="M111" s="36"/>
      <c r="N111" s="273" t="s">
        <v>225</v>
      </c>
      <c r="O111" s="588" t="s">
        <v>225</v>
      </c>
      <c r="P111" s="1018"/>
      <c r="Q111" s="569">
        <f t="shared" si="6"/>
        <v>0</v>
      </c>
    </row>
    <row r="112" spans="1:17" customFormat="1" x14ac:dyDescent="0.3">
      <c r="A112" s="30">
        <v>98</v>
      </c>
      <c r="B112" s="2085"/>
      <c r="C112" s="2086"/>
      <c r="D112" s="149" t="s">
        <v>4877</v>
      </c>
      <c r="E112" s="564">
        <v>2</v>
      </c>
      <c r="F112" s="564">
        <v>4</v>
      </c>
      <c r="G112" s="33"/>
      <c r="H112" s="33"/>
      <c r="I112" s="33"/>
      <c r="J112" s="33"/>
      <c r="K112" s="33"/>
      <c r="L112" s="36"/>
      <c r="M112" s="36"/>
      <c r="N112" s="273" t="s">
        <v>225</v>
      </c>
      <c r="O112" s="588" t="s">
        <v>225</v>
      </c>
      <c r="P112" s="1018"/>
      <c r="Q112" s="569">
        <f t="shared" si="6"/>
        <v>0</v>
      </c>
    </row>
    <row r="113" spans="1:17" customFormat="1" x14ac:dyDescent="0.3">
      <c r="A113" s="30">
        <v>99</v>
      </c>
      <c r="B113" s="2085"/>
      <c r="C113" s="2086"/>
      <c r="D113" s="149" t="s">
        <v>4901</v>
      </c>
      <c r="E113" s="564">
        <v>2</v>
      </c>
      <c r="F113" s="564">
        <v>4</v>
      </c>
      <c r="G113" s="33"/>
      <c r="H113" s="33"/>
      <c r="I113" s="33"/>
      <c r="J113" s="33"/>
      <c r="K113" s="33"/>
      <c r="L113" s="36"/>
      <c r="M113" s="36"/>
      <c r="N113" s="273" t="s">
        <v>225</v>
      </c>
      <c r="O113" s="588" t="s">
        <v>225</v>
      </c>
      <c r="P113" s="1018"/>
      <c r="Q113" s="569">
        <f t="shared" si="6"/>
        <v>0</v>
      </c>
    </row>
    <row r="114" spans="1:17" customFormat="1" x14ac:dyDescent="0.3">
      <c r="A114" s="30">
        <v>100</v>
      </c>
      <c r="B114" s="2085"/>
      <c r="C114" s="2086"/>
      <c r="D114" s="233" t="s">
        <v>4869</v>
      </c>
      <c r="E114" s="564">
        <v>2</v>
      </c>
      <c r="F114" s="273">
        <v>1</v>
      </c>
      <c r="G114" s="33"/>
      <c r="H114" s="33"/>
      <c r="I114" s="33"/>
      <c r="J114" s="33"/>
      <c r="K114" s="33"/>
      <c r="L114" s="36"/>
      <c r="M114" s="36"/>
      <c r="N114" s="273" t="s">
        <v>225</v>
      </c>
      <c r="O114" s="588" t="s">
        <v>225</v>
      </c>
      <c r="P114" s="1018"/>
      <c r="Q114" s="569">
        <f t="shared" si="6"/>
        <v>0</v>
      </c>
    </row>
    <row r="115" spans="1:17" customFormat="1" x14ac:dyDescent="0.3">
      <c r="A115" s="30">
        <v>101</v>
      </c>
      <c r="B115" s="2085"/>
      <c r="C115" s="2086"/>
      <c r="D115" s="233" t="s">
        <v>4870</v>
      </c>
      <c r="E115" s="564">
        <v>2</v>
      </c>
      <c r="F115" s="273">
        <v>1</v>
      </c>
      <c r="G115" s="33"/>
      <c r="H115" s="33"/>
      <c r="I115" s="33"/>
      <c r="J115" s="33"/>
      <c r="K115" s="33"/>
      <c r="L115" s="36"/>
      <c r="M115" s="36"/>
      <c r="N115" s="273" t="s">
        <v>225</v>
      </c>
      <c r="O115" s="588" t="s">
        <v>225</v>
      </c>
      <c r="P115" s="1018"/>
      <c r="Q115" s="569">
        <f t="shared" si="6"/>
        <v>0</v>
      </c>
    </row>
    <row r="116" spans="1:17" customFormat="1" x14ac:dyDescent="0.3">
      <c r="A116" s="30">
        <v>102</v>
      </c>
      <c r="B116" s="2085"/>
      <c r="C116" s="2086"/>
      <c r="D116" s="233" t="s">
        <v>4902</v>
      </c>
      <c r="E116" s="564">
        <v>2</v>
      </c>
      <c r="F116" s="273">
        <v>1</v>
      </c>
      <c r="G116" s="33"/>
      <c r="H116" s="33"/>
      <c r="I116" s="33"/>
      <c r="J116" s="33"/>
      <c r="K116" s="33"/>
      <c r="L116" s="36"/>
      <c r="M116" s="36"/>
      <c r="N116" s="273" t="s">
        <v>225</v>
      </c>
      <c r="O116" s="588" t="s">
        <v>225</v>
      </c>
      <c r="P116" s="1018"/>
      <c r="Q116" s="569">
        <f t="shared" si="6"/>
        <v>0</v>
      </c>
    </row>
    <row r="117" spans="1:17" customFormat="1" x14ac:dyDescent="0.3">
      <c r="A117" s="30">
        <v>103</v>
      </c>
      <c r="B117" s="2085" t="s">
        <v>4903</v>
      </c>
      <c r="C117" s="2086" t="s">
        <v>4904</v>
      </c>
      <c r="D117" s="233" t="s">
        <v>781</v>
      </c>
      <c r="E117" s="564">
        <v>365</v>
      </c>
      <c r="F117" s="564">
        <v>11</v>
      </c>
      <c r="G117" s="273" t="s">
        <v>225</v>
      </c>
      <c r="H117" s="33"/>
      <c r="I117" s="33"/>
      <c r="J117" s="33"/>
      <c r="K117" s="33"/>
      <c r="L117" s="36"/>
      <c r="M117" s="36"/>
      <c r="N117" s="33"/>
      <c r="O117" s="194"/>
      <c r="P117" s="1802" t="s">
        <v>137</v>
      </c>
      <c r="Q117" s="1802"/>
    </row>
    <row r="118" spans="1:17" customFormat="1" x14ac:dyDescent="0.3">
      <c r="A118" s="30">
        <v>104</v>
      </c>
      <c r="B118" s="2085"/>
      <c r="C118" s="2086"/>
      <c r="D118" s="233" t="s">
        <v>4860</v>
      </c>
      <c r="E118" s="564">
        <v>2</v>
      </c>
      <c r="F118" s="564">
        <v>11</v>
      </c>
      <c r="G118" s="33"/>
      <c r="H118" s="33"/>
      <c r="I118" s="33"/>
      <c r="J118" s="33"/>
      <c r="K118" s="33"/>
      <c r="L118" s="36"/>
      <c r="M118" s="36"/>
      <c r="N118" s="273" t="s">
        <v>225</v>
      </c>
      <c r="O118" s="588" t="s">
        <v>225</v>
      </c>
      <c r="P118" s="1018"/>
      <c r="Q118" s="569">
        <f t="shared" ref="Q118:Q149" si="7">ROUND(P118,2)*E118*F118</f>
        <v>0</v>
      </c>
    </row>
    <row r="119" spans="1:17" customFormat="1" x14ac:dyDescent="0.3">
      <c r="A119" s="30">
        <v>105</v>
      </c>
      <c r="B119" s="2085"/>
      <c r="C119" s="2086"/>
      <c r="D119" s="233" t="s">
        <v>4861</v>
      </c>
      <c r="E119" s="564">
        <v>2</v>
      </c>
      <c r="F119" s="564">
        <v>11</v>
      </c>
      <c r="G119" s="33"/>
      <c r="H119" s="33"/>
      <c r="I119" s="33"/>
      <c r="J119" s="33"/>
      <c r="K119" s="33"/>
      <c r="L119" s="36"/>
      <c r="M119" s="36"/>
      <c r="N119" s="273" t="s">
        <v>225</v>
      </c>
      <c r="O119" s="588" t="s">
        <v>225</v>
      </c>
      <c r="P119" s="1018"/>
      <c r="Q119" s="569">
        <f t="shared" si="7"/>
        <v>0</v>
      </c>
    </row>
    <row r="120" spans="1:17" customFormat="1" x14ac:dyDescent="0.3">
      <c r="A120" s="30">
        <v>106</v>
      </c>
      <c r="B120" s="2085"/>
      <c r="C120" s="2086"/>
      <c r="D120" s="233" t="s">
        <v>4884</v>
      </c>
      <c r="E120" s="564">
        <v>2</v>
      </c>
      <c r="F120" s="564">
        <v>11</v>
      </c>
      <c r="G120" s="33"/>
      <c r="H120" s="33"/>
      <c r="I120" s="33"/>
      <c r="J120" s="33"/>
      <c r="K120" s="33"/>
      <c r="L120" s="36"/>
      <c r="M120" s="36"/>
      <c r="N120" s="273" t="s">
        <v>225</v>
      </c>
      <c r="O120" s="588" t="s">
        <v>225</v>
      </c>
      <c r="P120" s="1018"/>
      <c r="Q120" s="569">
        <f t="shared" si="7"/>
        <v>0</v>
      </c>
    </row>
    <row r="121" spans="1:17" customFormat="1" x14ac:dyDescent="0.3">
      <c r="A121" s="30">
        <v>107</v>
      </c>
      <c r="B121" s="2085"/>
      <c r="C121" s="2086"/>
      <c r="D121" s="233" t="s">
        <v>4863</v>
      </c>
      <c r="E121" s="564">
        <v>2</v>
      </c>
      <c r="F121" s="564">
        <v>11</v>
      </c>
      <c r="G121" s="33"/>
      <c r="H121" s="33"/>
      <c r="I121" s="33"/>
      <c r="J121" s="33"/>
      <c r="K121" s="33"/>
      <c r="L121" s="36"/>
      <c r="M121" s="36"/>
      <c r="N121" s="273" t="s">
        <v>225</v>
      </c>
      <c r="O121" s="588" t="s">
        <v>225</v>
      </c>
      <c r="P121" s="1018"/>
      <c r="Q121" s="569">
        <f t="shared" si="7"/>
        <v>0</v>
      </c>
    </row>
    <row r="122" spans="1:17" customFormat="1" x14ac:dyDescent="0.3">
      <c r="A122" s="30">
        <v>108</v>
      </c>
      <c r="B122" s="2085"/>
      <c r="C122" s="2086"/>
      <c r="D122" s="233" t="s">
        <v>4864</v>
      </c>
      <c r="E122" s="564">
        <v>2</v>
      </c>
      <c r="F122" s="564">
        <v>11</v>
      </c>
      <c r="G122" s="33"/>
      <c r="H122" s="33"/>
      <c r="I122" s="33"/>
      <c r="J122" s="33"/>
      <c r="K122" s="33"/>
      <c r="L122" s="36"/>
      <c r="M122" s="36"/>
      <c r="N122" s="273" t="s">
        <v>225</v>
      </c>
      <c r="O122" s="588" t="s">
        <v>225</v>
      </c>
      <c r="P122" s="1018"/>
      <c r="Q122" s="569">
        <f t="shared" si="7"/>
        <v>0</v>
      </c>
    </row>
    <row r="123" spans="1:17" customFormat="1" ht="41.4" x14ac:dyDescent="0.3">
      <c r="A123" s="30">
        <v>109</v>
      </c>
      <c r="B123" s="2085"/>
      <c r="C123" s="2086"/>
      <c r="D123" s="149" t="s">
        <v>4865</v>
      </c>
      <c r="E123" s="564">
        <v>2</v>
      </c>
      <c r="F123" s="564">
        <v>11</v>
      </c>
      <c r="G123" s="33"/>
      <c r="H123" s="33"/>
      <c r="I123" s="33"/>
      <c r="J123" s="33"/>
      <c r="K123" s="33"/>
      <c r="L123" s="36"/>
      <c r="M123" s="36"/>
      <c r="N123" s="273" t="s">
        <v>225</v>
      </c>
      <c r="O123" s="588" t="s">
        <v>225</v>
      </c>
      <c r="P123" s="1018"/>
      <c r="Q123" s="569">
        <f t="shared" si="7"/>
        <v>0</v>
      </c>
    </row>
    <row r="124" spans="1:17" customFormat="1" ht="27.6" x14ac:dyDescent="0.3">
      <c r="A124" s="30">
        <v>110</v>
      </c>
      <c r="B124" s="2085"/>
      <c r="C124" s="2086"/>
      <c r="D124" s="149" t="s">
        <v>4899</v>
      </c>
      <c r="E124" s="564">
        <v>2</v>
      </c>
      <c r="F124" s="564">
        <v>11</v>
      </c>
      <c r="G124" s="33"/>
      <c r="H124" s="33"/>
      <c r="I124" s="33"/>
      <c r="J124" s="33"/>
      <c r="K124" s="33"/>
      <c r="L124" s="36"/>
      <c r="M124" s="36"/>
      <c r="N124" s="273" t="s">
        <v>225</v>
      </c>
      <c r="O124" s="588" t="s">
        <v>225</v>
      </c>
      <c r="P124" s="1018"/>
      <c r="Q124" s="569">
        <f t="shared" si="7"/>
        <v>0</v>
      </c>
    </row>
    <row r="125" spans="1:17" customFormat="1" x14ac:dyDescent="0.3">
      <c r="A125" s="30">
        <v>111</v>
      </c>
      <c r="B125" s="2085"/>
      <c r="C125" s="2086"/>
      <c r="D125" s="149" t="s">
        <v>4867</v>
      </c>
      <c r="E125" s="564">
        <v>2</v>
      </c>
      <c r="F125" s="564">
        <v>11</v>
      </c>
      <c r="G125" s="33"/>
      <c r="H125" s="33"/>
      <c r="I125" s="33"/>
      <c r="J125" s="33"/>
      <c r="K125" s="33"/>
      <c r="L125" s="36"/>
      <c r="M125" s="36"/>
      <c r="N125" s="273" t="s">
        <v>225</v>
      </c>
      <c r="O125" s="588" t="s">
        <v>225</v>
      </c>
      <c r="P125" s="1018"/>
      <c r="Q125" s="569">
        <f t="shared" si="7"/>
        <v>0</v>
      </c>
    </row>
    <row r="126" spans="1:17" customFormat="1" x14ac:dyDescent="0.3">
      <c r="A126" s="30">
        <v>112</v>
      </c>
      <c r="B126" s="2085"/>
      <c r="C126" s="2086"/>
      <c r="D126" s="149" t="s">
        <v>4880</v>
      </c>
      <c r="E126" s="564">
        <v>2</v>
      </c>
      <c r="F126" s="564">
        <v>3</v>
      </c>
      <c r="G126" s="33"/>
      <c r="H126" s="33"/>
      <c r="I126" s="33"/>
      <c r="J126" s="33"/>
      <c r="K126" s="33"/>
      <c r="L126" s="36"/>
      <c r="M126" s="36"/>
      <c r="N126" s="273" t="s">
        <v>225</v>
      </c>
      <c r="O126" s="588" t="s">
        <v>225</v>
      </c>
      <c r="P126" s="1018"/>
      <c r="Q126" s="569">
        <f t="shared" si="7"/>
        <v>0</v>
      </c>
    </row>
    <row r="127" spans="1:17" customFormat="1" x14ac:dyDescent="0.3">
      <c r="A127" s="30">
        <v>113</v>
      </c>
      <c r="B127" s="2085"/>
      <c r="C127" s="2086"/>
      <c r="D127" s="233" t="s">
        <v>4869</v>
      </c>
      <c r="E127" s="564">
        <v>2</v>
      </c>
      <c r="F127" s="273">
        <v>1</v>
      </c>
      <c r="G127" s="33"/>
      <c r="H127" s="33"/>
      <c r="I127" s="33"/>
      <c r="J127" s="33"/>
      <c r="K127" s="33"/>
      <c r="L127" s="36"/>
      <c r="M127" s="36"/>
      <c r="N127" s="273" t="s">
        <v>225</v>
      </c>
      <c r="O127" s="588" t="s">
        <v>225</v>
      </c>
      <c r="P127" s="1018"/>
      <c r="Q127" s="569">
        <f t="shared" si="7"/>
        <v>0</v>
      </c>
    </row>
    <row r="128" spans="1:17" customFormat="1" x14ac:dyDescent="0.3">
      <c r="A128" s="30">
        <v>114</v>
      </c>
      <c r="B128" s="2085"/>
      <c r="C128" s="2086"/>
      <c r="D128" s="233" t="s">
        <v>4870</v>
      </c>
      <c r="E128" s="564">
        <v>2</v>
      </c>
      <c r="F128" s="273">
        <v>1</v>
      </c>
      <c r="G128" s="33"/>
      <c r="H128" s="33"/>
      <c r="I128" s="33"/>
      <c r="J128" s="33"/>
      <c r="K128" s="33"/>
      <c r="L128" s="36"/>
      <c r="M128" s="36"/>
      <c r="N128" s="273" t="s">
        <v>225</v>
      </c>
      <c r="O128" s="588" t="s">
        <v>225</v>
      </c>
      <c r="P128" s="1018"/>
      <c r="Q128" s="569">
        <f t="shared" si="7"/>
        <v>0</v>
      </c>
    </row>
    <row r="129" spans="1:17" customFormat="1" x14ac:dyDescent="0.3">
      <c r="A129" s="30">
        <v>115</v>
      </c>
      <c r="B129" s="2085"/>
      <c r="C129" s="2086"/>
      <c r="D129" s="233" t="s">
        <v>4902</v>
      </c>
      <c r="E129" s="33">
        <v>2</v>
      </c>
      <c r="F129" s="273">
        <v>1</v>
      </c>
      <c r="G129" s="33"/>
      <c r="H129" s="33"/>
      <c r="I129" s="33"/>
      <c r="J129" s="33"/>
      <c r="K129" s="33"/>
      <c r="L129" s="36"/>
      <c r="M129" s="36"/>
      <c r="N129" s="273" t="s">
        <v>225</v>
      </c>
      <c r="O129" s="588" t="s">
        <v>225</v>
      </c>
      <c r="P129" s="1018"/>
      <c r="Q129" s="569">
        <f t="shared" si="7"/>
        <v>0</v>
      </c>
    </row>
    <row r="130" spans="1:17" customFormat="1" ht="27.6" x14ac:dyDescent="0.3">
      <c r="A130" s="30">
        <v>116</v>
      </c>
      <c r="B130" s="2086" t="s">
        <v>4905</v>
      </c>
      <c r="C130" s="2085" t="s">
        <v>4906</v>
      </c>
      <c r="D130" s="149" t="s">
        <v>4907</v>
      </c>
      <c r="E130" s="33">
        <v>2</v>
      </c>
      <c r="F130" s="33">
        <v>4</v>
      </c>
      <c r="G130" s="33"/>
      <c r="H130" s="273"/>
      <c r="I130" s="273"/>
      <c r="J130" s="33"/>
      <c r="K130" s="33"/>
      <c r="L130" s="36"/>
      <c r="M130" s="36"/>
      <c r="N130" s="273" t="s">
        <v>225</v>
      </c>
      <c r="O130" s="588" t="s">
        <v>225</v>
      </c>
      <c r="P130" s="1018"/>
      <c r="Q130" s="569">
        <f t="shared" si="7"/>
        <v>0</v>
      </c>
    </row>
    <row r="131" spans="1:17" customFormat="1" x14ac:dyDescent="0.3">
      <c r="A131" s="30">
        <v>117</v>
      </c>
      <c r="B131" s="2086"/>
      <c r="C131" s="2085"/>
      <c r="D131" s="233" t="s">
        <v>809</v>
      </c>
      <c r="E131" s="33">
        <v>2</v>
      </c>
      <c r="F131" s="33">
        <v>4</v>
      </c>
      <c r="G131" s="33"/>
      <c r="H131" s="33"/>
      <c r="I131" s="33"/>
      <c r="J131" s="33"/>
      <c r="K131" s="33"/>
      <c r="L131" s="36"/>
      <c r="M131" s="36"/>
      <c r="N131" s="273" t="s">
        <v>225</v>
      </c>
      <c r="O131" s="588" t="s">
        <v>225</v>
      </c>
      <c r="P131" s="1018"/>
      <c r="Q131" s="569">
        <f t="shared" si="7"/>
        <v>0</v>
      </c>
    </row>
    <row r="132" spans="1:17" customFormat="1" x14ac:dyDescent="0.3">
      <c r="A132" s="30">
        <v>118</v>
      </c>
      <c r="B132" s="2086"/>
      <c r="C132" s="2085"/>
      <c r="D132" s="233" t="s">
        <v>810</v>
      </c>
      <c r="E132" s="33">
        <v>2</v>
      </c>
      <c r="F132" s="33">
        <v>4</v>
      </c>
      <c r="G132" s="33"/>
      <c r="H132" s="33"/>
      <c r="I132" s="33"/>
      <c r="J132" s="33"/>
      <c r="K132" s="33"/>
      <c r="L132" s="36"/>
      <c r="M132" s="36"/>
      <c r="N132" s="273" t="s">
        <v>225</v>
      </c>
      <c r="O132" s="588" t="s">
        <v>225</v>
      </c>
      <c r="P132" s="1018"/>
      <c r="Q132" s="569">
        <f t="shared" si="7"/>
        <v>0</v>
      </c>
    </row>
    <row r="133" spans="1:17" customFormat="1" ht="15" customHeight="1" x14ac:dyDescent="0.3">
      <c r="A133" s="30">
        <v>119</v>
      </c>
      <c r="B133" s="2085" t="s">
        <v>4908</v>
      </c>
      <c r="C133" s="2086" t="s">
        <v>4909</v>
      </c>
      <c r="D133" s="233" t="s">
        <v>4910</v>
      </c>
      <c r="E133" s="33">
        <v>2</v>
      </c>
      <c r="F133" s="33">
        <v>20</v>
      </c>
      <c r="G133" s="33"/>
      <c r="H133" s="273" t="s">
        <v>225</v>
      </c>
      <c r="I133" s="273"/>
      <c r="J133" s="33"/>
      <c r="K133" s="33"/>
      <c r="L133" s="36"/>
      <c r="M133" s="36"/>
      <c r="N133" s="273" t="s">
        <v>225</v>
      </c>
      <c r="O133" s="588" t="s">
        <v>225</v>
      </c>
      <c r="P133" s="1018"/>
      <c r="Q133" s="569">
        <f t="shared" si="7"/>
        <v>0</v>
      </c>
    </row>
    <row r="134" spans="1:17" customFormat="1" x14ac:dyDescent="0.3">
      <c r="A134" s="30">
        <v>120</v>
      </c>
      <c r="B134" s="2085"/>
      <c r="C134" s="2086"/>
      <c r="D134" s="233" t="s">
        <v>4911</v>
      </c>
      <c r="E134" s="33">
        <v>2</v>
      </c>
      <c r="F134" s="33">
        <v>20</v>
      </c>
      <c r="G134" s="33"/>
      <c r="H134" s="33"/>
      <c r="I134" s="273"/>
      <c r="J134" s="33"/>
      <c r="K134" s="33"/>
      <c r="L134" s="36"/>
      <c r="M134" s="36"/>
      <c r="N134" s="273" t="s">
        <v>225</v>
      </c>
      <c r="O134" s="588" t="s">
        <v>225</v>
      </c>
      <c r="P134" s="1018"/>
      <c r="Q134" s="569">
        <f t="shared" si="7"/>
        <v>0</v>
      </c>
    </row>
    <row r="135" spans="1:17" customFormat="1" x14ac:dyDescent="0.3">
      <c r="A135" s="30">
        <v>121</v>
      </c>
      <c r="B135" s="2085"/>
      <c r="C135" s="2086"/>
      <c r="D135" s="233" t="s">
        <v>2834</v>
      </c>
      <c r="E135" s="33">
        <v>2</v>
      </c>
      <c r="F135" s="33">
        <v>20</v>
      </c>
      <c r="G135" s="33"/>
      <c r="H135" s="33"/>
      <c r="I135" s="273"/>
      <c r="J135" s="33"/>
      <c r="K135" s="33"/>
      <c r="L135" s="36"/>
      <c r="M135" s="36"/>
      <c r="N135" s="273" t="s">
        <v>225</v>
      </c>
      <c r="O135" s="588" t="s">
        <v>225</v>
      </c>
      <c r="P135" s="1018"/>
      <c r="Q135" s="569">
        <f t="shared" si="7"/>
        <v>0</v>
      </c>
    </row>
    <row r="136" spans="1:17" customFormat="1" x14ac:dyDescent="0.3">
      <c r="A136" s="30">
        <v>122</v>
      </c>
      <c r="B136" s="2085"/>
      <c r="C136" s="2086"/>
      <c r="D136" s="233" t="s">
        <v>4912</v>
      </c>
      <c r="E136" s="33">
        <v>1</v>
      </c>
      <c r="F136" s="33">
        <v>252</v>
      </c>
      <c r="G136" s="33"/>
      <c r="H136" s="33"/>
      <c r="I136" s="33"/>
      <c r="J136" s="33"/>
      <c r="K136" s="33"/>
      <c r="L136" s="36"/>
      <c r="M136" s="36"/>
      <c r="N136" s="273"/>
      <c r="O136" s="588" t="s">
        <v>225</v>
      </c>
      <c r="P136" s="1018"/>
      <c r="Q136" s="569">
        <f t="shared" si="7"/>
        <v>0</v>
      </c>
    </row>
    <row r="137" spans="1:17" customFormat="1" x14ac:dyDescent="0.3">
      <c r="A137" s="30">
        <v>123</v>
      </c>
      <c r="B137" s="2085"/>
      <c r="C137" s="2086"/>
      <c r="D137" s="233" t="s">
        <v>4913</v>
      </c>
      <c r="E137" s="33">
        <v>1</v>
      </c>
      <c r="F137" s="33">
        <v>20</v>
      </c>
      <c r="G137" s="33"/>
      <c r="H137" s="33"/>
      <c r="I137" s="33"/>
      <c r="J137" s="33"/>
      <c r="K137" s="33"/>
      <c r="L137" s="36"/>
      <c r="M137" s="36"/>
      <c r="N137" s="33"/>
      <c r="O137" s="588" t="s">
        <v>225</v>
      </c>
      <c r="P137" s="1018"/>
      <c r="Q137" s="569">
        <f t="shared" si="7"/>
        <v>0</v>
      </c>
    </row>
    <row r="138" spans="1:17" customFormat="1" x14ac:dyDescent="0.3">
      <c r="A138" s="30">
        <v>124</v>
      </c>
      <c r="B138" s="2085"/>
      <c r="C138" s="2086"/>
      <c r="D138" s="149" t="s">
        <v>4914</v>
      </c>
      <c r="E138" s="33">
        <v>1</v>
      </c>
      <c r="F138" s="33">
        <v>252</v>
      </c>
      <c r="G138" s="33"/>
      <c r="H138" s="33"/>
      <c r="I138" s="33"/>
      <c r="J138" s="33"/>
      <c r="K138" s="33"/>
      <c r="L138" s="36"/>
      <c r="M138" s="36"/>
      <c r="N138" s="33"/>
      <c r="O138" s="588" t="s">
        <v>225</v>
      </c>
      <c r="P138" s="1018"/>
      <c r="Q138" s="569">
        <f t="shared" si="7"/>
        <v>0</v>
      </c>
    </row>
    <row r="139" spans="1:17" customFormat="1" x14ac:dyDescent="0.3">
      <c r="A139" s="30">
        <v>125</v>
      </c>
      <c r="B139" s="2085"/>
      <c r="C139" s="2086"/>
      <c r="D139" s="233" t="s">
        <v>4894</v>
      </c>
      <c r="E139" s="33">
        <v>1</v>
      </c>
      <c r="F139" s="33">
        <v>20</v>
      </c>
      <c r="G139" s="33"/>
      <c r="H139" s="33"/>
      <c r="I139" s="33"/>
      <c r="J139" s="33"/>
      <c r="K139" s="33"/>
      <c r="L139" s="36"/>
      <c r="M139" s="36"/>
      <c r="N139" s="273"/>
      <c r="O139" s="588" t="s">
        <v>225</v>
      </c>
      <c r="P139" s="1018"/>
      <c r="Q139" s="569">
        <f t="shared" si="7"/>
        <v>0</v>
      </c>
    </row>
    <row r="140" spans="1:17" customFormat="1" ht="15" customHeight="1" x14ac:dyDescent="0.3">
      <c r="A140" s="30">
        <v>126</v>
      </c>
      <c r="B140" s="2085" t="s">
        <v>4915</v>
      </c>
      <c r="C140" s="2086" t="s">
        <v>4916</v>
      </c>
      <c r="D140" s="233" t="s">
        <v>4910</v>
      </c>
      <c r="E140" s="33">
        <v>2</v>
      </c>
      <c r="F140" s="33">
        <v>17</v>
      </c>
      <c r="G140" s="33"/>
      <c r="H140" s="273" t="s">
        <v>225</v>
      </c>
      <c r="I140" s="273"/>
      <c r="J140" s="33"/>
      <c r="K140" s="33"/>
      <c r="L140" s="36"/>
      <c r="M140" s="36"/>
      <c r="N140" s="273" t="s">
        <v>225</v>
      </c>
      <c r="O140" s="588" t="s">
        <v>225</v>
      </c>
      <c r="P140" s="1018"/>
      <c r="Q140" s="569">
        <f t="shared" si="7"/>
        <v>0</v>
      </c>
    </row>
    <row r="141" spans="1:17" customFormat="1" x14ac:dyDescent="0.3">
      <c r="A141" s="30">
        <v>127</v>
      </c>
      <c r="B141" s="2085"/>
      <c r="C141" s="2086"/>
      <c r="D141" s="233" t="s">
        <v>4911</v>
      </c>
      <c r="E141" s="33">
        <v>2</v>
      </c>
      <c r="F141" s="33">
        <v>17</v>
      </c>
      <c r="G141" s="33"/>
      <c r="H141" s="33"/>
      <c r="I141" s="273"/>
      <c r="J141" s="33"/>
      <c r="K141" s="33"/>
      <c r="L141" s="36"/>
      <c r="M141" s="36"/>
      <c r="N141" s="273" t="s">
        <v>225</v>
      </c>
      <c r="O141" s="588" t="s">
        <v>225</v>
      </c>
      <c r="P141" s="1018"/>
      <c r="Q141" s="569">
        <f t="shared" si="7"/>
        <v>0</v>
      </c>
    </row>
    <row r="142" spans="1:17" customFormat="1" x14ac:dyDescent="0.3">
      <c r="A142" s="30">
        <v>128</v>
      </c>
      <c r="B142" s="2085"/>
      <c r="C142" s="2086"/>
      <c r="D142" s="233" t="s">
        <v>2834</v>
      </c>
      <c r="E142" s="33">
        <v>2</v>
      </c>
      <c r="F142" s="33">
        <v>14</v>
      </c>
      <c r="G142" s="33"/>
      <c r="H142" s="33"/>
      <c r="I142" s="273"/>
      <c r="J142" s="33"/>
      <c r="K142" s="33"/>
      <c r="L142" s="36"/>
      <c r="M142" s="36"/>
      <c r="N142" s="273" t="s">
        <v>225</v>
      </c>
      <c r="O142" s="588" t="s">
        <v>225</v>
      </c>
      <c r="P142" s="1018"/>
      <c r="Q142" s="569">
        <f t="shared" si="7"/>
        <v>0</v>
      </c>
    </row>
    <row r="143" spans="1:17" customFormat="1" x14ac:dyDescent="0.3">
      <c r="A143" s="30">
        <v>129</v>
      </c>
      <c r="B143" s="2085"/>
      <c r="C143" s="2086"/>
      <c r="D143" s="233" t="s">
        <v>4912</v>
      </c>
      <c r="E143" s="33">
        <v>1</v>
      </c>
      <c r="F143" s="33">
        <v>196</v>
      </c>
      <c r="G143" s="33"/>
      <c r="H143" s="33"/>
      <c r="I143" s="33"/>
      <c r="J143" s="33"/>
      <c r="K143" s="33"/>
      <c r="L143" s="36"/>
      <c r="M143" s="36"/>
      <c r="N143" s="273"/>
      <c r="O143" s="588" t="s">
        <v>225</v>
      </c>
      <c r="P143" s="1018"/>
      <c r="Q143" s="569">
        <f t="shared" si="7"/>
        <v>0</v>
      </c>
    </row>
    <row r="144" spans="1:17" customFormat="1" x14ac:dyDescent="0.3">
      <c r="A144" s="30">
        <v>130</v>
      </c>
      <c r="B144" s="2085"/>
      <c r="C144" s="2086"/>
      <c r="D144" s="233" t="s">
        <v>4913</v>
      </c>
      <c r="E144" s="33">
        <v>1</v>
      </c>
      <c r="F144" s="33">
        <v>17</v>
      </c>
      <c r="G144" s="33"/>
      <c r="H144" s="33"/>
      <c r="I144" s="33"/>
      <c r="J144" s="33"/>
      <c r="K144" s="33"/>
      <c r="L144" s="36"/>
      <c r="M144" s="36"/>
      <c r="N144" s="33"/>
      <c r="O144" s="588" t="s">
        <v>225</v>
      </c>
      <c r="P144" s="1018"/>
      <c r="Q144" s="569">
        <f t="shared" si="7"/>
        <v>0</v>
      </c>
    </row>
    <row r="145" spans="1:17" customFormat="1" x14ac:dyDescent="0.3">
      <c r="A145" s="30">
        <v>131</v>
      </c>
      <c r="B145" s="2085"/>
      <c r="C145" s="2086"/>
      <c r="D145" s="149" t="s">
        <v>4914</v>
      </c>
      <c r="E145" s="33">
        <v>1</v>
      </c>
      <c r="F145" s="33">
        <v>196</v>
      </c>
      <c r="G145" s="33"/>
      <c r="H145" s="33"/>
      <c r="I145" s="33"/>
      <c r="J145" s="33"/>
      <c r="K145" s="33"/>
      <c r="L145" s="36"/>
      <c r="M145" s="36"/>
      <c r="N145" s="33"/>
      <c r="O145" s="588" t="s">
        <v>225</v>
      </c>
      <c r="P145" s="1018"/>
      <c r="Q145" s="569">
        <f t="shared" si="7"/>
        <v>0</v>
      </c>
    </row>
    <row r="146" spans="1:17" customFormat="1" x14ac:dyDescent="0.3">
      <c r="A146" s="30">
        <v>132</v>
      </c>
      <c r="B146" s="2085"/>
      <c r="C146" s="2086"/>
      <c r="D146" s="233" t="s">
        <v>4894</v>
      </c>
      <c r="E146" s="33">
        <v>1</v>
      </c>
      <c r="F146" s="33">
        <v>17</v>
      </c>
      <c r="G146" s="33"/>
      <c r="H146" s="33"/>
      <c r="I146" s="33"/>
      <c r="J146" s="33"/>
      <c r="K146" s="33"/>
      <c r="L146" s="36"/>
      <c r="M146" s="36"/>
      <c r="N146" s="273"/>
      <c r="O146" s="588" t="s">
        <v>225</v>
      </c>
      <c r="P146" s="1018"/>
      <c r="Q146" s="569">
        <f t="shared" si="7"/>
        <v>0</v>
      </c>
    </row>
    <row r="147" spans="1:17" customFormat="1" ht="15" customHeight="1" x14ac:dyDescent="0.3">
      <c r="A147" s="30">
        <v>133</v>
      </c>
      <c r="B147" s="2085" t="s">
        <v>4917</v>
      </c>
      <c r="C147" s="2086" t="s">
        <v>4918</v>
      </c>
      <c r="D147" s="233" t="s">
        <v>4910</v>
      </c>
      <c r="E147" s="33">
        <v>2</v>
      </c>
      <c r="F147" s="33">
        <v>4</v>
      </c>
      <c r="G147" s="33"/>
      <c r="H147" s="273" t="s">
        <v>132</v>
      </c>
      <c r="I147" s="273"/>
      <c r="J147" s="33"/>
      <c r="K147" s="33"/>
      <c r="L147" s="36"/>
      <c r="M147" s="36"/>
      <c r="N147" s="273" t="s">
        <v>225</v>
      </c>
      <c r="O147" s="588" t="s">
        <v>225</v>
      </c>
      <c r="P147" s="1018"/>
      <c r="Q147" s="569">
        <f t="shared" si="7"/>
        <v>0</v>
      </c>
    </row>
    <row r="148" spans="1:17" customFormat="1" x14ac:dyDescent="0.3">
      <c r="A148" s="30">
        <v>134</v>
      </c>
      <c r="B148" s="2085"/>
      <c r="C148" s="2086"/>
      <c r="D148" s="233" t="s">
        <v>4911</v>
      </c>
      <c r="E148" s="33">
        <v>2</v>
      </c>
      <c r="F148" s="33">
        <v>4</v>
      </c>
      <c r="G148" s="33"/>
      <c r="H148" s="33"/>
      <c r="I148" s="273"/>
      <c r="J148" s="33"/>
      <c r="K148" s="33"/>
      <c r="L148" s="36"/>
      <c r="M148" s="36"/>
      <c r="N148" s="273" t="s">
        <v>225</v>
      </c>
      <c r="O148" s="588" t="s">
        <v>225</v>
      </c>
      <c r="P148" s="1018"/>
      <c r="Q148" s="569">
        <f t="shared" si="7"/>
        <v>0</v>
      </c>
    </row>
    <row r="149" spans="1:17" customFormat="1" x14ac:dyDescent="0.3">
      <c r="A149" s="30">
        <v>135</v>
      </c>
      <c r="B149" s="2085"/>
      <c r="C149" s="2086"/>
      <c r="D149" s="233" t="s">
        <v>2834</v>
      </c>
      <c r="E149" s="33">
        <v>2</v>
      </c>
      <c r="F149" s="33">
        <v>4</v>
      </c>
      <c r="G149" s="33"/>
      <c r="H149" s="33"/>
      <c r="I149" s="273"/>
      <c r="J149" s="33"/>
      <c r="K149" s="33"/>
      <c r="L149" s="36"/>
      <c r="M149" s="36"/>
      <c r="N149" s="273" t="s">
        <v>225</v>
      </c>
      <c r="O149" s="588" t="s">
        <v>225</v>
      </c>
      <c r="P149" s="1018"/>
      <c r="Q149" s="569">
        <f t="shared" si="7"/>
        <v>0</v>
      </c>
    </row>
    <row r="150" spans="1:17" customFormat="1" x14ac:dyDescent="0.3">
      <c r="A150" s="30">
        <v>136</v>
      </c>
      <c r="B150" s="2085"/>
      <c r="C150" s="2086"/>
      <c r="D150" s="233" t="s">
        <v>4912</v>
      </c>
      <c r="E150" s="33">
        <v>2</v>
      </c>
      <c r="F150" s="33">
        <v>4</v>
      </c>
      <c r="G150" s="33"/>
      <c r="H150" s="33"/>
      <c r="I150" s="273"/>
      <c r="J150" s="33"/>
      <c r="K150" s="33"/>
      <c r="L150" s="36"/>
      <c r="M150" s="36"/>
      <c r="N150" s="273" t="s">
        <v>225</v>
      </c>
      <c r="O150" s="588" t="s">
        <v>225</v>
      </c>
      <c r="P150" s="1018"/>
      <c r="Q150" s="569">
        <f t="shared" ref="Q150:Q181" si="8">ROUND(P150,2)*E150*F150</f>
        <v>0</v>
      </c>
    </row>
    <row r="151" spans="1:17" customFormat="1" x14ac:dyDescent="0.3">
      <c r="A151" s="30">
        <v>137</v>
      </c>
      <c r="B151" s="2085"/>
      <c r="C151" s="2086"/>
      <c r="D151" s="233" t="s">
        <v>4913</v>
      </c>
      <c r="E151" s="33">
        <v>1</v>
      </c>
      <c r="F151" s="33">
        <v>64</v>
      </c>
      <c r="G151" s="33"/>
      <c r="H151" s="33"/>
      <c r="I151" s="33"/>
      <c r="J151" s="33"/>
      <c r="K151" s="33"/>
      <c r="L151" s="36"/>
      <c r="M151" s="36"/>
      <c r="N151" s="273"/>
      <c r="O151" s="588" t="s">
        <v>225</v>
      </c>
      <c r="P151" s="1018"/>
      <c r="Q151" s="569">
        <f t="shared" si="8"/>
        <v>0</v>
      </c>
    </row>
    <row r="152" spans="1:17" customFormat="1" x14ac:dyDescent="0.3">
      <c r="A152" s="30">
        <v>138</v>
      </c>
      <c r="B152" s="2085"/>
      <c r="C152" s="2086"/>
      <c r="D152" s="149" t="s">
        <v>4914</v>
      </c>
      <c r="E152" s="33">
        <v>1</v>
      </c>
      <c r="F152" s="33">
        <v>4</v>
      </c>
      <c r="G152" s="33"/>
      <c r="H152" s="33"/>
      <c r="I152" s="33"/>
      <c r="J152" s="33"/>
      <c r="K152" s="33"/>
      <c r="L152" s="36"/>
      <c r="M152" s="36"/>
      <c r="N152" s="33"/>
      <c r="O152" s="588" t="s">
        <v>225</v>
      </c>
      <c r="P152" s="1018"/>
      <c r="Q152" s="569">
        <f t="shared" si="8"/>
        <v>0</v>
      </c>
    </row>
    <row r="153" spans="1:17" customFormat="1" x14ac:dyDescent="0.3">
      <c r="A153" s="30">
        <v>139</v>
      </c>
      <c r="B153" s="2085"/>
      <c r="C153" s="2086"/>
      <c r="D153" s="233" t="s">
        <v>4894</v>
      </c>
      <c r="E153" s="33">
        <v>1</v>
      </c>
      <c r="F153" s="33">
        <v>64</v>
      </c>
      <c r="G153" s="33"/>
      <c r="H153" s="33"/>
      <c r="I153" s="33"/>
      <c r="J153" s="33"/>
      <c r="K153" s="33"/>
      <c r="L153" s="36"/>
      <c r="M153" s="36"/>
      <c r="N153" s="33"/>
      <c r="O153" s="588" t="s">
        <v>225</v>
      </c>
      <c r="P153" s="1018"/>
      <c r="Q153" s="569">
        <f t="shared" si="8"/>
        <v>0</v>
      </c>
    </row>
    <row r="154" spans="1:17" customFormat="1" ht="15" customHeight="1" x14ac:dyDescent="0.3">
      <c r="A154" s="30">
        <v>140</v>
      </c>
      <c r="B154" s="2085" t="s">
        <v>4919</v>
      </c>
      <c r="C154" s="2086" t="s">
        <v>4920</v>
      </c>
      <c r="D154" s="233" t="s">
        <v>4910</v>
      </c>
      <c r="E154" s="33">
        <v>2</v>
      </c>
      <c r="F154" s="33">
        <v>9</v>
      </c>
      <c r="G154" s="33"/>
      <c r="H154" s="273" t="s">
        <v>225</v>
      </c>
      <c r="I154" s="273"/>
      <c r="J154" s="33"/>
      <c r="K154" s="33"/>
      <c r="L154" s="36"/>
      <c r="M154" s="36"/>
      <c r="N154" s="273" t="s">
        <v>225</v>
      </c>
      <c r="O154" s="588" t="s">
        <v>225</v>
      </c>
      <c r="P154" s="1018"/>
      <c r="Q154" s="569">
        <f t="shared" si="8"/>
        <v>0</v>
      </c>
    </row>
    <row r="155" spans="1:17" customFormat="1" x14ac:dyDescent="0.3">
      <c r="A155" s="30">
        <v>141</v>
      </c>
      <c r="B155" s="2085"/>
      <c r="C155" s="2086"/>
      <c r="D155" s="233" t="s">
        <v>4911</v>
      </c>
      <c r="E155" s="33">
        <v>2</v>
      </c>
      <c r="F155" s="33">
        <v>9</v>
      </c>
      <c r="G155" s="33"/>
      <c r="H155" s="33"/>
      <c r="I155" s="273"/>
      <c r="J155" s="33"/>
      <c r="K155" s="33"/>
      <c r="L155" s="36"/>
      <c r="M155" s="36"/>
      <c r="N155" s="273" t="s">
        <v>225</v>
      </c>
      <c r="O155" s="588" t="s">
        <v>225</v>
      </c>
      <c r="P155" s="1018"/>
      <c r="Q155" s="569">
        <f t="shared" si="8"/>
        <v>0</v>
      </c>
    </row>
    <row r="156" spans="1:17" customFormat="1" x14ac:dyDescent="0.3">
      <c r="A156" s="30">
        <v>142</v>
      </c>
      <c r="B156" s="2085"/>
      <c r="C156" s="2086"/>
      <c r="D156" s="233" t="s">
        <v>2834</v>
      </c>
      <c r="E156" s="33">
        <v>2</v>
      </c>
      <c r="F156" s="33">
        <v>9</v>
      </c>
      <c r="G156" s="33"/>
      <c r="H156" s="33"/>
      <c r="I156" s="273"/>
      <c r="J156" s="33"/>
      <c r="K156" s="33"/>
      <c r="L156" s="36"/>
      <c r="M156" s="36"/>
      <c r="N156" s="273" t="s">
        <v>225</v>
      </c>
      <c r="O156" s="588" t="s">
        <v>225</v>
      </c>
      <c r="P156" s="1018"/>
      <c r="Q156" s="569">
        <f t="shared" si="8"/>
        <v>0</v>
      </c>
    </row>
    <row r="157" spans="1:17" customFormat="1" x14ac:dyDescent="0.3">
      <c r="A157" s="30">
        <v>143</v>
      </c>
      <c r="B157" s="2085"/>
      <c r="C157" s="2086"/>
      <c r="D157" s="233" t="s">
        <v>4912</v>
      </c>
      <c r="E157" s="33">
        <v>2</v>
      </c>
      <c r="F157" s="33">
        <v>9</v>
      </c>
      <c r="G157" s="33"/>
      <c r="H157" s="33"/>
      <c r="I157" s="273"/>
      <c r="J157" s="33"/>
      <c r="K157" s="33"/>
      <c r="L157" s="36"/>
      <c r="M157" s="36"/>
      <c r="N157" s="273" t="s">
        <v>225</v>
      </c>
      <c r="O157" s="588" t="s">
        <v>225</v>
      </c>
      <c r="P157" s="1018"/>
      <c r="Q157" s="569">
        <f t="shared" si="8"/>
        <v>0</v>
      </c>
    </row>
    <row r="158" spans="1:17" customFormat="1" x14ac:dyDescent="0.3">
      <c r="A158" s="30">
        <v>144</v>
      </c>
      <c r="B158" s="2085"/>
      <c r="C158" s="2086"/>
      <c r="D158" s="233" t="s">
        <v>4913</v>
      </c>
      <c r="E158" s="33">
        <v>1</v>
      </c>
      <c r="F158" s="33">
        <v>104</v>
      </c>
      <c r="G158" s="33"/>
      <c r="H158" s="33"/>
      <c r="I158" s="33"/>
      <c r="J158" s="33"/>
      <c r="K158" s="33"/>
      <c r="L158" s="36"/>
      <c r="M158" s="36"/>
      <c r="N158" s="273"/>
      <c r="O158" s="588" t="s">
        <v>225</v>
      </c>
      <c r="P158" s="1018"/>
      <c r="Q158" s="569">
        <f t="shared" si="8"/>
        <v>0</v>
      </c>
    </row>
    <row r="159" spans="1:17" customFormat="1" x14ac:dyDescent="0.3">
      <c r="A159" s="30">
        <v>145</v>
      </c>
      <c r="B159" s="2085"/>
      <c r="C159" s="2086"/>
      <c r="D159" s="149" t="s">
        <v>4914</v>
      </c>
      <c r="E159" s="33">
        <v>1</v>
      </c>
      <c r="F159" s="33">
        <v>9</v>
      </c>
      <c r="G159" s="33"/>
      <c r="H159" s="33"/>
      <c r="I159" s="33"/>
      <c r="J159" s="33"/>
      <c r="K159" s="33"/>
      <c r="L159" s="36"/>
      <c r="M159" s="36"/>
      <c r="N159" s="33"/>
      <c r="O159" s="588" t="s">
        <v>225</v>
      </c>
      <c r="P159" s="1018"/>
      <c r="Q159" s="569">
        <f t="shared" si="8"/>
        <v>0</v>
      </c>
    </row>
    <row r="160" spans="1:17" customFormat="1" x14ac:dyDescent="0.3">
      <c r="A160" s="30">
        <v>146</v>
      </c>
      <c r="B160" s="2085"/>
      <c r="C160" s="2086"/>
      <c r="D160" s="233" t="s">
        <v>4894</v>
      </c>
      <c r="E160" s="33">
        <v>1</v>
      </c>
      <c r="F160" s="33">
        <v>104</v>
      </c>
      <c r="G160" s="33"/>
      <c r="H160" s="33"/>
      <c r="I160" s="33"/>
      <c r="J160" s="33"/>
      <c r="K160" s="33"/>
      <c r="L160" s="36"/>
      <c r="M160" s="36"/>
      <c r="N160" s="33"/>
      <c r="O160" s="588" t="s">
        <v>225</v>
      </c>
      <c r="P160" s="1018"/>
      <c r="Q160" s="569">
        <f t="shared" si="8"/>
        <v>0</v>
      </c>
    </row>
    <row r="161" spans="1:17" customFormat="1" ht="15" customHeight="1" x14ac:dyDescent="0.3">
      <c r="A161" s="30">
        <v>147</v>
      </c>
      <c r="B161" s="2086" t="s">
        <v>4921</v>
      </c>
      <c r="C161" s="2085" t="s">
        <v>4922</v>
      </c>
      <c r="D161" s="233" t="s">
        <v>613</v>
      </c>
      <c r="E161" s="33">
        <v>2</v>
      </c>
      <c r="F161" s="33">
        <v>1</v>
      </c>
      <c r="G161" s="273"/>
      <c r="H161" s="33" t="s">
        <v>225</v>
      </c>
      <c r="I161" s="33"/>
      <c r="J161" s="33"/>
      <c r="K161" s="33"/>
      <c r="L161" s="36"/>
      <c r="M161" s="36"/>
      <c r="N161" s="33" t="s">
        <v>225</v>
      </c>
      <c r="O161" s="588" t="s">
        <v>225</v>
      </c>
      <c r="P161" s="1018"/>
      <c r="Q161" s="569">
        <f t="shared" si="8"/>
        <v>0</v>
      </c>
    </row>
    <row r="162" spans="1:17" customFormat="1" x14ac:dyDescent="0.3">
      <c r="A162" s="30">
        <v>148</v>
      </c>
      <c r="B162" s="2086"/>
      <c r="C162" s="2085"/>
      <c r="D162" s="233" t="s">
        <v>4923</v>
      </c>
      <c r="E162" s="33">
        <v>12</v>
      </c>
      <c r="F162" s="33">
        <v>1</v>
      </c>
      <c r="G162" s="86"/>
      <c r="H162" s="1603"/>
      <c r="I162" s="33"/>
      <c r="J162" s="33" t="s">
        <v>225</v>
      </c>
      <c r="K162" s="33"/>
      <c r="L162" s="36"/>
      <c r="M162" s="36"/>
      <c r="N162" s="273"/>
      <c r="O162" s="588"/>
      <c r="P162" s="1018"/>
      <c r="Q162" s="569">
        <f t="shared" si="8"/>
        <v>0</v>
      </c>
    </row>
    <row r="163" spans="1:17" customFormat="1" x14ac:dyDescent="0.3">
      <c r="A163" s="30">
        <v>149</v>
      </c>
      <c r="B163" s="2086"/>
      <c r="C163" s="2085"/>
      <c r="D163" s="233" t="s">
        <v>4924</v>
      </c>
      <c r="E163" s="33">
        <v>12</v>
      </c>
      <c r="F163" s="33">
        <v>1</v>
      </c>
      <c r="G163" s="86"/>
      <c r="H163" s="1603"/>
      <c r="I163" s="33"/>
      <c r="J163" s="33" t="s">
        <v>225</v>
      </c>
      <c r="K163" s="33"/>
      <c r="L163" s="36"/>
      <c r="M163" s="36"/>
      <c r="N163" s="273"/>
      <c r="O163" s="588"/>
      <c r="P163" s="1018"/>
      <c r="Q163" s="569">
        <f t="shared" si="8"/>
        <v>0</v>
      </c>
    </row>
    <row r="164" spans="1:17" customFormat="1" x14ac:dyDescent="0.3">
      <c r="A164" s="30">
        <v>150</v>
      </c>
      <c r="B164" s="2086"/>
      <c r="C164" s="2085"/>
      <c r="D164" s="233" t="s">
        <v>4925</v>
      </c>
      <c r="E164" s="33">
        <v>12</v>
      </c>
      <c r="F164" s="33">
        <v>1</v>
      </c>
      <c r="G164" s="86"/>
      <c r="H164" s="1603"/>
      <c r="I164" s="33"/>
      <c r="J164" s="33" t="s">
        <v>225</v>
      </c>
      <c r="K164" s="33"/>
      <c r="L164" s="36"/>
      <c r="M164" s="36"/>
      <c r="N164" s="273"/>
      <c r="O164" s="588"/>
      <c r="P164" s="1018"/>
      <c r="Q164" s="569">
        <f t="shared" si="8"/>
        <v>0</v>
      </c>
    </row>
    <row r="165" spans="1:17" customFormat="1" x14ac:dyDescent="0.3">
      <c r="A165" s="30">
        <v>151</v>
      </c>
      <c r="B165" s="2086"/>
      <c r="C165" s="2085"/>
      <c r="D165" s="233" t="s">
        <v>4926</v>
      </c>
      <c r="E165" s="33">
        <v>2</v>
      </c>
      <c r="F165" s="33">
        <v>1</v>
      </c>
      <c r="G165" s="86"/>
      <c r="H165" s="33"/>
      <c r="I165" s="33"/>
      <c r="J165" s="33"/>
      <c r="K165" s="33"/>
      <c r="L165" s="36"/>
      <c r="M165" s="36"/>
      <c r="N165" s="273" t="s">
        <v>225</v>
      </c>
      <c r="O165" s="588" t="s">
        <v>225</v>
      </c>
      <c r="P165" s="1018"/>
      <c r="Q165" s="569">
        <f t="shared" si="8"/>
        <v>0</v>
      </c>
    </row>
    <row r="166" spans="1:17" customFormat="1" x14ac:dyDescent="0.3">
      <c r="A166" s="30">
        <v>152</v>
      </c>
      <c r="B166" s="2086"/>
      <c r="C166" s="2085"/>
      <c r="D166" s="233" t="s">
        <v>4927</v>
      </c>
      <c r="E166" s="33">
        <v>2</v>
      </c>
      <c r="F166" s="33">
        <v>1</v>
      </c>
      <c r="G166" s="86"/>
      <c r="H166" s="33"/>
      <c r="I166" s="33"/>
      <c r="J166" s="33"/>
      <c r="K166" s="33"/>
      <c r="L166" s="36"/>
      <c r="M166" s="36"/>
      <c r="N166" s="273" t="s">
        <v>225</v>
      </c>
      <c r="O166" s="588" t="s">
        <v>225</v>
      </c>
      <c r="P166" s="1018"/>
      <c r="Q166" s="569">
        <f t="shared" si="8"/>
        <v>0</v>
      </c>
    </row>
    <row r="167" spans="1:17" customFormat="1" x14ac:dyDescent="0.3">
      <c r="A167" s="30">
        <v>153</v>
      </c>
      <c r="B167" s="2086"/>
      <c r="C167" s="2085"/>
      <c r="D167" s="233" t="s">
        <v>4928</v>
      </c>
      <c r="E167" s="33">
        <v>2</v>
      </c>
      <c r="F167" s="33">
        <v>8</v>
      </c>
      <c r="G167" s="86"/>
      <c r="H167" s="33"/>
      <c r="I167" s="33"/>
      <c r="J167" s="33"/>
      <c r="K167" s="33"/>
      <c r="L167" s="36"/>
      <c r="M167" s="36"/>
      <c r="N167" s="273" t="s">
        <v>225</v>
      </c>
      <c r="O167" s="588" t="s">
        <v>225</v>
      </c>
      <c r="P167" s="1018"/>
      <c r="Q167" s="569">
        <f t="shared" si="8"/>
        <v>0</v>
      </c>
    </row>
    <row r="168" spans="1:17" customFormat="1" x14ac:dyDescent="0.3">
      <c r="A168" s="30">
        <v>154</v>
      </c>
      <c r="B168" s="2086"/>
      <c r="C168" s="2085"/>
      <c r="D168" s="233" t="s">
        <v>4929</v>
      </c>
      <c r="E168" s="33">
        <v>2</v>
      </c>
      <c r="F168" s="33">
        <v>2</v>
      </c>
      <c r="G168" s="86"/>
      <c r="H168" s="33"/>
      <c r="I168" s="33"/>
      <c r="J168" s="33"/>
      <c r="K168" s="33"/>
      <c r="L168" s="36"/>
      <c r="M168" s="36"/>
      <c r="N168" s="273" t="s">
        <v>225</v>
      </c>
      <c r="O168" s="588" t="s">
        <v>225</v>
      </c>
      <c r="P168" s="1018"/>
      <c r="Q168" s="569">
        <f t="shared" si="8"/>
        <v>0</v>
      </c>
    </row>
    <row r="169" spans="1:17" customFormat="1" x14ac:dyDescent="0.3">
      <c r="A169" s="30">
        <v>155</v>
      </c>
      <c r="B169" s="2086"/>
      <c r="C169" s="2085"/>
      <c r="D169" s="233" t="s">
        <v>632</v>
      </c>
      <c r="E169" s="33">
        <v>2</v>
      </c>
      <c r="F169" s="33">
        <v>1</v>
      </c>
      <c r="G169" s="86"/>
      <c r="H169" s="33"/>
      <c r="I169" s="33"/>
      <c r="J169" s="33"/>
      <c r="K169" s="33"/>
      <c r="L169" s="36"/>
      <c r="M169" s="36"/>
      <c r="N169" s="273" t="s">
        <v>225</v>
      </c>
      <c r="O169" s="588" t="s">
        <v>225</v>
      </c>
      <c r="P169" s="1018"/>
      <c r="Q169" s="569">
        <f t="shared" si="8"/>
        <v>0</v>
      </c>
    </row>
    <row r="170" spans="1:17" customFormat="1" x14ac:dyDescent="0.3">
      <c r="A170" s="30">
        <v>156</v>
      </c>
      <c r="B170" s="2086"/>
      <c r="C170" s="2085"/>
      <c r="D170" s="233" t="s">
        <v>4930</v>
      </c>
      <c r="E170" s="33">
        <v>2</v>
      </c>
      <c r="F170" s="33">
        <v>2</v>
      </c>
      <c r="G170" s="86"/>
      <c r="H170" s="33"/>
      <c r="I170" s="33"/>
      <c r="J170" s="33"/>
      <c r="K170" s="33"/>
      <c r="L170" s="36"/>
      <c r="M170" s="36"/>
      <c r="N170" s="273" t="s">
        <v>225</v>
      </c>
      <c r="O170" s="588" t="s">
        <v>225</v>
      </c>
      <c r="P170" s="1018"/>
      <c r="Q170" s="569">
        <f t="shared" si="8"/>
        <v>0</v>
      </c>
    </row>
    <row r="171" spans="1:17" customFormat="1" x14ac:dyDescent="0.3">
      <c r="A171" s="30">
        <v>157</v>
      </c>
      <c r="B171" s="2086"/>
      <c r="C171" s="2085"/>
      <c r="D171" s="233" t="s">
        <v>4931</v>
      </c>
      <c r="E171" s="33">
        <v>2</v>
      </c>
      <c r="F171" s="33">
        <v>1</v>
      </c>
      <c r="G171" s="86"/>
      <c r="H171" s="33"/>
      <c r="I171" s="33"/>
      <c r="J171" s="33"/>
      <c r="K171" s="33"/>
      <c r="L171" s="36"/>
      <c r="M171" s="36"/>
      <c r="N171" s="273" t="s">
        <v>225</v>
      </c>
      <c r="O171" s="588" t="s">
        <v>225</v>
      </c>
      <c r="P171" s="1018"/>
      <c r="Q171" s="569">
        <f t="shared" si="8"/>
        <v>0</v>
      </c>
    </row>
    <row r="172" spans="1:17" customFormat="1" x14ac:dyDescent="0.3">
      <c r="A172" s="30">
        <v>158</v>
      </c>
      <c r="B172" s="2086"/>
      <c r="C172" s="2085"/>
      <c r="D172" s="233" t="s">
        <v>4932</v>
      </c>
      <c r="E172" s="33">
        <v>2</v>
      </c>
      <c r="F172" s="33">
        <v>1</v>
      </c>
      <c r="G172" s="86"/>
      <c r="H172" s="33"/>
      <c r="I172" s="33"/>
      <c r="J172" s="33"/>
      <c r="K172" s="33"/>
      <c r="L172" s="36"/>
      <c r="M172" s="36"/>
      <c r="N172" s="273" t="s">
        <v>225</v>
      </c>
      <c r="O172" s="588" t="s">
        <v>225</v>
      </c>
      <c r="P172" s="1018"/>
      <c r="Q172" s="569">
        <f t="shared" si="8"/>
        <v>0</v>
      </c>
    </row>
    <row r="173" spans="1:17" customFormat="1" x14ac:dyDescent="0.3">
      <c r="A173" s="30">
        <v>159</v>
      </c>
      <c r="B173" s="2085" t="s">
        <v>4933</v>
      </c>
      <c r="C173" s="2085" t="s">
        <v>4934</v>
      </c>
      <c r="D173" s="233" t="s">
        <v>4935</v>
      </c>
      <c r="E173" s="33">
        <v>2</v>
      </c>
      <c r="F173" s="33">
        <v>1</v>
      </c>
      <c r="G173" s="1603"/>
      <c r="H173" s="33"/>
      <c r="I173" s="33"/>
      <c r="J173" s="33"/>
      <c r="K173" s="33"/>
      <c r="L173" s="36"/>
      <c r="M173" s="36"/>
      <c r="N173" s="273" t="s">
        <v>225</v>
      </c>
      <c r="O173" s="588" t="s">
        <v>225</v>
      </c>
      <c r="P173" s="1018"/>
      <c r="Q173" s="569">
        <f t="shared" si="8"/>
        <v>0</v>
      </c>
    </row>
    <row r="174" spans="1:17" customFormat="1" ht="15" customHeight="1" x14ac:dyDescent="0.3">
      <c r="A174" s="30">
        <v>160</v>
      </c>
      <c r="B174" s="2085"/>
      <c r="C174" s="2085"/>
      <c r="D174" s="233" t="s">
        <v>4926</v>
      </c>
      <c r="E174" s="33">
        <v>2</v>
      </c>
      <c r="F174" s="33">
        <v>1</v>
      </c>
      <c r="G174" s="86"/>
      <c r="H174" s="33"/>
      <c r="I174" s="33"/>
      <c r="J174" s="33"/>
      <c r="K174" s="33"/>
      <c r="L174" s="36"/>
      <c r="M174" s="36"/>
      <c r="N174" s="273" t="s">
        <v>225</v>
      </c>
      <c r="O174" s="588" t="s">
        <v>225</v>
      </c>
      <c r="P174" s="1018"/>
      <c r="Q174" s="569">
        <f t="shared" si="8"/>
        <v>0</v>
      </c>
    </row>
    <row r="175" spans="1:17" customFormat="1" x14ac:dyDescent="0.3">
      <c r="A175" s="30">
        <v>161</v>
      </c>
      <c r="B175" s="2085"/>
      <c r="C175" s="2085"/>
      <c r="D175" s="233" t="s">
        <v>4936</v>
      </c>
      <c r="E175" s="33">
        <v>2</v>
      </c>
      <c r="F175" s="33">
        <v>1</v>
      </c>
      <c r="G175" s="86"/>
      <c r="H175" s="33"/>
      <c r="I175" s="33"/>
      <c r="J175" s="33"/>
      <c r="K175" s="33"/>
      <c r="L175" s="36"/>
      <c r="M175" s="36"/>
      <c r="N175" s="273" t="s">
        <v>225</v>
      </c>
      <c r="O175" s="588" t="s">
        <v>225</v>
      </c>
      <c r="P175" s="1018"/>
      <c r="Q175" s="569">
        <f t="shared" si="8"/>
        <v>0</v>
      </c>
    </row>
    <row r="176" spans="1:17" customFormat="1" x14ac:dyDescent="0.3">
      <c r="A176" s="30">
        <v>162</v>
      </c>
      <c r="B176" s="2085"/>
      <c r="C176" s="2085"/>
      <c r="D176" s="233" t="s">
        <v>4937</v>
      </c>
      <c r="E176" s="33">
        <v>2</v>
      </c>
      <c r="F176" s="33">
        <v>1</v>
      </c>
      <c r="G176" s="1603"/>
      <c r="H176" s="33"/>
      <c r="I176" s="33"/>
      <c r="J176" s="33"/>
      <c r="K176" s="33"/>
      <c r="L176" s="36"/>
      <c r="M176" s="36"/>
      <c r="N176" s="273" t="s">
        <v>225</v>
      </c>
      <c r="O176" s="588" t="s">
        <v>225</v>
      </c>
      <c r="P176" s="1018"/>
      <c r="Q176" s="569">
        <f t="shared" si="8"/>
        <v>0</v>
      </c>
    </row>
    <row r="177" spans="1:17" customFormat="1" ht="15" customHeight="1" x14ac:dyDescent="0.3">
      <c r="A177" s="30">
        <v>163</v>
      </c>
      <c r="B177" s="2085"/>
      <c r="C177" s="2085"/>
      <c r="D177" s="233" t="s">
        <v>632</v>
      </c>
      <c r="E177" s="33">
        <v>2</v>
      </c>
      <c r="F177" s="33">
        <v>1</v>
      </c>
      <c r="G177" s="86"/>
      <c r="H177" s="1603"/>
      <c r="I177" s="33"/>
      <c r="J177" s="33"/>
      <c r="K177" s="33"/>
      <c r="L177" s="36"/>
      <c r="M177" s="36"/>
      <c r="N177" s="273" t="s">
        <v>225</v>
      </c>
      <c r="O177" s="588" t="s">
        <v>225</v>
      </c>
      <c r="P177" s="1018"/>
      <c r="Q177" s="569">
        <f t="shared" si="8"/>
        <v>0</v>
      </c>
    </row>
    <row r="178" spans="1:17" customFormat="1" x14ac:dyDescent="0.3">
      <c r="A178" s="30">
        <v>164</v>
      </c>
      <c r="B178" s="2085"/>
      <c r="C178" s="2085"/>
      <c r="D178" s="233" t="s">
        <v>4930</v>
      </c>
      <c r="E178" s="33">
        <v>2</v>
      </c>
      <c r="F178" s="33">
        <v>1</v>
      </c>
      <c r="G178" s="86"/>
      <c r="H178" s="1603"/>
      <c r="I178" s="33"/>
      <c r="J178" s="33"/>
      <c r="K178" s="33"/>
      <c r="L178" s="36"/>
      <c r="M178" s="36"/>
      <c r="N178" s="273" t="s">
        <v>225</v>
      </c>
      <c r="O178" s="588" t="s">
        <v>225</v>
      </c>
      <c r="P178" s="1018"/>
      <c r="Q178" s="569">
        <f t="shared" si="8"/>
        <v>0</v>
      </c>
    </row>
    <row r="179" spans="1:17" customFormat="1" x14ac:dyDescent="0.3">
      <c r="A179" s="30">
        <v>165</v>
      </c>
      <c r="B179" s="2085"/>
      <c r="C179" s="2085"/>
      <c r="D179" s="233" t="s">
        <v>4938</v>
      </c>
      <c r="E179" s="33">
        <v>2</v>
      </c>
      <c r="F179" s="33">
        <v>1</v>
      </c>
      <c r="G179" s="86"/>
      <c r="H179" s="1603"/>
      <c r="I179" s="33"/>
      <c r="J179" s="33"/>
      <c r="K179" s="33"/>
      <c r="L179" s="36"/>
      <c r="M179" s="36"/>
      <c r="N179" s="273" t="s">
        <v>225</v>
      </c>
      <c r="O179" s="588" t="s">
        <v>225</v>
      </c>
      <c r="P179" s="1018"/>
      <c r="Q179" s="569">
        <f t="shared" si="8"/>
        <v>0</v>
      </c>
    </row>
    <row r="180" spans="1:17" customFormat="1" x14ac:dyDescent="0.3">
      <c r="A180" s="30">
        <v>166</v>
      </c>
      <c r="B180" s="2085"/>
      <c r="C180" s="2085"/>
      <c r="D180" s="233" t="s">
        <v>4931</v>
      </c>
      <c r="E180" s="33">
        <v>2</v>
      </c>
      <c r="F180" s="33">
        <v>1</v>
      </c>
      <c r="G180" s="86"/>
      <c r="H180" s="33"/>
      <c r="I180" s="33"/>
      <c r="J180" s="33"/>
      <c r="K180" s="33"/>
      <c r="L180" s="36"/>
      <c r="M180" s="36"/>
      <c r="N180" s="273" t="s">
        <v>225</v>
      </c>
      <c r="O180" s="588" t="s">
        <v>225</v>
      </c>
      <c r="P180" s="1018"/>
      <c r="Q180" s="569">
        <f t="shared" si="8"/>
        <v>0</v>
      </c>
    </row>
    <row r="181" spans="1:17" customFormat="1" x14ac:dyDescent="0.3">
      <c r="A181" s="30">
        <v>167</v>
      </c>
      <c r="B181" s="2085"/>
      <c r="C181" s="2085"/>
      <c r="D181" s="233" t="s">
        <v>4932</v>
      </c>
      <c r="E181" s="33">
        <v>2</v>
      </c>
      <c r="F181" s="33">
        <v>1</v>
      </c>
      <c r="G181" s="86"/>
      <c r="H181" s="33"/>
      <c r="I181" s="33"/>
      <c r="J181" s="33"/>
      <c r="K181" s="33"/>
      <c r="L181" s="36"/>
      <c r="M181" s="36"/>
      <c r="N181" s="273" t="s">
        <v>225</v>
      </c>
      <c r="O181" s="588" t="s">
        <v>225</v>
      </c>
      <c r="P181" s="1018"/>
      <c r="Q181" s="569">
        <f t="shared" si="8"/>
        <v>0</v>
      </c>
    </row>
    <row r="182" spans="1:17" customFormat="1" ht="15" customHeight="1" x14ac:dyDescent="0.3">
      <c r="A182" s="30">
        <v>168</v>
      </c>
      <c r="B182" s="2085"/>
      <c r="C182" s="2085"/>
      <c r="D182" s="233" t="s">
        <v>4939</v>
      </c>
      <c r="E182" s="33">
        <v>2</v>
      </c>
      <c r="F182" s="33">
        <v>1</v>
      </c>
      <c r="G182" s="86"/>
      <c r="H182" s="33"/>
      <c r="I182" s="33"/>
      <c r="J182" s="33"/>
      <c r="K182" s="33"/>
      <c r="L182" s="36"/>
      <c r="M182" s="36"/>
      <c r="N182" s="273" t="s">
        <v>225</v>
      </c>
      <c r="O182" s="588" t="s">
        <v>225</v>
      </c>
      <c r="P182" s="1018"/>
      <c r="Q182" s="569">
        <f t="shared" ref="Q182:Q213" si="9">ROUND(P182,2)*E182*F182</f>
        <v>0</v>
      </c>
    </row>
    <row r="183" spans="1:17" customFormat="1" x14ac:dyDescent="0.3">
      <c r="A183" s="30">
        <v>169</v>
      </c>
      <c r="B183" s="2085" t="s">
        <v>4933</v>
      </c>
      <c r="C183" s="2085" t="s">
        <v>4940</v>
      </c>
      <c r="D183" s="233" t="s">
        <v>4935</v>
      </c>
      <c r="E183" s="33">
        <v>2</v>
      </c>
      <c r="F183" s="33">
        <v>1</v>
      </c>
      <c r="G183" s="1603"/>
      <c r="H183" s="33"/>
      <c r="I183" s="33"/>
      <c r="J183" s="33"/>
      <c r="K183" s="33"/>
      <c r="L183" s="36"/>
      <c r="M183" s="36"/>
      <c r="N183" s="273" t="s">
        <v>225</v>
      </c>
      <c r="O183" s="588" t="s">
        <v>225</v>
      </c>
      <c r="P183" s="1018"/>
      <c r="Q183" s="569">
        <f t="shared" si="9"/>
        <v>0</v>
      </c>
    </row>
    <row r="184" spans="1:17" customFormat="1" x14ac:dyDescent="0.3">
      <c r="A184" s="30">
        <v>170</v>
      </c>
      <c r="B184" s="2085"/>
      <c r="C184" s="2085"/>
      <c r="D184" s="233" t="s">
        <v>4926</v>
      </c>
      <c r="E184" s="33">
        <v>2</v>
      </c>
      <c r="F184" s="33">
        <v>1</v>
      </c>
      <c r="G184" s="86"/>
      <c r="H184" s="33"/>
      <c r="I184" s="33"/>
      <c r="J184" s="33"/>
      <c r="K184" s="33"/>
      <c r="L184" s="36"/>
      <c r="M184" s="36"/>
      <c r="N184" s="273" t="s">
        <v>225</v>
      </c>
      <c r="O184" s="588" t="s">
        <v>225</v>
      </c>
      <c r="P184" s="1018"/>
      <c r="Q184" s="569">
        <f t="shared" si="9"/>
        <v>0</v>
      </c>
    </row>
    <row r="185" spans="1:17" customFormat="1" x14ac:dyDescent="0.3">
      <c r="A185" s="30">
        <v>171</v>
      </c>
      <c r="B185" s="2085"/>
      <c r="C185" s="2085"/>
      <c r="D185" s="233" t="s">
        <v>4936</v>
      </c>
      <c r="E185" s="33">
        <v>2</v>
      </c>
      <c r="F185" s="33">
        <v>1</v>
      </c>
      <c r="G185" s="86"/>
      <c r="H185" s="33"/>
      <c r="I185" s="33"/>
      <c r="J185" s="33"/>
      <c r="K185" s="33"/>
      <c r="L185" s="36"/>
      <c r="M185" s="36"/>
      <c r="N185" s="273" t="s">
        <v>225</v>
      </c>
      <c r="O185" s="588" t="s">
        <v>225</v>
      </c>
      <c r="P185" s="1018"/>
      <c r="Q185" s="569">
        <f t="shared" si="9"/>
        <v>0</v>
      </c>
    </row>
    <row r="186" spans="1:17" customFormat="1" x14ac:dyDescent="0.3">
      <c r="A186" s="30">
        <v>172</v>
      </c>
      <c r="B186" s="2085"/>
      <c r="C186" s="2085"/>
      <c r="D186" s="233" t="s">
        <v>4937</v>
      </c>
      <c r="E186" s="33">
        <v>2</v>
      </c>
      <c r="F186" s="33">
        <v>1</v>
      </c>
      <c r="G186" s="1603"/>
      <c r="H186" s="33"/>
      <c r="I186" s="33"/>
      <c r="J186" s="33"/>
      <c r="K186" s="33"/>
      <c r="L186" s="36"/>
      <c r="M186" s="36"/>
      <c r="N186" s="273" t="s">
        <v>225</v>
      </c>
      <c r="O186" s="588" t="s">
        <v>225</v>
      </c>
      <c r="P186" s="1018"/>
      <c r="Q186" s="569">
        <f t="shared" si="9"/>
        <v>0</v>
      </c>
    </row>
    <row r="187" spans="1:17" customFormat="1" ht="15" customHeight="1" x14ac:dyDescent="0.3">
      <c r="A187" s="30">
        <v>173</v>
      </c>
      <c r="B187" s="2085"/>
      <c r="C187" s="2085"/>
      <c r="D187" s="233" t="s">
        <v>632</v>
      </c>
      <c r="E187" s="33">
        <v>2</v>
      </c>
      <c r="F187" s="33">
        <v>1</v>
      </c>
      <c r="G187" s="86"/>
      <c r="H187" s="1603"/>
      <c r="I187" s="33"/>
      <c r="J187" s="33"/>
      <c r="K187" s="33"/>
      <c r="L187" s="36"/>
      <c r="M187" s="36"/>
      <c r="N187" s="273" t="s">
        <v>225</v>
      </c>
      <c r="O187" s="588" t="s">
        <v>225</v>
      </c>
      <c r="P187" s="1018"/>
      <c r="Q187" s="569">
        <f t="shared" si="9"/>
        <v>0</v>
      </c>
    </row>
    <row r="188" spans="1:17" customFormat="1" x14ac:dyDescent="0.3">
      <c r="A188" s="30">
        <v>174</v>
      </c>
      <c r="B188" s="2085"/>
      <c r="C188" s="2085"/>
      <c r="D188" s="233" t="s">
        <v>4930</v>
      </c>
      <c r="E188" s="33">
        <v>2</v>
      </c>
      <c r="F188" s="33">
        <v>1</v>
      </c>
      <c r="G188" s="86"/>
      <c r="H188" s="1603"/>
      <c r="I188" s="33"/>
      <c r="J188" s="33"/>
      <c r="K188" s="33"/>
      <c r="L188" s="36"/>
      <c r="M188" s="36"/>
      <c r="N188" s="273" t="s">
        <v>225</v>
      </c>
      <c r="O188" s="588" t="s">
        <v>225</v>
      </c>
      <c r="P188" s="1018"/>
      <c r="Q188" s="569">
        <f t="shared" si="9"/>
        <v>0</v>
      </c>
    </row>
    <row r="189" spans="1:17" customFormat="1" x14ac:dyDescent="0.3">
      <c r="A189" s="30">
        <v>175</v>
      </c>
      <c r="B189" s="2085"/>
      <c r="C189" s="2085"/>
      <c r="D189" s="233" t="s">
        <v>4938</v>
      </c>
      <c r="E189" s="33">
        <v>2</v>
      </c>
      <c r="F189" s="33">
        <v>1</v>
      </c>
      <c r="G189" s="86"/>
      <c r="H189" s="1603"/>
      <c r="I189" s="33"/>
      <c r="J189" s="33"/>
      <c r="K189" s="33"/>
      <c r="L189" s="36"/>
      <c r="M189" s="36"/>
      <c r="N189" s="273" t="s">
        <v>225</v>
      </c>
      <c r="O189" s="588" t="s">
        <v>225</v>
      </c>
      <c r="P189" s="1018"/>
      <c r="Q189" s="569">
        <f t="shared" si="9"/>
        <v>0</v>
      </c>
    </row>
    <row r="190" spans="1:17" customFormat="1" ht="15" customHeight="1" x14ac:dyDescent="0.3">
      <c r="A190" s="30">
        <v>176</v>
      </c>
      <c r="B190" s="2085"/>
      <c r="C190" s="2085"/>
      <c r="D190" s="233" t="s">
        <v>4931</v>
      </c>
      <c r="E190" s="33">
        <v>2</v>
      </c>
      <c r="F190" s="33">
        <v>1</v>
      </c>
      <c r="G190" s="86"/>
      <c r="H190" s="33"/>
      <c r="I190" s="33"/>
      <c r="J190" s="33"/>
      <c r="K190" s="33"/>
      <c r="L190" s="36"/>
      <c r="M190" s="36"/>
      <c r="N190" s="273" t="s">
        <v>225</v>
      </c>
      <c r="O190" s="588" t="s">
        <v>225</v>
      </c>
      <c r="P190" s="1018"/>
      <c r="Q190" s="569">
        <f t="shared" si="9"/>
        <v>0</v>
      </c>
    </row>
    <row r="191" spans="1:17" customFormat="1" x14ac:dyDescent="0.3">
      <c r="A191" s="30">
        <v>177</v>
      </c>
      <c r="B191" s="2085"/>
      <c r="C191" s="2085"/>
      <c r="D191" s="233" t="s">
        <v>4932</v>
      </c>
      <c r="E191" s="33">
        <v>2</v>
      </c>
      <c r="F191" s="33">
        <v>1</v>
      </c>
      <c r="G191" s="86"/>
      <c r="H191" s="33"/>
      <c r="I191" s="33"/>
      <c r="J191" s="33"/>
      <c r="K191" s="33"/>
      <c r="L191" s="36"/>
      <c r="M191" s="36"/>
      <c r="N191" s="273" t="s">
        <v>225</v>
      </c>
      <c r="O191" s="588" t="s">
        <v>225</v>
      </c>
      <c r="P191" s="1018"/>
      <c r="Q191" s="569">
        <f t="shared" si="9"/>
        <v>0</v>
      </c>
    </row>
    <row r="192" spans="1:17" customFormat="1" x14ac:dyDescent="0.3">
      <c r="A192" s="30">
        <v>178</v>
      </c>
      <c r="B192" s="2085" t="s">
        <v>4933</v>
      </c>
      <c r="C192" s="2085" t="s">
        <v>4941</v>
      </c>
      <c r="D192" s="233" t="s">
        <v>4942</v>
      </c>
      <c r="E192" s="33">
        <v>2</v>
      </c>
      <c r="F192" s="33">
        <v>1</v>
      </c>
      <c r="G192" s="1603"/>
      <c r="H192" s="33"/>
      <c r="I192" s="33"/>
      <c r="J192" s="33"/>
      <c r="K192" s="33"/>
      <c r="L192" s="36"/>
      <c r="M192" s="36"/>
      <c r="N192" s="273" t="s">
        <v>225</v>
      </c>
      <c r="O192" s="588" t="s">
        <v>225</v>
      </c>
      <c r="P192" s="1018"/>
      <c r="Q192" s="569">
        <f t="shared" si="9"/>
        <v>0</v>
      </c>
    </row>
    <row r="193" spans="1:17" customFormat="1" x14ac:dyDescent="0.3">
      <c r="A193" s="30">
        <v>179</v>
      </c>
      <c r="B193" s="2085"/>
      <c r="C193" s="2085"/>
      <c r="D193" s="233" t="s">
        <v>4943</v>
      </c>
      <c r="E193" s="33">
        <v>2</v>
      </c>
      <c r="F193" s="33">
        <v>1</v>
      </c>
      <c r="G193" s="86"/>
      <c r="H193" s="33"/>
      <c r="I193" s="33"/>
      <c r="J193" s="33"/>
      <c r="K193" s="33"/>
      <c r="L193" s="36"/>
      <c r="M193" s="36"/>
      <c r="N193" s="273" t="s">
        <v>225</v>
      </c>
      <c r="O193" s="588" t="s">
        <v>225</v>
      </c>
      <c r="P193" s="1018"/>
      <c r="Q193" s="569">
        <f t="shared" si="9"/>
        <v>0</v>
      </c>
    </row>
    <row r="194" spans="1:17" customFormat="1" x14ac:dyDescent="0.3">
      <c r="A194" s="30">
        <v>180</v>
      </c>
      <c r="B194" s="2085"/>
      <c r="C194" s="2085"/>
      <c r="D194" s="233" t="s">
        <v>4944</v>
      </c>
      <c r="E194" s="33">
        <v>2</v>
      </c>
      <c r="F194" s="33">
        <v>1</v>
      </c>
      <c r="G194" s="86"/>
      <c r="H194" s="33"/>
      <c r="I194" s="33"/>
      <c r="J194" s="33"/>
      <c r="K194" s="33"/>
      <c r="L194" s="36"/>
      <c r="M194" s="36"/>
      <c r="N194" s="273" t="s">
        <v>225</v>
      </c>
      <c r="O194" s="588" t="s">
        <v>225</v>
      </c>
      <c r="P194" s="1018"/>
      <c r="Q194" s="569">
        <f t="shared" si="9"/>
        <v>0</v>
      </c>
    </row>
    <row r="195" spans="1:17" customFormat="1" x14ac:dyDescent="0.3">
      <c r="A195" s="30">
        <v>181</v>
      </c>
      <c r="B195" s="2085"/>
      <c r="C195" s="2085"/>
      <c r="D195" s="233" t="s">
        <v>4926</v>
      </c>
      <c r="E195" s="33">
        <v>2</v>
      </c>
      <c r="F195" s="33">
        <v>1</v>
      </c>
      <c r="G195" s="1603"/>
      <c r="H195" s="33"/>
      <c r="I195" s="33"/>
      <c r="J195" s="33"/>
      <c r="K195" s="33"/>
      <c r="L195" s="36"/>
      <c r="M195" s="36"/>
      <c r="N195" s="273" t="s">
        <v>225</v>
      </c>
      <c r="O195" s="588" t="s">
        <v>225</v>
      </c>
      <c r="P195" s="1018"/>
      <c r="Q195" s="569">
        <f t="shared" si="9"/>
        <v>0</v>
      </c>
    </row>
    <row r="196" spans="1:17" customFormat="1" x14ac:dyDescent="0.3">
      <c r="A196" s="30">
        <v>182</v>
      </c>
      <c r="B196" s="2085"/>
      <c r="C196" s="2085"/>
      <c r="D196" s="233" t="s">
        <v>4945</v>
      </c>
      <c r="E196" s="33">
        <v>2</v>
      </c>
      <c r="F196" s="33">
        <v>1</v>
      </c>
      <c r="G196" s="86"/>
      <c r="H196" s="1603"/>
      <c r="I196" s="33"/>
      <c r="J196" s="33"/>
      <c r="K196" s="33"/>
      <c r="L196" s="36"/>
      <c r="M196" s="36"/>
      <c r="N196" s="273" t="s">
        <v>225</v>
      </c>
      <c r="O196" s="588" t="s">
        <v>225</v>
      </c>
      <c r="P196" s="1018"/>
      <c r="Q196" s="569">
        <f t="shared" si="9"/>
        <v>0</v>
      </c>
    </row>
    <row r="197" spans="1:17" customFormat="1" x14ac:dyDescent="0.3">
      <c r="A197" s="30">
        <v>183</v>
      </c>
      <c r="B197" s="2085"/>
      <c r="C197" s="2085"/>
      <c r="D197" s="233" t="s">
        <v>632</v>
      </c>
      <c r="E197" s="33">
        <v>2</v>
      </c>
      <c r="F197" s="33">
        <v>1</v>
      </c>
      <c r="G197" s="86"/>
      <c r="H197" s="1603"/>
      <c r="I197" s="33"/>
      <c r="J197" s="33"/>
      <c r="K197" s="33"/>
      <c r="L197" s="36"/>
      <c r="M197" s="36"/>
      <c r="N197" s="273" t="s">
        <v>225</v>
      </c>
      <c r="O197" s="588" t="s">
        <v>225</v>
      </c>
      <c r="P197" s="1018"/>
      <c r="Q197" s="569">
        <f t="shared" si="9"/>
        <v>0</v>
      </c>
    </row>
    <row r="198" spans="1:17" customFormat="1" x14ac:dyDescent="0.3">
      <c r="A198" s="30">
        <v>184</v>
      </c>
      <c r="B198" s="2085"/>
      <c r="C198" s="2085"/>
      <c r="D198" s="233" t="s">
        <v>4935</v>
      </c>
      <c r="E198" s="33">
        <v>2</v>
      </c>
      <c r="F198" s="33">
        <v>1</v>
      </c>
      <c r="G198" s="86"/>
      <c r="H198" s="1603"/>
      <c r="I198" s="33"/>
      <c r="J198" s="33"/>
      <c r="K198" s="33"/>
      <c r="L198" s="36"/>
      <c r="M198" s="36"/>
      <c r="N198" s="273" t="s">
        <v>225</v>
      </c>
      <c r="O198" s="588" t="s">
        <v>225</v>
      </c>
      <c r="P198" s="1018"/>
      <c r="Q198" s="569">
        <f t="shared" si="9"/>
        <v>0</v>
      </c>
    </row>
    <row r="199" spans="1:17" customFormat="1" x14ac:dyDescent="0.3">
      <c r="A199" s="30">
        <v>185</v>
      </c>
      <c r="B199" s="2085"/>
      <c r="C199" s="2085"/>
      <c r="D199" s="233" t="s">
        <v>4938</v>
      </c>
      <c r="E199" s="33">
        <v>2</v>
      </c>
      <c r="F199" s="33">
        <v>1</v>
      </c>
      <c r="G199" s="86"/>
      <c r="H199" s="1603"/>
      <c r="I199" s="33"/>
      <c r="J199" s="33"/>
      <c r="K199" s="33"/>
      <c r="L199" s="36"/>
      <c r="M199" s="36"/>
      <c r="N199" s="273" t="s">
        <v>225</v>
      </c>
      <c r="O199" s="588" t="s">
        <v>225</v>
      </c>
      <c r="P199" s="1018"/>
      <c r="Q199" s="569">
        <f t="shared" si="9"/>
        <v>0</v>
      </c>
    </row>
    <row r="200" spans="1:17" customFormat="1" x14ac:dyDescent="0.3">
      <c r="A200" s="30">
        <v>186</v>
      </c>
      <c r="B200" s="2085"/>
      <c r="C200" s="2085"/>
      <c r="D200" s="233" t="s">
        <v>4931</v>
      </c>
      <c r="E200" s="33">
        <v>2</v>
      </c>
      <c r="F200" s="33">
        <v>1</v>
      </c>
      <c r="G200" s="86"/>
      <c r="H200" s="1603"/>
      <c r="I200" s="33"/>
      <c r="J200" s="33"/>
      <c r="K200" s="33"/>
      <c r="L200" s="36"/>
      <c r="M200" s="36"/>
      <c r="N200" s="273" t="s">
        <v>225</v>
      </c>
      <c r="O200" s="588" t="s">
        <v>225</v>
      </c>
      <c r="P200" s="1018"/>
      <c r="Q200" s="569">
        <f t="shared" si="9"/>
        <v>0</v>
      </c>
    </row>
    <row r="201" spans="1:17" customFormat="1" x14ac:dyDescent="0.3">
      <c r="A201" s="30">
        <v>187</v>
      </c>
      <c r="B201" s="2085"/>
      <c r="C201" s="2085"/>
      <c r="D201" s="233" t="s">
        <v>4946</v>
      </c>
      <c r="E201" s="33">
        <v>2</v>
      </c>
      <c r="F201" s="33">
        <v>1</v>
      </c>
      <c r="G201" s="86"/>
      <c r="H201" s="33"/>
      <c r="I201" s="33"/>
      <c r="J201" s="33"/>
      <c r="K201" s="33"/>
      <c r="L201" s="36"/>
      <c r="M201" s="36"/>
      <c r="N201" s="273" t="s">
        <v>225</v>
      </c>
      <c r="O201" s="588" t="s">
        <v>225</v>
      </c>
      <c r="P201" s="1018"/>
      <c r="Q201" s="569">
        <f t="shared" si="9"/>
        <v>0</v>
      </c>
    </row>
    <row r="202" spans="1:17" customFormat="1" x14ac:dyDescent="0.3">
      <c r="A202" s="30">
        <v>188</v>
      </c>
      <c r="B202" s="2085" t="s">
        <v>4933</v>
      </c>
      <c r="C202" s="2085" t="s">
        <v>4947</v>
      </c>
      <c r="D202" s="233" t="s">
        <v>4942</v>
      </c>
      <c r="E202" s="33">
        <v>2</v>
      </c>
      <c r="F202" s="33">
        <v>1</v>
      </c>
      <c r="G202" s="1603"/>
      <c r="H202" s="33"/>
      <c r="I202" s="33"/>
      <c r="J202" s="33"/>
      <c r="K202" s="33"/>
      <c r="L202" s="36"/>
      <c r="M202" s="36"/>
      <c r="N202" s="273" t="s">
        <v>225</v>
      </c>
      <c r="O202" s="588" t="s">
        <v>225</v>
      </c>
      <c r="P202" s="1018"/>
      <c r="Q202" s="569">
        <f t="shared" si="9"/>
        <v>0</v>
      </c>
    </row>
    <row r="203" spans="1:17" customFormat="1" x14ac:dyDescent="0.3">
      <c r="A203" s="30">
        <v>189</v>
      </c>
      <c r="B203" s="2085"/>
      <c r="C203" s="2085"/>
      <c r="D203" s="233" t="s">
        <v>4943</v>
      </c>
      <c r="E203" s="33">
        <v>2</v>
      </c>
      <c r="F203" s="33">
        <v>1</v>
      </c>
      <c r="G203" s="86"/>
      <c r="H203" s="33"/>
      <c r="I203" s="33"/>
      <c r="J203" s="33"/>
      <c r="K203" s="33"/>
      <c r="L203" s="36"/>
      <c r="M203" s="36"/>
      <c r="N203" s="273" t="s">
        <v>225</v>
      </c>
      <c r="O203" s="588" t="s">
        <v>225</v>
      </c>
      <c r="P203" s="1018"/>
      <c r="Q203" s="569">
        <f t="shared" si="9"/>
        <v>0</v>
      </c>
    </row>
    <row r="204" spans="1:17" customFormat="1" x14ac:dyDescent="0.3">
      <c r="A204" s="30">
        <v>190</v>
      </c>
      <c r="B204" s="2085"/>
      <c r="C204" s="2085"/>
      <c r="D204" s="233" t="s">
        <v>4944</v>
      </c>
      <c r="E204" s="33">
        <v>2</v>
      </c>
      <c r="F204" s="33">
        <v>1</v>
      </c>
      <c r="G204" s="86"/>
      <c r="H204" s="33"/>
      <c r="I204" s="33"/>
      <c r="J204" s="33"/>
      <c r="K204" s="33"/>
      <c r="L204" s="36"/>
      <c r="M204" s="36"/>
      <c r="N204" s="273" t="s">
        <v>225</v>
      </c>
      <c r="O204" s="588" t="s">
        <v>225</v>
      </c>
      <c r="P204" s="1018"/>
      <c r="Q204" s="569">
        <f t="shared" si="9"/>
        <v>0</v>
      </c>
    </row>
    <row r="205" spans="1:17" customFormat="1" x14ac:dyDescent="0.3">
      <c r="A205" s="30">
        <v>191</v>
      </c>
      <c r="B205" s="2085"/>
      <c r="C205" s="2085"/>
      <c r="D205" s="233" t="s">
        <v>4926</v>
      </c>
      <c r="E205" s="33">
        <v>2</v>
      </c>
      <c r="F205" s="33">
        <v>1</v>
      </c>
      <c r="G205" s="1603"/>
      <c r="H205" s="33"/>
      <c r="I205" s="33"/>
      <c r="J205" s="33"/>
      <c r="K205" s="33"/>
      <c r="L205" s="36"/>
      <c r="M205" s="36"/>
      <c r="N205" s="273" t="s">
        <v>225</v>
      </c>
      <c r="O205" s="588" t="s">
        <v>225</v>
      </c>
      <c r="P205" s="1018"/>
      <c r="Q205" s="569">
        <f t="shared" si="9"/>
        <v>0</v>
      </c>
    </row>
    <row r="206" spans="1:17" customFormat="1" ht="15" customHeight="1" x14ac:dyDescent="0.3">
      <c r="A206" s="30">
        <v>192</v>
      </c>
      <c r="B206" s="2085"/>
      <c r="C206" s="2085"/>
      <c r="D206" s="233" t="s">
        <v>4945</v>
      </c>
      <c r="E206" s="33">
        <v>2</v>
      </c>
      <c r="F206" s="33">
        <v>1</v>
      </c>
      <c r="G206" s="86"/>
      <c r="H206" s="1603"/>
      <c r="I206" s="33"/>
      <c r="J206" s="33"/>
      <c r="K206" s="33"/>
      <c r="L206" s="36"/>
      <c r="M206" s="36"/>
      <c r="N206" s="273" t="s">
        <v>225</v>
      </c>
      <c r="O206" s="588" t="s">
        <v>225</v>
      </c>
      <c r="P206" s="1018"/>
      <c r="Q206" s="569">
        <f t="shared" si="9"/>
        <v>0</v>
      </c>
    </row>
    <row r="207" spans="1:17" customFormat="1" x14ac:dyDescent="0.3">
      <c r="A207" s="30">
        <v>193</v>
      </c>
      <c r="B207" s="2085"/>
      <c r="C207" s="2085"/>
      <c r="D207" s="233" t="s">
        <v>632</v>
      </c>
      <c r="E207" s="33">
        <v>2</v>
      </c>
      <c r="F207" s="33">
        <v>1</v>
      </c>
      <c r="G207" s="86"/>
      <c r="H207" s="1603"/>
      <c r="I207" s="33"/>
      <c r="J207" s="33"/>
      <c r="K207" s="33"/>
      <c r="L207" s="36"/>
      <c r="M207" s="36"/>
      <c r="N207" s="273" t="s">
        <v>225</v>
      </c>
      <c r="O207" s="588" t="s">
        <v>225</v>
      </c>
      <c r="P207" s="1018"/>
      <c r="Q207" s="569">
        <f t="shared" si="9"/>
        <v>0</v>
      </c>
    </row>
    <row r="208" spans="1:17" customFormat="1" x14ac:dyDescent="0.3">
      <c r="A208" s="30">
        <v>194</v>
      </c>
      <c r="B208" s="2085"/>
      <c r="C208" s="2085"/>
      <c r="D208" s="233" t="s">
        <v>4938</v>
      </c>
      <c r="E208" s="33">
        <v>2</v>
      </c>
      <c r="F208" s="33">
        <v>1</v>
      </c>
      <c r="G208" s="86"/>
      <c r="H208" s="1603"/>
      <c r="I208" s="33"/>
      <c r="J208" s="33"/>
      <c r="K208" s="33"/>
      <c r="L208" s="36"/>
      <c r="M208" s="36"/>
      <c r="N208" s="273" t="s">
        <v>225</v>
      </c>
      <c r="O208" s="588" t="s">
        <v>225</v>
      </c>
      <c r="P208" s="1018"/>
      <c r="Q208" s="569">
        <f t="shared" si="9"/>
        <v>0</v>
      </c>
    </row>
    <row r="209" spans="1:17" customFormat="1" x14ac:dyDescent="0.3">
      <c r="A209" s="30">
        <v>195</v>
      </c>
      <c r="B209" s="2085"/>
      <c r="C209" s="2085"/>
      <c r="D209" s="233" t="s">
        <v>4935</v>
      </c>
      <c r="E209" s="33">
        <v>2</v>
      </c>
      <c r="F209" s="33">
        <v>1</v>
      </c>
      <c r="G209" s="86"/>
      <c r="H209" s="1603"/>
      <c r="I209" s="33"/>
      <c r="J209" s="33"/>
      <c r="K209" s="33"/>
      <c r="L209" s="36"/>
      <c r="M209" s="36"/>
      <c r="N209" s="273" t="s">
        <v>225</v>
      </c>
      <c r="O209" s="588" t="s">
        <v>225</v>
      </c>
      <c r="P209" s="1018"/>
      <c r="Q209" s="569">
        <f t="shared" si="9"/>
        <v>0</v>
      </c>
    </row>
    <row r="210" spans="1:17" customFormat="1" x14ac:dyDescent="0.3">
      <c r="A210" s="30">
        <v>196</v>
      </c>
      <c r="B210" s="2085"/>
      <c r="C210" s="2085"/>
      <c r="D210" s="233" t="s">
        <v>4931</v>
      </c>
      <c r="E210" s="33">
        <v>2</v>
      </c>
      <c r="F210" s="33">
        <v>1</v>
      </c>
      <c r="G210" s="86"/>
      <c r="H210" s="1603"/>
      <c r="I210" s="33"/>
      <c r="J210" s="33"/>
      <c r="K210" s="33"/>
      <c r="L210" s="36"/>
      <c r="M210" s="36"/>
      <c r="N210" s="273" t="s">
        <v>225</v>
      </c>
      <c r="O210" s="588" t="s">
        <v>225</v>
      </c>
      <c r="P210" s="1018"/>
      <c r="Q210" s="569">
        <f t="shared" si="9"/>
        <v>0</v>
      </c>
    </row>
    <row r="211" spans="1:17" customFormat="1" x14ac:dyDescent="0.3">
      <c r="A211" s="30">
        <v>197</v>
      </c>
      <c r="B211" s="2085"/>
      <c r="C211" s="2085"/>
      <c r="D211" s="233" t="s">
        <v>4946</v>
      </c>
      <c r="E211" s="33">
        <v>2</v>
      </c>
      <c r="F211" s="33">
        <v>1</v>
      </c>
      <c r="G211" s="86"/>
      <c r="H211" s="33"/>
      <c r="I211" s="33"/>
      <c r="J211" s="33"/>
      <c r="K211" s="33"/>
      <c r="L211" s="36"/>
      <c r="M211" s="36"/>
      <c r="N211" s="273" t="s">
        <v>225</v>
      </c>
      <c r="O211" s="588" t="s">
        <v>225</v>
      </c>
      <c r="P211" s="1018"/>
      <c r="Q211" s="569">
        <f t="shared" si="9"/>
        <v>0</v>
      </c>
    </row>
    <row r="212" spans="1:17" customFormat="1" x14ac:dyDescent="0.3">
      <c r="A212" s="30">
        <v>198</v>
      </c>
      <c r="B212" s="2085"/>
      <c r="C212" s="2085"/>
      <c r="D212" s="233" t="s">
        <v>4948</v>
      </c>
      <c r="E212" s="33">
        <v>2</v>
      </c>
      <c r="F212" s="33">
        <v>1</v>
      </c>
      <c r="G212" s="86"/>
      <c r="H212" s="33"/>
      <c r="I212" s="33"/>
      <c r="J212" s="33"/>
      <c r="K212" s="33"/>
      <c r="L212" s="36"/>
      <c r="M212" s="36"/>
      <c r="N212" s="273" t="s">
        <v>225</v>
      </c>
      <c r="O212" s="588" t="s">
        <v>225</v>
      </c>
      <c r="P212" s="1018"/>
      <c r="Q212" s="569">
        <f t="shared" si="9"/>
        <v>0</v>
      </c>
    </row>
    <row r="213" spans="1:17" customFormat="1" x14ac:dyDescent="0.3">
      <c r="A213" s="30">
        <v>199</v>
      </c>
      <c r="B213" s="2085"/>
      <c r="C213" s="2085"/>
      <c r="D213" s="233" t="s">
        <v>4949</v>
      </c>
      <c r="E213" s="33">
        <v>2</v>
      </c>
      <c r="F213" s="33">
        <v>1</v>
      </c>
      <c r="G213" s="86"/>
      <c r="H213" s="33"/>
      <c r="I213" s="33"/>
      <c r="J213" s="33"/>
      <c r="K213" s="33"/>
      <c r="L213" s="36"/>
      <c r="M213" s="36"/>
      <c r="N213" s="273" t="s">
        <v>225</v>
      </c>
      <c r="O213" s="588" t="s">
        <v>225</v>
      </c>
      <c r="P213" s="1018"/>
      <c r="Q213" s="569">
        <f t="shared" si="9"/>
        <v>0</v>
      </c>
    </row>
    <row r="214" spans="1:17" customFormat="1" x14ac:dyDescent="0.3">
      <c r="A214" s="30">
        <v>200</v>
      </c>
      <c r="B214" s="2085" t="s">
        <v>4933</v>
      </c>
      <c r="C214" s="2085" t="s">
        <v>4950</v>
      </c>
      <c r="D214" s="233" t="s">
        <v>4951</v>
      </c>
      <c r="E214" s="33">
        <v>2</v>
      </c>
      <c r="F214" s="33">
        <v>1</v>
      </c>
      <c r="G214" s="1603"/>
      <c r="H214" s="33"/>
      <c r="I214" s="33"/>
      <c r="J214" s="33"/>
      <c r="K214" s="33"/>
      <c r="L214" s="36"/>
      <c r="M214" s="36"/>
      <c r="N214" s="273" t="s">
        <v>225</v>
      </c>
      <c r="O214" s="588" t="s">
        <v>225</v>
      </c>
      <c r="P214" s="1018"/>
      <c r="Q214" s="569">
        <f t="shared" ref="Q214:Q245" si="10">ROUND(P214,2)*E214*F214</f>
        <v>0</v>
      </c>
    </row>
    <row r="215" spans="1:17" customFormat="1" x14ac:dyDescent="0.3">
      <c r="A215" s="30">
        <v>201</v>
      </c>
      <c r="B215" s="2085"/>
      <c r="C215" s="2085"/>
      <c r="D215" s="233" t="s">
        <v>4952</v>
      </c>
      <c r="E215" s="33">
        <v>2</v>
      </c>
      <c r="F215" s="33">
        <v>1</v>
      </c>
      <c r="G215" s="86"/>
      <c r="H215" s="33"/>
      <c r="I215" s="33"/>
      <c r="J215" s="33"/>
      <c r="K215" s="33"/>
      <c r="L215" s="36"/>
      <c r="M215" s="36"/>
      <c r="N215" s="273" t="s">
        <v>225</v>
      </c>
      <c r="O215" s="588" t="s">
        <v>225</v>
      </c>
      <c r="P215" s="1018"/>
      <c r="Q215" s="569">
        <f t="shared" si="10"/>
        <v>0</v>
      </c>
    </row>
    <row r="216" spans="1:17" customFormat="1" x14ac:dyDescent="0.3">
      <c r="A216" s="30">
        <v>202</v>
      </c>
      <c r="B216" s="2085"/>
      <c r="C216" s="2085"/>
      <c r="D216" s="233" t="s">
        <v>4953</v>
      </c>
      <c r="E216" s="33">
        <v>2</v>
      </c>
      <c r="F216" s="33">
        <v>1</v>
      </c>
      <c r="G216" s="86"/>
      <c r="H216" s="33"/>
      <c r="I216" s="33"/>
      <c r="J216" s="33"/>
      <c r="K216" s="33"/>
      <c r="L216" s="36"/>
      <c r="M216" s="36"/>
      <c r="N216" s="273" t="s">
        <v>225</v>
      </c>
      <c r="O216" s="588" t="s">
        <v>225</v>
      </c>
      <c r="P216" s="1018"/>
      <c r="Q216" s="569">
        <f t="shared" si="10"/>
        <v>0</v>
      </c>
    </row>
    <row r="217" spans="1:17" customFormat="1" x14ac:dyDescent="0.3">
      <c r="A217" s="30">
        <v>203</v>
      </c>
      <c r="B217" s="2085"/>
      <c r="C217" s="2085"/>
      <c r="D217" s="233" t="s">
        <v>4926</v>
      </c>
      <c r="E217" s="33">
        <v>2</v>
      </c>
      <c r="F217" s="33">
        <v>1</v>
      </c>
      <c r="G217" s="1603"/>
      <c r="H217" s="33"/>
      <c r="I217" s="33"/>
      <c r="J217" s="33"/>
      <c r="K217" s="33"/>
      <c r="L217" s="36"/>
      <c r="M217" s="36"/>
      <c r="N217" s="273" t="s">
        <v>225</v>
      </c>
      <c r="O217" s="588" t="s">
        <v>225</v>
      </c>
      <c r="P217" s="1018"/>
      <c r="Q217" s="569">
        <f t="shared" si="10"/>
        <v>0</v>
      </c>
    </row>
    <row r="218" spans="1:17" customFormat="1" x14ac:dyDescent="0.3">
      <c r="A218" s="30">
        <v>204</v>
      </c>
      <c r="B218" s="2085"/>
      <c r="C218" s="2085"/>
      <c r="D218" s="233" t="s">
        <v>4945</v>
      </c>
      <c r="E218" s="33">
        <v>2</v>
      </c>
      <c r="F218" s="33">
        <v>1</v>
      </c>
      <c r="G218" s="86"/>
      <c r="H218" s="1603"/>
      <c r="I218" s="33"/>
      <c r="J218" s="33"/>
      <c r="K218" s="33"/>
      <c r="L218" s="36"/>
      <c r="M218" s="36"/>
      <c r="N218" s="273" t="s">
        <v>225</v>
      </c>
      <c r="O218" s="588" t="s">
        <v>225</v>
      </c>
      <c r="P218" s="1018"/>
      <c r="Q218" s="569">
        <f t="shared" si="10"/>
        <v>0</v>
      </c>
    </row>
    <row r="219" spans="1:17" customFormat="1" x14ac:dyDescent="0.3">
      <c r="A219" s="30">
        <v>205</v>
      </c>
      <c r="B219" s="2085"/>
      <c r="C219" s="2085"/>
      <c r="D219" s="233" t="s">
        <v>632</v>
      </c>
      <c r="E219" s="33">
        <v>2</v>
      </c>
      <c r="F219" s="33">
        <v>1</v>
      </c>
      <c r="G219" s="86"/>
      <c r="H219" s="1603"/>
      <c r="I219" s="33"/>
      <c r="J219" s="33"/>
      <c r="K219" s="33"/>
      <c r="L219" s="36"/>
      <c r="M219" s="36"/>
      <c r="N219" s="273" t="s">
        <v>225</v>
      </c>
      <c r="O219" s="588" t="s">
        <v>225</v>
      </c>
      <c r="P219" s="1018"/>
      <c r="Q219" s="569">
        <f t="shared" si="10"/>
        <v>0</v>
      </c>
    </row>
    <row r="220" spans="1:17" customFormat="1" ht="15" customHeight="1" x14ac:dyDescent="0.3">
      <c r="A220" s="30">
        <v>206</v>
      </c>
      <c r="B220" s="2085"/>
      <c r="C220" s="2085"/>
      <c r="D220" s="233" t="s">
        <v>4938</v>
      </c>
      <c r="E220" s="33">
        <v>2</v>
      </c>
      <c r="F220" s="33">
        <v>1</v>
      </c>
      <c r="G220" s="86"/>
      <c r="H220" s="1603"/>
      <c r="I220" s="33"/>
      <c r="J220" s="33"/>
      <c r="K220" s="33"/>
      <c r="L220" s="36"/>
      <c r="M220" s="36"/>
      <c r="N220" s="273" t="s">
        <v>225</v>
      </c>
      <c r="O220" s="588" t="s">
        <v>225</v>
      </c>
      <c r="P220" s="1018"/>
      <c r="Q220" s="569">
        <f t="shared" si="10"/>
        <v>0</v>
      </c>
    </row>
    <row r="221" spans="1:17" customFormat="1" x14ac:dyDescent="0.3">
      <c r="A221" s="30">
        <v>207</v>
      </c>
      <c r="B221" s="2085"/>
      <c r="C221" s="2085"/>
      <c r="D221" s="233" t="s">
        <v>4931</v>
      </c>
      <c r="E221" s="33">
        <v>2</v>
      </c>
      <c r="F221" s="33">
        <v>1</v>
      </c>
      <c r="G221" s="86"/>
      <c r="H221" s="1603"/>
      <c r="I221" s="33"/>
      <c r="J221" s="33"/>
      <c r="K221" s="33"/>
      <c r="L221" s="36"/>
      <c r="M221" s="36"/>
      <c r="N221" s="273" t="s">
        <v>225</v>
      </c>
      <c r="O221" s="588" t="s">
        <v>225</v>
      </c>
      <c r="P221" s="1018"/>
      <c r="Q221" s="569">
        <f t="shared" si="10"/>
        <v>0</v>
      </c>
    </row>
    <row r="222" spans="1:17" customFormat="1" x14ac:dyDescent="0.3">
      <c r="A222" s="30">
        <v>208</v>
      </c>
      <c r="B222" s="2085"/>
      <c r="C222" s="2085"/>
      <c r="D222" s="233" t="s">
        <v>4946</v>
      </c>
      <c r="E222" s="33">
        <v>2</v>
      </c>
      <c r="F222" s="33">
        <v>1</v>
      </c>
      <c r="G222" s="86"/>
      <c r="H222" s="1603"/>
      <c r="I222" s="33"/>
      <c r="J222" s="33"/>
      <c r="K222" s="33"/>
      <c r="L222" s="36"/>
      <c r="M222" s="36"/>
      <c r="N222" s="273" t="s">
        <v>225</v>
      </c>
      <c r="O222" s="588" t="s">
        <v>225</v>
      </c>
      <c r="P222" s="1018"/>
      <c r="Q222" s="569">
        <f t="shared" si="10"/>
        <v>0</v>
      </c>
    </row>
    <row r="223" spans="1:17" customFormat="1" x14ac:dyDescent="0.3">
      <c r="A223" s="30">
        <v>209</v>
      </c>
      <c r="B223" s="2085"/>
      <c r="C223" s="2085"/>
      <c r="D223" s="233" t="s">
        <v>4954</v>
      </c>
      <c r="E223" s="33">
        <v>2</v>
      </c>
      <c r="F223" s="33">
        <v>1</v>
      </c>
      <c r="G223" s="86"/>
      <c r="H223" s="33"/>
      <c r="I223" s="33"/>
      <c r="J223" s="33"/>
      <c r="K223" s="33"/>
      <c r="L223" s="36"/>
      <c r="M223" s="36"/>
      <c r="N223" s="273" t="s">
        <v>225</v>
      </c>
      <c r="O223" s="588" t="s">
        <v>225</v>
      </c>
      <c r="P223" s="1018"/>
      <c r="Q223" s="569">
        <f t="shared" si="10"/>
        <v>0</v>
      </c>
    </row>
    <row r="224" spans="1:17" customFormat="1" x14ac:dyDescent="0.3">
      <c r="A224" s="30">
        <v>210</v>
      </c>
      <c r="B224" s="2085" t="s">
        <v>4955</v>
      </c>
      <c r="C224" s="2085" t="s">
        <v>4956</v>
      </c>
      <c r="D224" s="233" t="s">
        <v>4942</v>
      </c>
      <c r="E224" s="33">
        <v>2</v>
      </c>
      <c r="F224" s="33">
        <v>1</v>
      </c>
      <c r="G224" s="1603"/>
      <c r="H224" s="33"/>
      <c r="I224" s="33"/>
      <c r="J224" s="33"/>
      <c r="K224" s="33"/>
      <c r="L224" s="36"/>
      <c r="M224" s="36"/>
      <c r="N224" s="273" t="s">
        <v>225</v>
      </c>
      <c r="O224" s="588" t="s">
        <v>225</v>
      </c>
      <c r="P224" s="1018"/>
      <c r="Q224" s="569">
        <f t="shared" si="10"/>
        <v>0</v>
      </c>
    </row>
    <row r="225" spans="1:17" customFormat="1" x14ac:dyDescent="0.3">
      <c r="A225" s="30">
        <v>211</v>
      </c>
      <c r="B225" s="2085"/>
      <c r="C225" s="2085"/>
      <c r="D225" s="233" t="s">
        <v>4943</v>
      </c>
      <c r="E225" s="33">
        <v>2</v>
      </c>
      <c r="F225" s="33">
        <v>1</v>
      </c>
      <c r="G225" s="86"/>
      <c r="H225" s="33"/>
      <c r="I225" s="33"/>
      <c r="J225" s="33"/>
      <c r="K225" s="33"/>
      <c r="L225" s="36"/>
      <c r="M225" s="36"/>
      <c r="N225" s="273" t="s">
        <v>225</v>
      </c>
      <c r="O225" s="588" t="s">
        <v>225</v>
      </c>
      <c r="P225" s="1018"/>
      <c r="Q225" s="569">
        <f t="shared" si="10"/>
        <v>0</v>
      </c>
    </row>
    <row r="226" spans="1:17" customFormat="1" x14ac:dyDescent="0.3">
      <c r="A226" s="30">
        <v>212</v>
      </c>
      <c r="B226" s="2085"/>
      <c r="C226" s="2085"/>
      <c r="D226" s="233" t="s">
        <v>4944</v>
      </c>
      <c r="E226" s="33">
        <v>2</v>
      </c>
      <c r="F226" s="33">
        <v>1</v>
      </c>
      <c r="G226" s="86"/>
      <c r="H226" s="33"/>
      <c r="I226" s="33"/>
      <c r="J226" s="33"/>
      <c r="K226" s="33"/>
      <c r="L226" s="36"/>
      <c r="M226" s="36"/>
      <c r="N226" s="273" t="s">
        <v>225</v>
      </c>
      <c r="O226" s="588" t="s">
        <v>225</v>
      </c>
      <c r="P226" s="1018"/>
      <c r="Q226" s="569">
        <f t="shared" si="10"/>
        <v>0</v>
      </c>
    </row>
    <row r="227" spans="1:17" customFormat="1" x14ac:dyDescent="0.3">
      <c r="A227" s="30">
        <v>213</v>
      </c>
      <c r="B227" s="2085"/>
      <c r="C227" s="2085"/>
      <c r="D227" s="233" t="s">
        <v>4926</v>
      </c>
      <c r="E227" s="33">
        <v>2</v>
      </c>
      <c r="F227" s="33">
        <v>1</v>
      </c>
      <c r="G227" s="1603"/>
      <c r="H227" s="33"/>
      <c r="I227" s="33"/>
      <c r="J227" s="33"/>
      <c r="K227" s="33"/>
      <c r="L227" s="36"/>
      <c r="M227" s="36"/>
      <c r="N227" s="273" t="s">
        <v>225</v>
      </c>
      <c r="O227" s="588" t="s">
        <v>225</v>
      </c>
      <c r="P227" s="1018"/>
      <c r="Q227" s="569">
        <f t="shared" si="10"/>
        <v>0</v>
      </c>
    </row>
    <row r="228" spans="1:17" customFormat="1" x14ac:dyDescent="0.3">
      <c r="A228" s="30">
        <v>214</v>
      </c>
      <c r="B228" s="2085"/>
      <c r="C228" s="2085"/>
      <c r="D228" s="233" t="s">
        <v>4945</v>
      </c>
      <c r="E228" s="33">
        <v>2</v>
      </c>
      <c r="F228" s="33">
        <v>1</v>
      </c>
      <c r="G228" s="86"/>
      <c r="H228" s="1603"/>
      <c r="I228" s="33"/>
      <c r="J228" s="33"/>
      <c r="K228" s="33"/>
      <c r="L228" s="36"/>
      <c r="M228" s="36"/>
      <c r="N228" s="273" t="s">
        <v>225</v>
      </c>
      <c r="O228" s="588" t="s">
        <v>225</v>
      </c>
      <c r="P228" s="1018"/>
      <c r="Q228" s="569">
        <f t="shared" si="10"/>
        <v>0</v>
      </c>
    </row>
    <row r="229" spans="1:17" customFormat="1" x14ac:dyDescent="0.3">
      <c r="A229" s="30">
        <v>215</v>
      </c>
      <c r="B229" s="2085"/>
      <c r="C229" s="2085"/>
      <c r="D229" s="233" t="s">
        <v>632</v>
      </c>
      <c r="E229" s="33">
        <v>2</v>
      </c>
      <c r="F229" s="33">
        <v>1</v>
      </c>
      <c r="G229" s="86"/>
      <c r="H229" s="1603"/>
      <c r="I229" s="33"/>
      <c r="J229" s="33"/>
      <c r="K229" s="33"/>
      <c r="L229" s="36"/>
      <c r="M229" s="36"/>
      <c r="N229" s="273" t="s">
        <v>225</v>
      </c>
      <c r="O229" s="588" t="s">
        <v>225</v>
      </c>
      <c r="P229" s="1018"/>
      <c r="Q229" s="569">
        <f t="shared" si="10"/>
        <v>0</v>
      </c>
    </row>
    <row r="230" spans="1:17" customFormat="1" x14ac:dyDescent="0.3">
      <c r="A230" s="30">
        <v>216</v>
      </c>
      <c r="B230" s="2085"/>
      <c r="C230" s="2085"/>
      <c r="D230" s="233" t="s">
        <v>4935</v>
      </c>
      <c r="E230" s="33">
        <v>2</v>
      </c>
      <c r="F230" s="33">
        <v>1</v>
      </c>
      <c r="G230" s="86"/>
      <c r="H230" s="1603"/>
      <c r="I230" s="33"/>
      <c r="J230" s="33"/>
      <c r="K230" s="33"/>
      <c r="L230" s="36"/>
      <c r="M230" s="36"/>
      <c r="N230" s="273" t="s">
        <v>225</v>
      </c>
      <c r="O230" s="588" t="s">
        <v>225</v>
      </c>
      <c r="P230" s="1018"/>
      <c r="Q230" s="569">
        <f t="shared" si="10"/>
        <v>0</v>
      </c>
    </row>
    <row r="231" spans="1:17" customFormat="1" x14ac:dyDescent="0.3">
      <c r="A231" s="30">
        <v>217</v>
      </c>
      <c r="B231" s="2085"/>
      <c r="C231" s="2085"/>
      <c r="D231" s="233" t="s">
        <v>4938</v>
      </c>
      <c r="E231" s="33">
        <v>2</v>
      </c>
      <c r="F231" s="33">
        <v>1</v>
      </c>
      <c r="G231" s="86"/>
      <c r="H231" s="1603"/>
      <c r="I231" s="33"/>
      <c r="J231" s="33"/>
      <c r="K231" s="33"/>
      <c r="L231" s="36"/>
      <c r="M231" s="36"/>
      <c r="N231" s="273" t="s">
        <v>225</v>
      </c>
      <c r="O231" s="588" t="s">
        <v>225</v>
      </c>
      <c r="P231" s="1018"/>
      <c r="Q231" s="569">
        <f t="shared" si="10"/>
        <v>0</v>
      </c>
    </row>
    <row r="232" spans="1:17" customFormat="1" x14ac:dyDescent="0.3">
      <c r="A232" s="30">
        <v>218</v>
      </c>
      <c r="B232" s="2085"/>
      <c r="C232" s="2085"/>
      <c r="D232" s="233" t="s">
        <v>4931</v>
      </c>
      <c r="E232" s="33">
        <v>2</v>
      </c>
      <c r="F232" s="33">
        <v>1</v>
      </c>
      <c r="G232" s="86"/>
      <c r="H232" s="1603"/>
      <c r="I232" s="33"/>
      <c r="J232" s="33"/>
      <c r="K232" s="33"/>
      <c r="L232" s="36"/>
      <c r="M232" s="36"/>
      <c r="N232" s="273" t="s">
        <v>225</v>
      </c>
      <c r="O232" s="588" t="s">
        <v>225</v>
      </c>
      <c r="P232" s="1018"/>
      <c r="Q232" s="569">
        <f t="shared" si="10"/>
        <v>0</v>
      </c>
    </row>
    <row r="233" spans="1:17" customFormat="1" x14ac:dyDescent="0.3">
      <c r="A233" s="30">
        <v>219</v>
      </c>
      <c r="B233" s="2085" t="s">
        <v>4955</v>
      </c>
      <c r="C233" s="2085" t="s">
        <v>4957</v>
      </c>
      <c r="D233" s="233" t="s">
        <v>4942</v>
      </c>
      <c r="E233" s="33">
        <v>2</v>
      </c>
      <c r="F233" s="33">
        <v>1</v>
      </c>
      <c r="G233" s="1603"/>
      <c r="H233" s="33"/>
      <c r="I233" s="33"/>
      <c r="J233" s="33"/>
      <c r="K233" s="33"/>
      <c r="L233" s="36"/>
      <c r="M233" s="36"/>
      <c r="N233" s="273" t="s">
        <v>225</v>
      </c>
      <c r="O233" s="588" t="s">
        <v>225</v>
      </c>
      <c r="P233" s="1018"/>
      <c r="Q233" s="569">
        <f t="shared" si="10"/>
        <v>0</v>
      </c>
    </row>
    <row r="234" spans="1:17" customFormat="1" x14ac:dyDescent="0.3">
      <c r="A234" s="30">
        <v>220</v>
      </c>
      <c r="B234" s="2085"/>
      <c r="C234" s="2085"/>
      <c r="D234" s="233" t="s">
        <v>4943</v>
      </c>
      <c r="E234" s="33">
        <v>2</v>
      </c>
      <c r="F234" s="33">
        <v>1</v>
      </c>
      <c r="G234" s="86"/>
      <c r="H234" s="33"/>
      <c r="I234" s="33"/>
      <c r="J234" s="33"/>
      <c r="K234" s="33"/>
      <c r="L234" s="36"/>
      <c r="M234" s="36"/>
      <c r="N234" s="273" t="s">
        <v>225</v>
      </c>
      <c r="O234" s="588" t="s">
        <v>225</v>
      </c>
      <c r="P234" s="1018"/>
      <c r="Q234" s="569">
        <f t="shared" si="10"/>
        <v>0</v>
      </c>
    </row>
    <row r="235" spans="1:17" customFormat="1" x14ac:dyDescent="0.3">
      <c r="A235" s="30">
        <v>221</v>
      </c>
      <c r="B235" s="2085"/>
      <c r="C235" s="2085"/>
      <c r="D235" s="233" t="s">
        <v>4944</v>
      </c>
      <c r="E235" s="33">
        <v>2</v>
      </c>
      <c r="F235" s="33">
        <v>1</v>
      </c>
      <c r="G235" s="86"/>
      <c r="H235" s="33"/>
      <c r="I235" s="33"/>
      <c r="J235" s="33"/>
      <c r="K235" s="33"/>
      <c r="L235" s="36"/>
      <c r="M235" s="36"/>
      <c r="N235" s="273" t="s">
        <v>225</v>
      </c>
      <c r="O235" s="588" t="s">
        <v>225</v>
      </c>
      <c r="P235" s="1018"/>
      <c r="Q235" s="569">
        <f t="shared" si="10"/>
        <v>0</v>
      </c>
    </row>
    <row r="236" spans="1:17" customFormat="1" x14ac:dyDescent="0.3">
      <c r="A236" s="30">
        <v>222</v>
      </c>
      <c r="B236" s="2085"/>
      <c r="C236" s="2085"/>
      <c r="D236" s="233" t="s">
        <v>4926</v>
      </c>
      <c r="E236" s="33">
        <v>2</v>
      </c>
      <c r="F236" s="33">
        <v>1</v>
      </c>
      <c r="G236" s="1603"/>
      <c r="H236" s="33"/>
      <c r="I236" s="33"/>
      <c r="J236" s="33"/>
      <c r="K236" s="33"/>
      <c r="L236" s="36"/>
      <c r="M236" s="36"/>
      <c r="N236" s="273" t="s">
        <v>225</v>
      </c>
      <c r="O236" s="588" t="s">
        <v>225</v>
      </c>
      <c r="P236" s="1018"/>
      <c r="Q236" s="569">
        <f t="shared" si="10"/>
        <v>0</v>
      </c>
    </row>
    <row r="237" spans="1:17" customFormat="1" x14ac:dyDescent="0.3">
      <c r="A237" s="30">
        <v>223</v>
      </c>
      <c r="B237" s="2085"/>
      <c r="C237" s="2085"/>
      <c r="D237" s="233" t="s">
        <v>4945</v>
      </c>
      <c r="E237" s="33">
        <v>2</v>
      </c>
      <c r="F237" s="33">
        <v>1</v>
      </c>
      <c r="G237" s="86"/>
      <c r="H237" s="1603"/>
      <c r="I237" s="33"/>
      <c r="J237" s="33"/>
      <c r="K237" s="33"/>
      <c r="L237" s="36"/>
      <c r="M237" s="36"/>
      <c r="N237" s="273" t="s">
        <v>225</v>
      </c>
      <c r="O237" s="588" t="s">
        <v>225</v>
      </c>
      <c r="P237" s="1018"/>
      <c r="Q237" s="569">
        <f t="shared" si="10"/>
        <v>0</v>
      </c>
    </row>
    <row r="238" spans="1:17" customFormat="1" x14ac:dyDescent="0.3">
      <c r="A238" s="30">
        <v>224</v>
      </c>
      <c r="B238" s="2085"/>
      <c r="C238" s="2085"/>
      <c r="D238" s="233" t="s">
        <v>632</v>
      </c>
      <c r="E238" s="33">
        <v>2</v>
      </c>
      <c r="F238" s="33">
        <v>1</v>
      </c>
      <c r="G238" s="86"/>
      <c r="H238" s="1603"/>
      <c r="I238" s="33"/>
      <c r="J238" s="33"/>
      <c r="K238" s="33"/>
      <c r="L238" s="36"/>
      <c r="M238" s="36"/>
      <c r="N238" s="273" t="s">
        <v>225</v>
      </c>
      <c r="O238" s="588" t="s">
        <v>225</v>
      </c>
      <c r="P238" s="1018"/>
      <c r="Q238" s="569">
        <f t="shared" si="10"/>
        <v>0</v>
      </c>
    </row>
    <row r="239" spans="1:17" customFormat="1" x14ac:dyDescent="0.3">
      <c r="A239" s="30">
        <v>225</v>
      </c>
      <c r="B239" s="2085"/>
      <c r="C239" s="2085"/>
      <c r="D239" s="233" t="s">
        <v>4935</v>
      </c>
      <c r="E239" s="33">
        <v>2</v>
      </c>
      <c r="F239" s="33">
        <v>1</v>
      </c>
      <c r="G239" s="86"/>
      <c r="H239" s="1603"/>
      <c r="I239" s="33"/>
      <c r="J239" s="33"/>
      <c r="K239" s="33"/>
      <c r="L239" s="36"/>
      <c r="M239" s="36"/>
      <c r="N239" s="273" t="s">
        <v>225</v>
      </c>
      <c r="O239" s="588" t="s">
        <v>225</v>
      </c>
      <c r="P239" s="1018"/>
      <c r="Q239" s="569">
        <f t="shared" si="10"/>
        <v>0</v>
      </c>
    </row>
    <row r="240" spans="1:17" customFormat="1" x14ac:dyDescent="0.3">
      <c r="A240" s="30">
        <v>226</v>
      </c>
      <c r="B240" s="2085"/>
      <c r="C240" s="2085"/>
      <c r="D240" s="233" t="s">
        <v>4938</v>
      </c>
      <c r="E240" s="33">
        <v>2</v>
      </c>
      <c r="F240" s="33">
        <v>1</v>
      </c>
      <c r="G240" s="86"/>
      <c r="H240" s="1603"/>
      <c r="I240" s="33"/>
      <c r="J240" s="33"/>
      <c r="K240" s="33"/>
      <c r="L240" s="36"/>
      <c r="M240" s="36"/>
      <c r="N240" s="273" t="s">
        <v>225</v>
      </c>
      <c r="O240" s="588" t="s">
        <v>225</v>
      </c>
      <c r="P240" s="1018"/>
      <c r="Q240" s="569">
        <f t="shared" si="10"/>
        <v>0</v>
      </c>
    </row>
    <row r="241" spans="1:17" customFormat="1" x14ac:dyDescent="0.3">
      <c r="A241" s="30">
        <v>227</v>
      </c>
      <c r="B241" s="2085"/>
      <c r="C241" s="2085"/>
      <c r="D241" s="233" t="s">
        <v>4931</v>
      </c>
      <c r="E241" s="33">
        <v>2</v>
      </c>
      <c r="F241" s="33">
        <v>1</v>
      </c>
      <c r="G241" s="86"/>
      <c r="H241" s="1603"/>
      <c r="I241" s="33"/>
      <c r="J241" s="33"/>
      <c r="K241" s="33"/>
      <c r="L241" s="36"/>
      <c r="M241" s="36"/>
      <c r="N241" s="273" t="s">
        <v>225</v>
      </c>
      <c r="O241" s="588" t="s">
        <v>225</v>
      </c>
      <c r="P241" s="1018"/>
      <c r="Q241" s="569">
        <f t="shared" si="10"/>
        <v>0</v>
      </c>
    </row>
    <row r="242" spans="1:17" customFormat="1" x14ac:dyDescent="0.3">
      <c r="A242" s="30">
        <v>228</v>
      </c>
      <c r="B242" s="2085"/>
      <c r="C242" s="2085"/>
      <c r="D242" s="233" t="s">
        <v>4946</v>
      </c>
      <c r="E242" s="33">
        <v>2</v>
      </c>
      <c r="F242" s="33">
        <v>1</v>
      </c>
      <c r="G242" s="86"/>
      <c r="H242" s="33"/>
      <c r="I242" s="33"/>
      <c r="J242" s="33"/>
      <c r="K242" s="33"/>
      <c r="L242" s="36"/>
      <c r="M242" s="36"/>
      <c r="N242" s="273" t="s">
        <v>225</v>
      </c>
      <c r="O242" s="588" t="s">
        <v>225</v>
      </c>
      <c r="P242" s="1018"/>
      <c r="Q242" s="569">
        <f t="shared" si="10"/>
        <v>0</v>
      </c>
    </row>
    <row r="243" spans="1:17" customFormat="1" x14ac:dyDescent="0.3">
      <c r="A243" s="30">
        <v>229</v>
      </c>
      <c r="B243" s="2085"/>
      <c r="C243" s="2085"/>
      <c r="D243" s="233" t="s">
        <v>4958</v>
      </c>
      <c r="E243" s="33">
        <v>2</v>
      </c>
      <c r="F243" s="33">
        <v>1</v>
      </c>
      <c r="G243" s="86"/>
      <c r="H243" s="33"/>
      <c r="I243" s="33"/>
      <c r="J243" s="33"/>
      <c r="K243" s="33"/>
      <c r="L243" s="36"/>
      <c r="M243" s="36"/>
      <c r="N243" s="273" t="s">
        <v>225</v>
      </c>
      <c r="O243" s="588" t="s">
        <v>225</v>
      </c>
      <c r="P243" s="1018"/>
      <c r="Q243" s="569">
        <f t="shared" si="10"/>
        <v>0</v>
      </c>
    </row>
    <row r="244" spans="1:17" customFormat="1" x14ac:dyDescent="0.3">
      <c r="A244" s="30">
        <v>230</v>
      </c>
      <c r="B244" s="2085"/>
      <c r="C244" s="2085"/>
      <c r="D244" s="233" t="s">
        <v>4959</v>
      </c>
      <c r="E244" s="33">
        <v>2</v>
      </c>
      <c r="F244" s="33">
        <v>1</v>
      </c>
      <c r="G244" s="86"/>
      <c r="H244" s="33"/>
      <c r="I244" s="33"/>
      <c r="J244" s="33"/>
      <c r="K244" s="33"/>
      <c r="L244" s="36"/>
      <c r="M244" s="36"/>
      <c r="N244" s="273" t="s">
        <v>225</v>
      </c>
      <c r="O244" s="588" t="s">
        <v>225</v>
      </c>
      <c r="P244" s="1018"/>
      <c r="Q244" s="569">
        <f t="shared" si="10"/>
        <v>0</v>
      </c>
    </row>
    <row r="245" spans="1:17" customFormat="1" x14ac:dyDescent="0.3">
      <c r="A245" s="30">
        <v>231</v>
      </c>
      <c r="B245" s="2085" t="s">
        <v>4955</v>
      </c>
      <c r="C245" s="2085" t="s">
        <v>4960</v>
      </c>
      <c r="D245" s="233" t="s">
        <v>4942</v>
      </c>
      <c r="E245" s="33">
        <v>2</v>
      </c>
      <c r="F245" s="33">
        <v>1</v>
      </c>
      <c r="G245" s="1603"/>
      <c r="H245" s="33"/>
      <c r="I245" s="33"/>
      <c r="J245" s="33"/>
      <c r="K245" s="33"/>
      <c r="L245" s="36"/>
      <c r="M245" s="36"/>
      <c r="N245" s="273" t="s">
        <v>225</v>
      </c>
      <c r="O245" s="588" t="s">
        <v>225</v>
      </c>
      <c r="P245" s="1018"/>
      <c r="Q245" s="569">
        <f t="shared" si="10"/>
        <v>0</v>
      </c>
    </row>
    <row r="246" spans="1:17" customFormat="1" x14ac:dyDescent="0.3">
      <c r="A246" s="30">
        <v>232</v>
      </c>
      <c r="B246" s="2085"/>
      <c r="C246" s="2085"/>
      <c r="D246" s="233" t="s">
        <v>4943</v>
      </c>
      <c r="E246" s="33">
        <v>2</v>
      </c>
      <c r="F246" s="33">
        <v>1</v>
      </c>
      <c r="G246" s="86"/>
      <c r="H246" s="33"/>
      <c r="I246" s="33"/>
      <c r="J246" s="33"/>
      <c r="K246" s="33"/>
      <c r="L246" s="36"/>
      <c r="M246" s="36"/>
      <c r="N246" s="273" t="s">
        <v>225</v>
      </c>
      <c r="O246" s="588" t="s">
        <v>225</v>
      </c>
      <c r="P246" s="1018"/>
      <c r="Q246" s="569">
        <f t="shared" ref="Q246:Q277" si="11">ROUND(P246,2)*E246*F246</f>
        <v>0</v>
      </c>
    </row>
    <row r="247" spans="1:17" customFormat="1" x14ac:dyDescent="0.3">
      <c r="A247" s="30">
        <v>233</v>
      </c>
      <c r="B247" s="2085"/>
      <c r="C247" s="2085"/>
      <c r="D247" s="233" t="s">
        <v>4944</v>
      </c>
      <c r="E247" s="33">
        <v>2</v>
      </c>
      <c r="F247" s="33">
        <v>1</v>
      </c>
      <c r="G247" s="86"/>
      <c r="H247" s="33"/>
      <c r="I247" s="33"/>
      <c r="J247" s="33"/>
      <c r="K247" s="33"/>
      <c r="L247" s="36"/>
      <c r="M247" s="36"/>
      <c r="N247" s="273" t="s">
        <v>225</v>
      </c>
      <c r="O247" s="588" t="s">
        <v>225</v>
      </c>
      <c r="P247" s="1018"/>
      <c r="Q247" s="569">
        <f t="shared" si="11"/>
        <v>0</v>
      </c>
    </row>
    <row r="248" spans="1:17" customFormat="1" x14ac:dyDescent="0.3">
      <c r="A248" s="30">
        <v>234</v>
      </c>
      <c r="B248" s="2085"/>
      <c r="C248" s="2085"/>
      <c r="D248" s="233" t="s">
        <v>4926</v>
      </c>
      <c r="E248" s="33">
        <v>2</v>
      </c>
      <c r="F248" s="33">
        <v>1</v>
      </c>
      <c r="G248" s="1603"/>
      <c r="H248" s="33"/>
      <c r="I248" s="33"/>
      <c r="J248" s="33"/>
      <c r="K248" s="33"/>
      <c r="L248" s="36"/>
      <c r="M248" s="36"/>
      <c r="N248" s="273" t="s">
        <v>225</v>
      </c>
      <c r="O248" s="588" t="s">
        <v>225</v>
      </c>
      <c r="P248" s="1018"/>
      <c r="Q248" s="569">
        <f t="shared" si="11"/>
        <v>0</v>
      </c>
    </row>
    <row r="249" spans="1:17" customFormat="1" x14ac:dyDescent="0.3">
      <c r="A249" s="30">
        <v>235</v>
      </c>
      <c r="B249" s="2085"/>
      <c r="C249" s="2085"/>
      <c r="D249" s="233" t="s">
        <v>4945</v>
      </c>
      <c r="E249" s="33">
        <v>2</v>
      </c>
      <c r="F249" s="33">
        <v>1</v>
      </c>
      <c r="G249" s="86"/>
      <c r="H249" s="1603"/>
      <c r="I249" s="33"/>
      <c r="J249" s="33"/>
      <c r="K249" s="33"/>
      <c r="L249" s="36"/>
      <c r="M249" s="36"/>
      <c r="N249" s="273" t="s">
        <v>225</v>
      </c>
      <c r="O249" s="588" t="s">
        <v>225</v>
      </c>
      <c r="P249" s="1018"/>
      <c r="Q249" s="569">
        <f t="shared" si="11"/>
        <v>0</v>
      </c>
    </row>
    <row r="250" spans="1:17" customFormat="1" x14ac:dyDescent="0.3">
      <c r="A250" s="30">
        <v>236</v>
      </c>
      <c r="B250" s="2085"/>
      <c r="C250" s="2085"/>
      <c r="D250" s="233" t="s">
        <v>632</v>
      </c>
      <c r="E250" s="33">
        <v>2</v>
      </c>
      <c r="F250" s="33">
        <v>1</v>
      </c>
      <c r="G250" s="86"/>
      <c r="H250" s="1603"/>
      <c r="I250" s="33"/>
      <c r="J250" s="33"/>
      <c r="K250" s="33"/>
      <c r="L250" s="36"/>
      <c r="M250" s="36"/>
      <c r="N250" s="273" t="s">
        <v>225</v>
      </c>
      <c r="O250" s="588" t="s">
        <v>225</v>
      </c>
      <c r="P250" s="1018"/>
      <c r="Q250" s="569">
        <f t="shared" si="11"/>
        <v>0</v>
      </c>
    </row>
    <row r="251" spans="1:17" customFormat="1" x14ac:dyDescent="0.3">
      <c r="A251" s="30">
        <v>237</v>
      </c>
      <c r="B251" s="2085"/>
      <c r="C251" s="2085"/>
      <c r="D251" s="233" t="s">
        <v>4935</v>
      </c>
      <c r="E251" s="33">
        <v>2</v>
      </c>
      <c r="F251" s="33">
        <v>1</v>
      </c>
      <c r="G251" s="86"/>
      <c r="H251" s="1603"/>
      <c r="I251" s="33"/>
      <c r="J251" s="33"/>
      <c r="K251" s="33"/>
      <c r="L251" s="36"/>
      <c r="M251" s="36"/>
      <c r="N251" s="273" t="s">
        <v>225</v>
      </c>
      <c r="O251" s="588" t="s">
        <v>225</v>
      </c>
      <c r="P251" s="1018"/>
      <c r="Q251" s="569">
        <f t="shared" si="11"/>
        <v>0</v>
      </c>
    </row>
    <row r="252" spans="1:17" customFormat="1" x14ac:dyDescent="0.3">
      <c r="A252" s="30">
        <v>238</v>
      </c>
      <c r="B252" s="2085"/>
      <c r="C252" s="2085"/>
      <c r="D252" s="233" t="s">
        <v>4938</v>
      </c>
      <c r="E252" s="33">
        <v>2</v>
      </c>
      <c r="F252" s="33">
        <v>1</v>
      </c>
      <c r="G252" s="86"/>
      <c r="H252" s="1603"/>
      <c r="I252" s="33"/>
      <c r="J252" s="33"/>
      <c r="K252" s="33"/>
      <c r="L252" s="36"/>
      <c r="M252" s="36"/>
      <c r="N252" s="273" t="s">
        <v>225</v>
      </c>
      <c r="O252" s="588" t="s">
        <v>225</v>
      </c>
      <c r="P252" s="1018"/>
      <c r="Q252" s="569">
        <f t="shared" si="11"/>
        <v>0</v>
      </c>
    </row>
    <row r="253" spans="1:17" customFormat="1" ht="15" customHeight="1" x14ac:dyDescent="0.3">
      <c r="A253" s="30">
        <v>239</v>
      </c>
      <c r="B253" s="2085"/>
      <c r="C253" s="2085"/>
      <c r="D253" s="233" t="s">
        <v>4931</v>
      </c>
      <c r="E253" s="33">
        <v>2</v>
      </c>
      <c r="F253" s="33">
        <v>1</v>
      </c>
      <c r="G253" s="86"/>
      <c r="H253" s="1603"/>
      <c r="I253" s="33"/>
      <c r="J253" s="33"/>
      <c r="K253" s="33"/>
      <c r="L253" s="36"/>
      <c r="M253" s="36"/>
      <c r="N253" s="273" t="s">
        <v>225</v>
      </c>
      <c r="O253" s="588" t="s">
        <v>225</v>
      </c>
      <c r="P253" s="1018"/>
      <c r="Q253" s="569">
        <f t="shared" si="11"/>
        <v>0</v>
      </c>
    </row>
    <row r="254" spans="1:17" customFormat="1" x14ac:dyDescent="0.3">
      <c r="A254" s="30">
        <v>240</v>
      </c>
      <c r="B254" s="2085"/>
      <c r="C254" s="2085"/>
      <c r="D254" s="233" t="s">
        <v>4946</v>
      </c>
      <c r="E254" s="33">
        <v>2</v>
      </c>
      <c r="F254" s="33">
        <v>1</v>
      </c>
      <c r="G254" s="86"/>
      <c r="H254" s="33"/>
      <c r="I254" s="33"/>
      <c r="J254" s="33"/>
      <c r="K254" s="33"/>
      <c r="L254" s="36"/>
      <c r="M254" s="36"/>
      <c r="N254" s="273" t="s">
        <v>225</v>
      </c>
      <c r="O254" s="588" t="s">
        <v>225</v>
      </c>
      <c r="P254" s="1018"/>
      <c r="Q254" s="569">
        <f t="shared" si="11"/>
        <v>0</v>
      </c>
    </row>
    <row r="255" spans="1:17" customFormat="1" x14ac:dyDescent="0.3">
      <c r="A255" s="30">
        <v>241</v>
      </c>
      <c r="B255" s="2085"/>
      <c r="C255" s="2085"/>
      <c r="D255" s="233" t="s">
        <v>4958</v>
      </c>
      <c r="E255" s="33">
        <v>2</v>
      </c>
      <c r="F255" s="33">
        <v>1</v>
      </c>
      <c r="G255" s="86"/>
      <c r="H255" s="33"/>
      <c r="I255" s="33"/>
      <c r="J255" s="33"/>
      <c r="K255" s="33"/>
      <c r="L255" s="36"/>
      <c r="M255" s="36"/>
      <c r="N255" s="273" t="s">
        <v>225</v>
      </c>
      <c r="O255" s="588" t="s">
        <v>225</v>
      </c>
      <c r="P255" s="1018"/>
      <c r="Q255" s="569">
        <f t="shared" si="11"/>
        <v>0</v>
      </c>
    </row>
    <row r="256" spans="1:17" customFormat="1" x14ac:dyDescent="0.3">
      <c r="A256" s="30">
        <v>242</v>
      </c>
      <c r="B256" s="2085"/>
      <c r="C256" s="2085"/>
      <c r="D256" s="233" t="s">
        <v>4959</v>
      </c>
      <c r="E256" s="33">
        <v>2</v>
      </c>
      <c r="F256" s="33">
        <v>1</v>
      </c>
      <c r="G256" s="86"/>
      <c r="H256" s="33"/>
      <c r="I256" s="33"/>
      <c r="J256" s="33"/>
      <c r="K256" s="33"/>
      <c r="L256" s="36"/>
      <c r="M256" s="36"/>
      <c r="N256" s="273" t="s">
        <v>225</v>
      </c>
      <c r="O256" s="588" t="s">
        <v>225</v>
      </c>
      <c r="P256" s="1018"/>
      <c r="Q256" s="569">
        <f t="shared" si="11"/>
        <v>0</v>
      </c>
    </row>
    <row r="257" spans="1:17" customFormat="1" x14ac:dyDescent="0.3">
      <c r="A257" s="30">
        <v>243</v>
      </c>
      <c r="B257" s="2085" t="s">
        <v>4955</v>
      </c>
      <c r="C257" s="2085" t="s">
        <v>4961</v>
      </c>
      <c r="D257" s="233" t="s">
        <v>4962</v>
      </c>
      <c r="E257" s="33">
        <v>2</v>
      </c>
      <c r="F257" s="33">
        <v>1</v>
      </c>
      <c r="G257" s="1603"/>
      <c r="H257" s="33"/>
      <c r="I257" s="33"/>
      <c r="J257" s="33"/>
      <c r="K257" s="33"/>
      <c r="L257" s="36"/>
      <c r="M257" s="36"/>
      <c r="N257" s="273" t="s">
        <v>225</v>
      </c>
      <c r="O257" s="588" t="s">
        <v>225</v>
      </c>
      <c r="P257" s="1018"/>
      <c r="Q257" s="569">
        <f t="shared" si="11"/>
        <v>0</v>
      </c>
    </row>
    <row r="258" spans="1:17" customFormat="1" x14ac:dyDescent="0.3">
      <c r="A258" s="30">
        <v>244</v>
      </c>
      <c r="B258" s="2085"/>
      <c r="C258" s="2085"/>
      <c r="D258" s="233" t="s">
        <v>4952</v>
      </c>
      <c r="E258" s="33">
        <v>2</v>
      </c>
      <c r="F258" s="33">
        <v>1</v>
      </c>
      <c r="G258" s="86"/>
      <c r="H258" s="33"/>
      <c r="I258" s="33"/>
      <c r="J258" s="33"/>
      <c r="K258" s="33"/>
      <c r="L258" s="36"/>
      <c r="M258" s="36"/>
      <c r="N258" s="273" t="s">
        <v>225</v>
      </c>
      <c r="O258" s="588" t="s">
        <v>225</v>
      </c>
      <c r="P258" s="1018"/>
      <c r="Q258" s="569">
        <f t="shared" si="11"/>
        <v>0</v>
      </c>
    </row>
    <row r="259" spans="1:17" customFormat="1" x14ac:dyDescent="0.3">
      <c r="A259" s="30">
        <v>245</v>
      </c>
      <c r="B259" s="2085"/>
      <c r="C259" s="2085"/>
      <c r="D259" s="233" t="s">
        <v>4963</v>
      </c>
      <c r="E259" s="33">
        <v>2</v>
      </c>
      <c r="F259" s="33">
        <v>1</v>
      </c>
      <c r="G259" s="86"/>
      <c r="H259" s="33"/>
      <c r="I259" s="33"/>
      <c r="J259" s="33"/>
      <c r="K259" s="33"/>
      <c r="L259" s="36"/>
      <c r="M259" s="36"/>
      <c r="N259" s="273" t="s">
        <v>225</v>
      </c>
      <c r="O259" s="588" t="s">
        <v>225</v>
      </c>
      <c r="P259" s="1018"/>
      <c r="Q259" s="569">
        <f t="shared" si="11"/>
        <v>0</v>
      </c>
    </row>
    <row r="260" spans="1:17" customFormat="1" x14ac:dyDescent="0.3">
      <c r="A260" s="30">
        <v>246</v>
      </c>
      <c r="B260" s="2085"/>
      <c r="C260" s="2085"/>
      <c r="D260" s="233" t="s">
        <v>4926</v>
      </c>
      <c r="E260" s="33">
        <v>2</v>
      </c>
      <c r="F260" s="33">
        <v>1</v>
      </c>
      <c r="G260" s="1603"/>
      <c r="H260" s="33"/>
      <c r="I260" s="33"/>
      <c r="J260" s="33"/>
      <c r="K260" s="33"/>
      <c r="L260" s="36"/>
      <c r="M260" s="36"/>
      <c r="N260" s="273" t="s">
        <v>225</v>
      </c>
      <c r="O260" s="588" t="s">
        <v>225</v>
      </c>
      <c r="P260" s="1018"/>
      <c r="Q260" s="569">
        <f t="shared" si="11"/>
        <v>0</v>
      </c>
    </row>
    <row r="261" spans="1:17" customFormat="1" x14ac:dyDescent="0.3">
      <c r="A261" s="30">
        <v>247</v>
      </c>
      <c r="B261" s="2085"/>
      <c r="C261" s="2085"/>
      <c r="D261" s="233" t="s">
        <v>4945</v>
      </c>
      <c r="E261" s="33">
        <v>2</v>
      </c>
      <c r="F261" s="33">
        <v>1</v>
      </c>
      <c r="G261" s="86"/>
      <c r="H261" s="1603"/>
      <c r="I261" s="33"/>
      <c r="J261" s="33"/>
      <c r="K261" s="33"/>
      <c r="L261" s="36"/>
      <c r="M261" s="36"/>
      <c r="N261" s="273" t="s">
        <v>225</v>
      </c>
      <c r="O261" s="588" t="s">
        <v>225</v>
      </c>
      <c r="P261" s="1018"/>
      <c r="Q261" s="569">
        <f t="shared" si="11"/>
        <v>0</v>
      </c>
    </row>
    <row r="262" spans="1:17" customFormat="1" x14ac:dyDescent="0.3">
      <c r="A262" s="30">
        <v>248</v>
      </c>
      <c r="B262" s="2085"/>
      <c r="C262" s="2085"/>
      <c r="D262" s="233" t="s">
        <v>632</v>
      </c>
      <c r="E262" s="33">
        <v>2</v>
      </c>
      <c r="F262" s="33">
        <v>1</v>
      </c>
      <c r="G262" s="86"/>
      <c r="H262" s="1603"/>
      <c r="I262" s="33"/>
      <c r="J262" s="33"/>
      <c r="K262" s="33"/>
      <c r="L262" s="36"/>
      <c r="M262" s="36"/>
      <c r="N262" s="273" t="s">
        <v>225</v>
      </c>
      <c r="O262" s="588" t="s">
        <v>225</v>
      </c>
      <c r="P262" s="1018"/>
      <c r="Q262" s="569">
        <f t="shared" si="11"/>
        <v>0</v>
      </c>
    </row>
    <row r="263" spans="1:17" customFormat="1" x14ac:dyDescent="0.3">
      <c r="A263" s="30">
        <v>249</v>
      </c>
      <c r="B263" s="2085"/>
      <c r="C263" s="2085"/>
      <c r="D263" s="233" t="s">
        <v>4938</v>
      </c>
      <c r="E263" s="33">
        <v>2</v>
      </c>
      <c r="F263" s="33">
        <v>1</v>
      </c>
      <c r="G263" s="86"/>
      <c r="H263" s="1603"/>
      <c r="I263" s="33"/>
      <c r="J263" s="33"/>
      <c r="K263" s="33"/>
      <c r="L263" s="36"/>
      <c r="M263" s="36"/>
      <c r="N263" s="273" t="s">
        <v>225</v>
      </c>
      <c r="O263" s="588" t="s">
        <v>225</v>
      </c>
      <c r="P263" s="1018"/>
      <c r="Q263" s="569">
        <f t="shared" si="11"/>
        <v>0</v>
      </c>
    </row>
    <row r="264" spans="1:17" customFormat="1" x14ac:dyDescent="0.3">
      <c r="A264" s="30">
        <v>250</v>
      </c>
      <c r="B264" s="2085"/>
      <c r="C264" s="2085"/>
      <c r="D264" s="233" t="s">
        <v>4931</v>
      </c>
      <c r="E264" s="33">
        <v>2</v>
      </c>
      <c r="F264" s="33">
        <v>1</v>
      </c>
      <c r="G264" s="86"/>
      <c r="H264" s="1603"/>
      <c r="I264" s="33"/>
      <c r="J264" s="33"/>
      <c r="K264" s="33"/>
      <c r="L264" s="36"/>
      <c r="M264" s="36"/>
      <c r="N264" s="273" t="s">
        <v>225</v>
      </c>
      <c r="O264" s="588" t="s">
        <v>225</v>
      </c>
      <c r="P264" s="1018"/>
      <c r="Q264" s="569">
        <f t="shared" si="11"/>
        <v>0</v>
      </c>
    </row>
    <row r="265" spans="1:17" customFormat="1" x14ac:dyDescent="0.3">
      <c r="A265" s="30">
        <v>251</v>
      </c>
      <c r="B265" s="2085"/>
      <c r="C265" s="2085"/>
      <c r="D265" s="233" t="s">
        <v>4946</v>
      </c>
      <c r="E265" s="33">
        <v>2</v>
      </c>
      <c r="F265" s="33">
        <v>1</v>
      </c>
      <c r="G265" s="86"/>
      <c r="H265" s="1603"/>
      <c r="I265" s="33"/>
      <c r="J265" s="33"/>
      <c r="K265" s="33"/>
      <c r="L265" s="36"/>
      <c r="M265" s="36"/>
      <c r="N265" s="273" t="s">
        <v>225</v>
      </c>
      <c r="O265" s="588" t="s">
        <v>225</v>
      </c>
      <c r="P265" s="1018"/>
      <c r="Q265" s="569">
        <f t="shared" si="11"/>
        <v>0</v>
      </c>
    </row>
    <row r="266" spans="1:17" customFormat="1" x14ac:dyDescent="0.3">
      <c r="A266" s="30">
        <v>252</v>
      </c>
      <c r="B266" s="2085" t="s">
        <v>4955</v>
      </c>
      <c r="C266" s="2085" t="s">
        <v>4964</v>
      </c>
      <c r="D266" s="233" t="s">
        <v>4965</v>
      </c>
      <c r="E266" s="33">
        <v>2</v>
      </c>
      <c r="F266" s="33">
        <v>1</v>
      </c>
      <c r="G266" s="1603"/>
      <c r="H266" s="33"/>
      <c r="I266" s="33"/>
      <c r="J266" s="33"/>
      <c r="K266" s="33"/>
      <c r="L266" s="36"/>
      <c r="M266" s="36"/>
      <c r="N266" s="273" t="s">
        <v>225</v>
      </c>
      <c r="O266" s="588" t="s">
        <v>225</v>
      </c>
      <c r="P266" s="1018"/>
      <c r="Q266" s="569">
        <f t="shared" si="11"/>
        <v>0</v>
      </c>
    </row>
    <row r="267" spans="1:17" customFormat="1" x14ac:dyDescent="0.3">
      <c r="A267" s="30">
        <v>253</v>
      </c>
      <c r="B267" s="2085"/>
      <c r="C267" s="2085"/>
      <c r="D267" s="233" t="s">
        <v>4943</v>
      </c>
      <c r="E267" s="33">
        <v>2</v>
      </c>
      <c r="F267" s="33">
        <v>1</v>
      </c>
      <c r="G267" s="86"/>
      <c r="H267" s="33"/>
      <c r="I267" s="33"/>
      <c r="J267" s="33"/>
      <c r="K267" s="33"/>
      <c r="L267" s="36"/>
      <c r="M267" s="36"/>
      <c r="N267" s="273" t="s">
        <v>225</v>
      </c>
      <c r="O267" s="588" t="s">
        <v>225</v>
      </c>
      <c r="P267" s="1018"/>
      <c r="Q267" s="569">
        <f t="shared" si="11"/>
        <v>0</v>
      </c>
    </row>
    <row r="268" spans="1:17" customFormat="1" x14ac:dyDescent="0.3">
      <c r="A268" s="30">
        <v>254</v>
      </c>
      <c r="B268" s="2085"/>
      <c r="C268" s="2085"/>
      <c r="D268" s="233" t="s">
        <v>4944</v>
      </c>
      <c r="E268" s="33">
        <v>2</v>
      </c>
      <c r="F268" s="33">
        <v>1</v>
      </c>
      <c r="G268" s="86"/>
      <c r="H268" s="33"/>
      <c r="I268" s="33"/>
      <c r="J268" s="33"/>
      <c r="K268" s="33"/>
      <c r="L268" s="36"/>
      <c r="M268" s="36"/>
      <c r="N268" s="273" t="s">
        <v>225</v>
      </c>
      <c r="O268" s="588" t="s">
        <v>225</v>
      </c>
      <c r="P268" s="1018"/>
      <c r="Q268" s="569">
        <f t="shared" si="11"/>
        <v>0</v>
      </c>
    </row>
    <row r="269" spans="1:17" customFormat="1" x14ac:dyDescent="0.3">
      <c r="A269" s="30">
        <v>255</v>
      </c>
      <c r="B269" s="2085"/>
      <c r="C269" s="2085"/>
      <c r="D269" s="233" t="s">
        <v>4926</v>
      </c>
      <c r="E269" s="33">
        <v>2</v>
      </c>
      <c r="F269" s="33">
        <v>1</v>
      </c>
      <c r="G269" s="1603"/>
      <c r="H269" s="33"/>
      <c r="I269" s="33"/>
      <c r="J269" s="33"/>
      <c r="K269" s="33"/>
      <c r="L269" s="36"/>
      <c r="M269" s="36"/>
      <c r="N269" s="273" t="s">
        <v>225</v>
      </c>
      <c r="O269" s="588" t="s">
        <v>225</v>
      </c>
      <c r="P269" s="1018"/>
      <c r="Q269" s="569">
        <f t="shared" si="11"/>
        <v>0</v>
      </c>
    </row>
    <row r="270" spans="1:17" customFormat="1" x14ac:dyDescent="0.3">
      <c r="A270" s="30">
        <v>256</v>
      </c>
      <c r="B270" s="2085"/>
      <c r="C270" s="2085"/>
      <c r="D270" s="233" t="s">
        <v>4945</v>
      </c>
      <c r="E270" s="33">
        <v>2</v>
      </c>
      <c r="F270" s="33">
        <v>1</v>
      </c>
      <c r="G270" s="86"/>
      <c r="H270" s="1603"/>
      <c r="I270" s="33"/>
      <c r="J270" s="33"/>
      <c r="K270" s="33"/>
      <c r="L270" s="36"/>
      <c r="M270" s="36"/>
      <c r="N270" s="273" t="s">
        <v>225</v>
      </c>
      <c r="O270" s="588" t="s">
        <v>225</v>
      </c>
      <c r="P270" s="1018"/>
      <c r="Q270" s="569">
        <f t="shared" si="11"/>
        <v>0</v>
      </c>
    </row>
    <row r="271" spans="1:17" customFormat="1" x14ac:dyDescent="0.3">
      <c r="A271" s="30">
        <v>257</v>
      </c>
      <c r="B271" s="2085"/>
      <c r="C271" s="2085"/>
      <c r="D271" s="233" t="s">
        <v>632</v>
      </c>
      <c r="E271" s="33">
        <v>2</v>
      </c>
      <c r="F271" s="33">
        <v>1</v>
      </c>
      <c r="G271" s="86"/>
      <c r="H271" s="1603"/>
      <c r="I271" s="33"/>
      <c r="J271" s="33"/>
      <c r="K271" s="33"/>
      <c r="L271" s="36"/>
      <c r="M271" s="36"/>
      <c r="N271" s="273" t="s">
        <v>225</v>
      </c>
      <c r="O271" s="588" t="s">
        <v>225</v>
      </c>
      <c r="P271" s="1018"/>
      <c r="Q271" s="569">
        <f t="shared" si="11"/>
        <v>0</v>
      </c>
    </row>
    <row r="272" spans="1:17" customFormat="1" x14ac:dyDescent="0.3">
      <c r="A272" s="30">
        <v>258</v>
      </c>
      <c r="B272" s="2085"/>
      <c r="C272" s="2085"/>
      <c r="D272" s="233" t="s">
        <v>4935</v>
      </c>
      <c r="E272" s="33">
        <v>2</v>
      </c>
      <c r="F272" s="33">
        <v>1</v>
      </c>
      <c r="G272" s="86"/>
      <c r="H272" s="1603"/>
      <c r="I272" s="33"/>
      <c r="J272" s="33"/>
      <c r="K272" s="33"/>
      <c r="L272" s="36"/>
      <c r="M272" s="36"/>
      <c r="N272" s="273" t="s">
        <v>225</v>
      </c>
      <c r="O272" s="588" t="s">
        <v>225</v>
      </c>
      <c r="P272" s="1018"/>
      <c r="Q272" s="569">
        <f t="shared" si="11"/>
        <v>0</v>
      </c>
    </row>
    <row r="273" spans="1:17" customFormat="1" x14ac:dyDescent="0.3">
      <c r="A273" s="30">
        <v>259</v>
      </c>
      <c r="B273" s="2085"/>
      <c r="C273" s="2085"/>
      <c r="D273" s="233" t="s">
        <v>4938</v>
      </c>
      <c r="E273" s="33">
        <v>2</v>
      </c>
      <c r="F273" s="33">
        <v>1</v>
      </c>
      <c r="G273" s="86"/>
      <c r="H273" s="1603"/>
      <c r="I273" s="33"/>
      <c r="J273" s="33"/>
      <c r="K273" s="33"/>
      <c r="L273" s="36"/>
      <c r="M273" s="36"/>
      <c r="N273" s="273" t="s">
        <v>225</v>
      </c>
      <c r="O273" s="588" t="s">
        <v>225</v>
      </c>
      <c r="P273" s="1018"/>
      <c r="Q273" s="569">
        <f t="shared" si="11"/>
        <v>0</v>
      </c>
    </row>
    <row r="274" spans="1:17" customFormat="1" x14ac:dyDescent="0.3">
      <c r="A274" s="30">
        <v>260</v>
      </c>
      <c r="B274" s="2085"/>
      <c r="C274" s="2085"/>
      <c r="D274" s="233" t="s">
        <v>4931</v>
      </c>
      <c r="E274" s="33">
        <v>2</v>
      </c>
      <c r="F274" s="33">
        <v>1</v>
      </c>
      <c r="G274" s="86"/>
      <c r="H274" s="1603"/>
      <c r="I274" s="33"/>
      <c r="J274" s="33"/>
      <c r="K274" s="33"/>
      <c r="L274" s="36"/>
      <c r="M274" s="36"/>
      <c r="N274" s="273" t="s">
        <v>225</v>
      </c>
      <c r="O274" s="588" t="s">
        <v>225</v>
      </c>
      <c r="P274" s="1018"/>
      <c r="Q274" s="569">
        <f t="shared" si="11"/>
        <v>0</v>
      </c>
    </row>
    <row r="275" spans="1:17" customFormat="1" ht="15" customHeight="1" x14ac:dyDescent="0.3">
      <c r="A275" s="30">
        <v>261</v>
      </c>
      <c r="B275" s="2085"/>
      <c r="C275" s="2085"/>
      <c r="D275" s="233" t="s">
        <v>4946</v>
      </c>
      <c r="E275" s="33">
        <v>2</v>
      </c>
      <c r="F275" s="33">
        <v>1</v>
      </c>
      <c r="G275" s="86"/>
      <c r="H275" s="33"/>
      <c r="I275" s="33"/>
      <c r="J275" s="33"/>
      <c r="K275" s="33"/>
      <c r="L275" s="36"/>
      <c r="M275" s="36"/>
      <c r="N275" s="273" t="s">
        <v>225</v>
      </c>
      <c r="O275" s="588" t="s">
        <v>225</v>
      </c>
      <c r="P275" s="1018"/>
      <c r="Q275" s="569">
        <f t="shared" si="11"/>
        <v>0</v>
      </c>
    </row>
    <row r="276" spans="1:17" customFormat="1" ht="30" customHeight="1" x14ac:dyDescent="0.3">
      <c r="A276" s="30">
        <v>262</v>
      </c>
      <c r="B276" s="2085"/>
      <c r="C276" s="2085"/>
      <c r="D276" s="149" t="s">
        <v>4966</v>
      </c>
      <c r="E276" s="33">
        <v>1</v>
      </c>
      <c r="F276" s="33">
        <v>1</v>
      </c>
      <c r="G276" s="86"/>
      <c r="H276" s="33"/>
      <c r="I276" s="33"/>
      <c r="J276" s="33"/>
      <c r="K276" s="33"/>
      <c r="L276" s="36"/>
      <c r="M276" s="36"/>
      <c r="N276" s="273" t="s">
        <v>225</v>
      </c>
      <c r="O276" s="588" t="s">
        <v>225</v>
      </c>
      <c r="P276" s="1018"/>
      <c r="Q276" s="569">
        <f t="shared" si="11"/>
        <v>0</v>
      </c>
    </row>
    <row r="277" spans="1:17" customFormat="1" ht="30" customHeight="1" x14ac:dyDescent="0.3">
      <c r="A277" s="30">
        <v>263</v>
      </c>
      <c r="B277" s="271" t="s">
        <v>4955</v>
      </c>
      <c r="C277" s="273" t="s">
        <v>4967</v>
      </c>
      <c r="D277" s="149" t="s">
        <v>4968</v>
      </c>
      <c r="E277" s="33">
        <v>2</v>
      </c>
      <c r="F277" s="33">
        <v>1</v>
      </c>
      <c r="G277" s="1603"/>
      <c r="H277" s="33"/>
      <c r="I277" s="33"/>
      <c r="J277" s="33"/>
      <c r="K277" s="33"/>
      <c r="L277" s="36"/>
      <c r="M277" s="36"/>
      <c r="N277" s="273" t="s">
        <v>225</v>
      </c>
      <c r="O277" s="588" t="s">
        <v>225</v>
      </c>
      <c r="P277" s="1018"/>
      <c r="Q277" s="569">
        <f t="shared" si="11"/>
        <v>0</v>
      </c>
    </row>
    <row r="278" spans="1:17" customFormat="1" ht="27.6" x14ac:dyDescent="0.3">
      <c r="A278" s="30">
        <v>264</v>
      </c>
      <c r="B278" s="271" t="s">
        <v>4955</v>
      </c>
      <c r="C278" s="273" t="s">
        <v>4969</v>
      </c>
      <c r="D278" s="149" t="s">
        <v>4970</v>
      </c>
      <c r="E278" s="33">
        <v>2</v>
      </c>
      <c r="F278" s="33">
        <v>3</v>
      </c>
      <c r="G278" s="1603"/>
      <c r="H278" s="33"/>
      <c r="I278" s="33"/>
      <c r="J278" s="33"/>
      <c r="K278" s="33"/>
      <c r="L278" s="36"/>
      <c r="M278" s="36"/>
      <c r="N278" s="273" t="s">
        <v>225</v>
      </c>
      <c r="O278" s="588" t="s">
        <v>225</v>
      </c>
      <c r="P278" s="1018"/>
      <c r="Q278" s="569">
        <f t="shared" ref="Q278:Q294" si="12">ROUND(P278,2)*E278*F278</f>
        <v>0</v>
      </c>
    </row>
    <row r="279" spans="1:17" customFormat="1" ht="27.6" x14ac:dyDescent="0.3">
      <c r="A279" s="30">
        <v>265</v>
      </c>
      <c r="B279" s="271" t="s">
        <v>451</v>
      </c>
      <c r="C279" s="273" t="s">
        <v>4971</v>
      </c>
      <c r="D279" s="233" t="s">
        <v>717</v>
      </c>
      <c r="E279" s="33">
        <v>2</v>
      </c>
      <c r="F279" s="33">
        <v>1</v>
      </c>
      <c r="G279" s="86"/>
      <c r="H279" s="33"/>
      <c r="I279" s="33"/>
      <c r="J279" s="33"/>
      <c r="K279" s="33"/>
      <c r="L279" s="36"/>
      <c r="M279" s="36"/>
      <c r="N279" s="273" t="s">
        <v>225</v>
      </c>
      <c r="O279" s="588" t="s">
        <v>225</v>
      </c>
      <c r="P279" s="1018"/>
      <c r="Q279" s="569">
        <f t="shared" si="12"/>
        <v>0</v>
      </c>
    </row>
    <row r="280" spans="1:17" customFormat="1" ht="27.6" x14ac:dyDescent="0.3">
      <c r="A280" s="30">
        <v>266</v>
      </c>
      <c r="B280" s="271" t="s">
        <v>451</v>
      </c>
      <c r="C280" s="273" t="s">
        <v>4972</v>
      </c>
      <c r="D280" s="233" t="s">
        <v>717</v>
      </c>
      <c r="E280" s="33">
        <v>2</v>
      </c>
      <c r="F280" s="33">
        <v>1</v>
      </c>
      <c r="G280" s="86"/>
      <c r="H280" s="33"/>
      <c r="I280" s="33"/>
      <c r="J280" s="33"/>
      <c r="K280" s="33"/>
      <c r="L280" s="36"/>
      <c r="M280" s="36"/>
      <c r="N280" s="273" t="s">
        <v>225</v>
      </c>
      <c r="O280" s="588" t="s">
        <v>225</v>
      </c>
      <c r="P280" s="1018"/>
      <c r="Q280" s="569">
        <f t="shared" si="12"/>
        <v>0</v>
      </c>
    </row>
    <row r="281" spans="1:17" customFormat="1" x14ac:dyDescent="0.3">
      <c r="A281" s="30">
        <v>267</v>
      </c>
      <c r="B281" s="2085" t="s">
        <v>4973</v>
      </c>
      <c r="C281" s="2086" t="s">
        <v>4974</v>
      </c>
      <c r="D281" s="233" t="s">
        <v>717</v>
      </c>
      <c r="E281" s="33">
        <v>2</v>
      </c>
      <c r="F281" s="33">
        <v>1</v>
      </c>
      <c r="G281" s="86"/>
      <c r="H281" s="33"/>
      <c r="I281" s="33"/>
      <c r="J281" s="33"/>
      <c r="K281" s="33"/>
      <c r="L281" s="36"/>
      <c r="M281" s="36"/>
      <c r="N281" s="273" t="s">
        <v>225</v>
      </c>
      <c r="O281" s="588" t="s">
        <v>225</v>
      </c>
      <c r="P281" s="1018"/>
      <c r="Q281" s="569">
        <f t="shared" si="12"/>
        <v>0</v>
      </c>
    </row>
    <row r="282" spans="1:17" customFormat="1" x14ac:dyDescent="0.3">
      <c r="A282" s="30">
        <v>268</v>
      </c>
      <c r="B282" s="2085"/>
      <c r="C282" s="2086"/>
      <c r="D282" s="233" t="s">
        <v>4975</v>
      </c>
      <c r="E282" s="33">
        <v>1</v>
      </c>
      <c r="F282" s="33">
        <v>1</v>
      </c>
      <c r="G282" s="86"/>
      <c r="H282" s="33"/>
      <c r="I282" s="33"/>
      <c r="J282" s="33"/>
      <c r="K282" s="33"/>
      <c r="L282" s="36"/>
      <c r="M282" s="36"/>
      <c r="N282" s="33"/>
      <c r="O282" s="588" t="s">
        <v>225</v>
      </c>
      <c r="P282" s="1018"/>
      <c r="Q282" s="569">
        <f t="shared" si="12"/>
        <v>0</v>
      </c>
    </row>
    <row r="283" spans="1:17" customFormat="1" x14ac:dyDescent="0.3">
      <c r="A283" s="30">
        <v>269</v>
      </c>
      <c r="B283" s="2085" t="s">
        <v>4976</v>
      </c>
      <c r="C283" s="2085" t="s">
        <v>4977</v>
      </c>
      <c r="D283" s="149" t="s">
        <v>4978</v>
      </c>
      <c r="E283" s="564">
        <v>2</v>
      </c>
      <c r="F283" s="273">
        <v>2</v>
      </c>
      <c r="G283" s="33"/>
      <c r="H283" s="33"/>
      <c r="I283" s="33"/>
      <c r="J283" s="33"/>
      <c r="K283" s="33"/>
      <c r="L283" s="36"/>
      <c r="M283" s="36"/>
      <c r="N283" s="273" t="s">
        <v>225</v>
      </c>
      <c r="O283" s="588" t="s">
        <v>225</v>
      </c>
      <c r="P283" s="1018"/>
      <c r="Q283" s="569">
        <f t="shared" si="12"/>
        <v>0</v>
      </c>
    </row>
    <row r="284" spans="1:17" customFormat="1" x14ac:dyDescent="0.3">
      <c r="A284" s="30">
        <v>270</v>
      </c>
      <c r="B284" s="2085"/>
      <c r="C284" s="2085"/>
      <c r="D284" s="149" t="s">
        <v>4847</v>
      </c>
      <c r="E284" s="564">
        <v>2</v>
      </c>
      <c r="F284" s="273">
        <v>2</v>
      </c>
      <c r="G284" s="33"/>
      <c r="H284" s="33"/>
      <c r="I284" s="33"/>
      <c r="J284" s="33"/>
      <c r="K284" s="33"/>
      <c r="L284" s="36"/>
      <c r="M284" s="36"/>
      <c r="N284" s="273" t="s">
        <v>225</v>
      </c>
      <c r="O284" s="588" t="s">
        <v>225</v>
      </c>
      <c r="P284" s="1018"/>
      <c r="Q284" s="569">
        <f t="shared" si="12"/>
        <v>0</v>
      </c>
    </row>
    <row r="285" spans="1:17" customFormat="1" x14ac:dyDescent="0.3">
      <c r="A285" s="30">
        <v>271</v>
      </c>
      <c r="B285" s="2085"/>
      <c r="C285" s="2085"/>
      <c r="D285" s="149" t="s">
        <v>4848</v>
      </c>
      <c r="E285" s="564">
        <v>2</v>
      </c>
      <c r="F285" s="273">
        <v>2</v>
      </c>
      <c r="G285" s="33"/>
      <c r="H285" s="33"/>
      <c r="I285" s="33"/>
      <c r="J285" s="33"/>
      <c r="K285" s="33"/>
      <c r="L285" s="36"/>
      <c r="M285" s="36"/>
      <c r="N285" s="273" t="s">
        <v>225</v>
      </c>
      <c r="O285" s="588" t="s">
        <v>225</v>
      </c>
      <c r="P285" s="1018"/>
      <c r="Q285" s="569">
        <f t="shared" si="12"/>
        <v>0</v>
      </c>
    </row>
    <row r="286" spans="1:17" customFormat="1" x14ac:dyDescent="0.3">
      <c r="A286" s="30">
        <v>272</v>
      </c>
      <c r="B286" s="2085" t="s">
        <v>4976</v>
      </c>
      <c r="C286" s="2086" t="s">
        <v>4979</v>
      </c>
      <c r="D286" s="149" t="s">
        <v>4978</v>
      </c>
      <c r="E286" s="564">
        <v>2</v>
      </c>
      <c r="F286" s="273">
        <v>14</v>
      </c>
      <c r="G286" s="33"/>
      <c r="H286" s="33"/>
      <c r="I286" s="33"/>
      <c r="J286" s="33"/>
      <c r="K286" s="33"/>
      <c r="L286" s="36"/>
      <c r="M286" s="36"/>
      <c r="N286" s="273" t="s">
        <v>225</v>
      </c>
      <c r="O286" s="588" t="s">
        <v>225</v>
      </c>
      <c r="P286" s="1018"/>
      <c r="Q286" s="569">
        <f t="shared" si="12"/>
        <v>0</v>
      </c>
    </row>
    <row r="287" spans="1:17" customFormat="1" x14ac:dyDescent="0.3">
      <c r="A287" s="30">
        <v>273</v>
      </c>
      <c r="B287" s="2085"/>
      <c r="C287" s="2086"/>
      <c r="D287" s="149" t="s">
        <v>4847</v>
      </c>
      <c r="E287" s="564">
        <v>2</v>
      </c>
      <c r="F287" s="273">
        <v>14</v>
      </c>
      <c r="G287" s="33"/>
      <c r="H287" s="33"/>
      <c r="I287" s="33"/>
      <c r="J287" s="33"/>
      <c r="K287" s="33"/>
      <c r="L287" s="36"/>
      <c r="M287" s="36"/>
      <c r="N287" s="273" t="s">
        <v>225</v>
      </c>
      <c r="O287" s="588" t="s">
        <v>225</v>
      </c>
      <c r="P287" s="1018"/>
      <c r="Q287" s="569">
        <f t="shared" si="12"/>
        <v>0</v>
      </c>
    </row>
    <row r="288" spans="1:17" customFormat="1" x14ac:dyDescent="0.3">
      <c r="A288" s="30">
        <v>274</v>
      </c>
      <c r="B288" s="2085"/>
      <c r="C288" s="2086"/>
      <c r="D288" s="149" t="s">
        <v>4848</v>
      </c>
      <c r="E288" s="564">
        <v>2</v>
      </c>
      <c r="F288" s="273">
        <v>14</v>
      </c>
      <c r="G288" s="33"/>
      <c r="H288" s="33"/>
      <c r="I288" s="33"/>
      <c r="J288" s="33"/>
      <c r="K288" s="33"/>
      <c r="L288" s="36"/>
      <c r="M288" s="36"/>
      <c r="N288" s="273" t="s">
        <v>225</v>
      </c>
      <c r="O288" s="588" t="s">
        <v>225</v>
      </c>
      <c r="P288" s="1018"/>
      <c r="Q288" s="569">
        <f t="shared" si="12"/>
        <v>0</v>
      </c>
    </row>
    <row r="289" spans="1:17" customFormat="1" x14ac:dyDescent="0.3">
      <c r="A289" s="30">
        <v>275</v>
      </c>
      <c r="B289" s="2085" t="s">
        <v>4976</v>
      </c>
      <c r="C289" s="2086" t="s">
        <v>4980</v>
      </c>
      <c r="D289" s="149" t="s">
        <v>4978</v>
      </c>
      <c r="E289" s="564">
        <v>2</v>
      </c>
      <c r="F289" s="273">
        <v>2</v>
      </c>
      <c r="G289" s="33"/>
      <c r="H289" s="33"/>
      <c r="I289" s="33"/>
      <c r="J289" s="33"/>
      <c r="K289" s="33"/>
      <c r="L289" s="36"/>
      <c r="M289" s="36"/>
      <c r="N289" s="273" t="s">
        <v>225</v>
      </c>
      <c r="O289" s="588" t="s">
        <v>225</v>
      </c>
      <c r="P289" s="1018"/>
      <c r="Q289" s="569">
        <f t="shared" si="12"/>
        <v>0</v>
      </c>
    </row>
    <row r="290" spans="1:17" customFormat="1" x14ac:dyDescent="0.3">
      <c r="A290" s="30">
        <v>276</v>
      </c>
      <c r="B290" s="2085"/>
      <c r="C290" s="2086"/>
      <c r="D290" s="149" t="s">
        <v>4847</v>
      </c>
      <c r="E290" s="564">
        <v>2</v>
      </c>
      <c r="F290" s="273">
        <v>2</v>
      </c>
      <c r="G290" s="33"/>
      <c r="H290" s="33"/>
      <c r="I290" s="33"/>
      <c r="J290" s="33"/>
      <c r="K290" s="33"/>
      <c r="L290" s="36"/>
      <c r="M290" s="36"/>
      <c r="N290" s="273" t="s">
        <v>225</v>
      </c>
      <c r="O290" s="588" t="s">
        <v>225</v>
      </c>
      <c r="P290" s="1018"/>
      <c r="Q290" s="569">
        <f t="shared" si="12"/>
        <v>0</v>
      </c>
    </row>
    <row r="291" spans="1:17" customFormat="1" x14ac:dyDescent="0.3">
      <c r="A291" s="30">
        <v>277</v>
      </c>
      <c r="B291" s="2085"/>
      <c r="C291" s="2086"/>
      <c r="D291" s="149" t="s">
        <v>4848</v>
      </c>
      <c r="E291" s="564">
        <v>2</v>
      </c>
      <c r="F291" s="273">
        <v>2</v>
      </c>
      <c r="G291" s="33"/>
      <c r="H291" s="33"/>
      <c r="I291" s="33"/>
      <c r="J291" s="33"/>
      <c r="K291" s="33"/>
      <c r="L291" s="36"/>
      <c r="M291" s="36"/>
      <c r="N291" s="273" t="s">
        <v>225</v>
      </c>
      <c r="O291" s="588" t="s">
        <v>225</v>
      </c>
      <c r="P291" s="1018"/>
      <c r="Q291" s="569">
        <f t="shared" si="12"/>
        <v>0</v>
      </c>
    </row>
    <row r="292" spans="1:17" customFormat="1" ht="58.35" customHeight="1" x14ac:dyDescent="0.3">
      <c r="A292" s="30">
        <v>278</v>
      </c>
      <c r="B292" s="2114" t="s">
        <v>718</v>
      </c>
      <c r="C292" s="2107" t="s">
        <v>6801</v>
      </c>
      <c r="D292" s="235" t="s">
        <v>6800</v>
      </c>
      <c r="E292" s="33">
        <v>2</v>
      </c>
      <c r="F292" s="33">
        <v>1</v>
      </c>
      <c r="G292" s="36"/>
      <c r="H292" s="36"/>
      <c r="I292" s="36"/>
      <c r="J292" s="36"/>
      <c r="K292" s="36"/>
      <c r="L292" s="36"/>
      <c r="M292" s="36"/>
      <c r="N292" s="33" t="s">
        <v>225</v>
      </c>
      <c r="O292" s="864" t="s">
        <v>225</v>
      </c>
      <c r="P292" s="1018"/>
      <c r="Q292" s="569">
        <f t="shared" si="12"/>
        <v>0</v>
      </c>
    </row>
    <row r="293" spans="1:17" customFormat="1" ht="58.35" customHeight="1" x14ac:dyDescent="0.3">
      <c r="A293" s="152">
        <v>279</v>
      </c>
      <c r="B293" s="1807"/>
      <c r="C293" s="2113"/>
      <c r="D293" s="1604" t="s">
        <v>6799</v>
      </c>
      <c r="E293" s="134">
        <v>2</v>
      </c>
      <c r="F293" s="134">
        <v>1</v>
      </c>
      <c r="G293" s="132"/>
      <c r="H293" s="132"/>
      <c r="I293" s="132"/>
      <c r="J293" s="132"/>
      <c r="K293" s="132"/>
      <c r="L293" s="132"/>
      <c r="M293" s="132"/>
      <c r="N293" s="134" t="s">
        <v>225</v>
      </c>
      <c r="O293" s="1605" t="s">
        <v>225</v>
      </c>
      <c r="P293" s="1022"/>
      <c r="Q293" s="589">
        <f t="shared" si="12"/>
        <v>0</v>
      </c>
    </row>
    <row r="294" spans="1:17" customFormat="1" ht="15" thickBot="1" x14ac:dyDescent="0.35">
      <c r="A294" s="41">
        <v>280</v>
      </c>
      <c r="B294" s="1808"/>
      <c r="C294" s="302" t="s">
        <v>161</v>
      </c>
      <c r="D294" s="139" t="s">
        <v>162</v>
      </c>
      <c r="E294" s="44">
        <v>2</v>
      </c>
      <c r="F294" s="302">
        <v>1</v>
      </c>
      <c r="G294" s="46"/>
      <c r="H294" s="46"/>
      <c r="I294" s="46"/>
      <c r="J294" s="46"/>
      <c r="K294" s="46"/>
      <c r="L294" s="46"/>
      <c r="M294" s="46"/>
      <c r="N294" s="46" t="s">
        <v>225</v>
      </c>
      <c r="O294" s="223" t="s">
        <v>225</v>
      </c>
      <c r="P294" s="1022"/>
      <c r="Q294" s="589">
        <f t="shared" si="12"/>
        <v>0</v>
      </c>
    </row>
    <row r="295" spans="1:17" customFormat="1" ht="15" thickBot="1" x14ac:dyDescent="0.35">
      <c r="A295" s="1747" t="s">
        <v>163</v>
      </c>
      <c r="B295" s="1747"/>
      <c r="C295" s="1747"/>
      <c r="D295" s="1747"/>
      <c r="E295" s="1747"/>
      <c r="F295" s="1747"/>
      <c r="G295" s="1747"/>
      <c r="H295" s="1747"/>
      <c r="I295" s="1747"/>
      <c r="J295" s="1747"/>
      <c r="K295" s="1747"/>
      <c r="L295" s="1747"/>
      <c r="M295" s="1747"/>
      <c r="N295" s="1747"/>
      <c r="O295" s="1747"/>
      <c r="P295" s="1829">
        <f>SUM(Q17:Q294)</f>
        <v>0</v>
      </c>
      <c r="Q295" s="1829"/>
    </row>
    <row r="296" spans="1:17" customFormat="1" ht="15" thickBot="1" x14ac:dyDescent="0.35">
      <c r="A296" s="59" t="s">
        <v>3023</v>
      </c>
      <c r="B296" s="59"/>
      <c r="C296" s="60"/>
      <c r="D296" s="60"/>
      <c r="E296" s="60"/>
      <c r="F296" s="60"/>
      <c r="G296" s="60"/>
      <c r="H296" s="60"/>
      <c r="I296" s="60"/>
      <c r="J296" s="60"/>
      <c r="K296" s="60"/>
      <c r="L296" s="60"/>
      <c r="M296" s="60"/>
      <c r="N296" s="60"/>
      <c r="O296" s="61"/>
      <c r="P296" s="1829">
        <f>SUM(P295*2)</f>
        <v>0</v>
      </c>
      <c r="Q296" s="1829"/>
    </row>
    <row r="297" spans="1:17" customFormat="1" x14ac:dyDescent="0.3">
      <c r="A297" s="142"/>
      <c r="B297" s="142"/>
      <c r="C297" s="142"/>
      <c r="D297" s="142"/>
      <c r="E297" s="142"/>
      <c r="F297" s="142"/>
      <c r="G297" s="143"/>
      <c r="H297" s="143"/>
      <c r="I297" s="143"/>
      <c r="J297" s="143"/>
      <c r="K297" s="143"/>
      <c r="L297" s="143"/>
      <c r="M297" s="143"/>
      <c r="N297" s="143"/>
      <c r="O297" s="143"/>
      <c r="P297" s="142"/>
      <c r="Q297" s="142"/>
    </row>
    <row r="298" spans="1:17" customFormat="1" x14ac:dyDescent="0.3">
      <c r="A298" s="6"/>
      <c r="B298" s="6"/>
      <c r="C298" s="6"/>
      <c r="D298" s="6"/>
      <c r="E298" s="6"/>
      <c r="F298" s="6"/>
      <c r="G298" s="62"/>
      <c r="H298" s="62"/>
      <c r="I298" s="62"/>
      <c r="J298" s="62"/>
      <c r="K298" s="62"/>
      <c r="L298" s="62"/>
      <c r="M298" s="62"/>
      <c r="N298" s="62"/>
      <c r="O298" s="62"/>
      <c r="P298" s="6"/>
      <c r="Q298" s="6"/>
    </row>
    <row r="299" spans="1:17" customFormat="1" x14ac:dyDescent="0.3">
      <c r="A299" s="6"/>
      <c r="B299" s="6"/>
      <c r="C299" s="6"/>
      <c r="D299" s="6"/>
      <c r="E299" s="6"/>
      <c r="F299" s="6"/>
      <c r="G299" s="62"/>
      <c r="H299" s="62"/>
      <c r="I299" s="62"/>
      <c r="J299" s="62"/>
      <c r="K299" s="62"/>
      <c r="L299" s="62"/>
      <c r="M299" s="62"/>
      <c r="N299" s="62"/>
      <c r="O299" s="62"/>
      <c r="P299" s="6"/>
      <c r="Q299" s="6"/>
    </row>
    <row r="300" spans="1:17" customFormat="1" x14ac:dyDescent="0.3">
      <c r="A300" s="6"/>
      <c r="B300" s="6"/>
      <c r="C300" s="6"/>
      <c r="D300" s="6"/>
      <c r="E300" s="6"/>
      <c r="F300" s="6"/>
      <c r="G300" s="62"/>
      <c r="H300" s="62"/>
      <c r="I300" s="62"/>
      <c r="J300" s="62"/>
      <c r="K300" s="62"/>
      <c r="L300" s="62"/>
      <c r="M300" s="62"/>
      <c r="N300" s="62"/>
      <c r="O300" s="62"/>
      <c r="P300" s="6"/>
      <c r="Q300" s="6"/>
    </row>
    <row r="301" spans="1:17" customFormat="1" x14ac:dyDescent="0.3">
      <c r="A301" s="6"/>
      <c r="B301" s="6"/>
      <c r="C301" s="6"/>
      <c r="D301" s="6"/>
      <c r="E301" s="6"/>
      <c r="F301" s="6"/>
      <c r="G301" s="62"/>
      <c r="H301" s="62"/>
      <c r="I301" s="62"/>
      <c r="J301" s="62"/>
      <c r="K301" s="62"/>
      <c r="L301" s="62"/>
      <c r="M301" s="62"/>
      <c r="N301" s="62"/>
      <c r="O301" s="62"/>
      <c r="P301" s="6"/>
      <c r="Q301" s="6"/>
    </row>
    <row r="302" spans="1:17" customFormat="1" x14ac:dyDescent="0.3">
      <c r="A302" s="6"/>
      <c r="B302" s="6"/>
      <c r="C302" s="6"/>
      <c r="D302" s="6"/>
      <c r="E302" s="6"/>
      <c r="F302" s="6"/>
      <c r="G302" s="62"/>
      <c r="H302" s="62"/>
      <c r="I302" s="62"/>
      <c r="J302" s="62"/>
      <c r="K302" s="62"/>
      <c r="L302" s="62"/>
      <c r="M302" s="62"/>
      <c r="N302" s="62"/>
      <c r="O302" s="62"/>
      <c r="P302" s="6"/>
      <c r="Q302" s="6"/>
    </row>
    <row r="303" spans="1:17" customFormat="1" ht="15" customHeight="1" x14ac:dyDescent="0.3">
      <c r="A303" s="6"/>
      <c r="B303" s="6"/>
      <c r="C303" s="6"/>
      <c r="D303" s="6"/>
      <c r="E303" s="6"/>
      <c r="F303" s="6"/>
      <c r="G303" s="62"/>
      <c r="H303" s="62"/>
      <c r="I303" s="62"/>
      <c r="J303" s="62"/>
      <c r="K303" s="62"/>
      <c r="L303" s="62"/>
      <c r="M303" s="62"/>
      <c r="N303" s="62"/>
      <c r="O303" s="62"/>
      <c r="P303" s="6"/>
      <c r="Q303" s="6"/>
    </row>
    <row r="304" spans="1:17" customFormat="1" x14ac:dyDescent="0.3">
      <c r="A304" s="6"/>
      <c r="B304" s="6"/>
      <c r="C304" s="6"/>
      <c r="D304" s="6"/>
      <c r="E304" s="6"/>
      <c r="F304" s="6"/>
      <c r="G304" s="62"/>
      <c r="H304" s="62"/>
      <c r="I304" s="62"/>
      <c r="J304" s="62"/>
      <c r="K304" s="62"/>
      <c r="L304" s="62"/>
      <c r="M304" s="62"/>
      <c r="N304" s="62"/>
      <c r="O304" s="62"/>
      <c r="P304" s="6"/>
      <c r="Q304" s="6"/>
    </row>
    <row r="305" spans="1:17" customFormat="1" x14ac:dyDescent="0.3">
      <c r="A305" s="6"/>
      <c r="B305" s="6"/>
      <c r="C305" s="6"/>
      <c r="D305" s="6"/>
      <c r="E305" s="6"/>
      <c r="F305" s="6"/>
      <c r="G305" s="62"/>
      <c r="H305" s="62"/>
      <c r="I305" s="62"/>
      <c r="J305" s="62"/>
      <c r="K305" s="62"/>
      <c r="L305" s="62"/>
      <c r="M305" s="62"/>
      <c r="N305" s="62"/>
      <c r="O305" s="62"/>
      <c r="P305" s="6"/>
      <c r="Q305" s="6"/>
    </row>
    <row r="313" spans="1:17" ht="15" customHeight="1" x14ac:dyDescent="0.3"/>
    <row r="325" ht="15" customHeight="1" x14ac:dyDescent="0.3"/>
    <row r="335" ht="15" customHeight="1" x14ac:dyDescent="0.3"/>
    <row r="344" ht="15" customHeight="1" x14ac:dyDescent="0.3"/>
    <row r="356" ht="15" customHeight="1" x14ac:dyDescent="0.3"/>
    <row r="368" ht="15" customHeight="1" x14ac:dyDescent="0.3"/>
    <row r="377" ht="15" customHeight="1" x14ac:dyDescent="0.3"/>
    <row r="392" ht="15" customHeight="1" x14ac:dyDescent="0.3"/>
    <row r="394" ht="15" customHeight="1" x14ac:dyDescent="0.3"/>
  </sheetData>
  <sheetProtection algorithmName="SHA-512" hashValue="XEJ70oR4BsbQ3NtN+bfqh9rd+mb2pz6MWJ7A+lHyT8SzP3HoyPZpSX1SQqEDI2jqee3xn9V3OKx3WOTwkXAk/g==" saltValue="OxUEG/rGqAICFAoZhaWBMg==" spinCount="100000" sheet="1" objects="1" scenarios="1"/>
  <mergeCells count="94">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B15:B16"/>
    <mergeCell ref="C15:C16"/>
    <mergeCell ref="P15:Q15"/>
    <mergeCell ref="P16:Q16"/>
    <mergeCell ref="B17:B19"/>
    <mergeCell ref="C17:C19"/>
    <mergeCell ref="B20:B24"/>
    <mergeCell ref="C20:C24"/>
    <mergeCell ref="B25:B29"/>
    <mergeCell ref="C25:C29"/>
    <mergeCell ref="B30:B32"/>
    <mergeCell ref="C30:C32"/>
    <mergeCell ref="B33:B44"/>
    <mergeCell ref="C33:C44"/>
    <mergeCell ref="P33:Q33"/>
    <mergeCell ref="B45:B56"/>
    <mergeCell ref="C45:C56"/>
    <mergeCell ref="P45:Q45"/>
    <mergeCell ref="B57:B70"/>
    <mergeCell ref="C57:C70"/>
    <mergeCell ref="P57:Q57"/>
    <mergeCell ref="B71:B82"/>
    <mergeCell ref="C71:C82"/>
    <mergeCell ref="P71:Q71"/>
    <mergeCell ref="B133:B139"/>
    <mergeCell ref="C133:C139"/>
    <mergeCell ref="B83:B101"/>
    <mergeCell ref="C83:C101"/>
    <mergeCell ref="P83:Q83"/>
    <mergeCell ref="B102:B116"/>
    <mergeCell ref="C102:C116"/>
    <mergeCell ref="P102:Q102"/>
    <mergeCell ref="B117:B129"/>
    <mergeCell ref="C117:C129"/>
    <mergeCell ref="P117:Q117"/>
    <mergeCell ref="B130:B132"/>
    <mergeCell ref="C130:C132"/>
    <mergeCell ref="B140:B146"/>
    <mergeCell ref="C140:C146"/>
    <mergeCell ref="B147:B153"/>
    <mergeCell ref="C147:C153"/>
    <mergeCell ref="B154:B160"/>
    <mergeCell ref="C154:C160"/>
    <mergeCell ref="B161:B172"/>
    <mergeCell ref="C161:C172"/>
    <mergeCell ref="B173:B182"/>
    <mergeCell ref="C173:C182"/>
    <mergeCell ref="B183:B191"/>
    <mergeCell ref="C183:C191"/>
    <mergeCell ref="B192:B201"/>
    <mergeCell ref="C192:C201"/>
    <mergeCell ref="B202:B213"/>
    <mergeCell ref="C202:C213"/>
    <mergeCell ref="B214:B223"/>
    <mergeCell ref="C214:C223"/>
    <mergeCell ref="B224:B232"/>
    <mergeCell ref="C224:C232"/>
    <mergeCell ref="B233:B244"/>
    <mergeCell ref="C233:C244"/>
    <mergeCell ref="B245:B256"/>
    <mergeCell ref="C245:C256"/>
    <mergeCell ref="B257:B265"/>
    <mergeCell ref="C257:C265"/>
    <mergeCell ref="B266:B276"/>
    <mergeCell ref="C266:C276"/>
    <mergeCell ref="B281:B282"/>
    <mergeCell ref="C281:C282"/>
    <mergeCell ref="A295:O295"/>
    <mergeCell ref="P295:Q295"/>
    <mergeCell ref="P296:Q296"/>
    <mergeCell ref="B283:B285"/>
    <mergeCell ref="C283:C285"/>
    <mergeCell ref="B286:B288"/>
    <mergeCell ref="C286:C288"/>
    <mergeCell ref="B289:B291"/>
    <mergeCell ref="C289:C291"/>
    <mergeCell ref="C292:C293"/>
    <mergeCell ref="B292:B29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4679-E050-4DCF-8612-1165EA7C065B}">
  <sheetPr>
    <tabColor rgb="FFFFC000"/>
    <pageSetUpPr fitToPage="1"/>
  </sheetPr>
  <dimension ref="A1:Q135"/>
  <sheetViews>
    <sheetView topLeftCell="C1" workbookViewId="0">
      <selection activeCell="P16" sqref="P16:P35"/>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4981</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4982</v>
      </c>
      <c r="B9" s="1771"/>
      <c r="C9" s="1771"/>
      <c r="D9" s="1771"/>
      <c r="E9" s="69"/>
      <c r="F9" s="69"/>
      <c r="G9" s="69"/>
      <c r="H9" s="69"/>
      <c r="I9" s="70"/>
      <c r="J9" s="70"/>
      <c r="K9" s="70"/>
      <c r="L9" s="70"/>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7" t="s">
        <v>116</v>
      </c>
      <c r="Q11" s="1767" t="s">
        <v>117</v>
      </c>
    </row>
    <row r="12" spans="1:17"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3"/>
      <c r="P12" s="1767"/>
      <c r="Q12" s="1767"/>
    </row>
    <row r="13" spans="1:17" s="15" customFormat="1" ht="77.25" customHeight="1" thickBot="1" x14ac:dyDescent="0.35">
      <c r="A13" s="1763"/>
      <c r="B13" s="1763"/>
      <c r="C13" s="1764"/>
      <c r="D13" s="1768"/>
      <c r="E13" s="1768"/>
      <c r="F13" s="1768"/>
      <c r="G13" s="252" t="s">
        <v>120</v>
      </c>
      <c r="H13" s="17" t="s">
        <v>121</v>
      </c>
      <c r="I13" s="18" t="s">
        <v>122</v>
      </c>
      <c r="J13" s="19" t="s">
        <v>603</v>
      </c>
      <c r="K13" s="253" t="s">
        <v>123</v>
      </c>
      <c r="L13" s="17" t="s">
        <v>124</v>
      </c>
      <c r="M13" s="17" t="s">
        <v>125</v>
      </c>
      <c r="N13" s="17" t="s">
        <v>126</v>
      </c>
      <c r="O13" s="18" t="s">
        <v>127</v>
      </c>
      <c r="P13" s="1767"/>
      <c r="Q13" s="1767"/>
    </row>
    <row r="14" spans="1:17" customFormat="1" ht="15" thickBot="1" x14ac:dyDescent="0.35">
      <c r="A14" s="2104" t="s">
        <v>4983</v>
      </c>
      <c r="B14" s="2104"/>
      <c r="C14" s="2104"/>
      <c r="D14" s="2104"/>
      <c r="E14" s="2104"/>
      <c r="F14" s="2104"/>
      <c r="G14" s="2104"/>
      <c r="H14" s="2104"/>
      <c r="I14" s="2104"/>
      <c r="J14" s="2104"/>
      <c r="K14" s="2104"/>
      <c r="L14" s="2104"/>
      <c r="M14" s="2104"/>
      <c r="N14" s="2104"/>
      <c r="O14" s="2104"/>
      <c r="P14" s="2104"/>
      <c r="Q14" s="2104"/>
    </row>
    <row r="15" spans="1:17" customFormat="1" ht="27.6" x14ac:dyDescent="0.3">
      <c r="A15" s="20">
        <v>1</v>
      </c>
      <c r="B15" s="24" t="s">
        <v>853</v>
      </c>
      <c r="C15" s="309" t="s">
        <v>4984</v>
      </c>
      <c r="D15" s="285" t="s">
        <v>855</v>
      </c>
      <c r="E15" s="24">
        <v>365</v>
      </c>
      <c r="F15" s="24">
        <v>1</v>
      </c>
      <c r="G15" s="24" t="s">
        <v>225</v>
      </c>
      <c r="H15" s="309"/>
      <c r="I15" s="24"/>
      <c r="J15" s="24"/>
      <c r="K15" s="24"/>
      <c r="L15" s="27"/>
      <c r="M15" s="27"/>
      <c r="N15" s="24"/>
      <c r="O15" s="197"/>
      <c r="P15" s="1802" t="s">
        <v>137</v>
      </c>
      <c r="Q15" s="1802"/>
    </row>
    <row r="16" spans="1:17" customFormat="1" x14ac:dyDescent="0.3">
      <c r="A16" s="30">
        <v>2</v>
      </c>
      <c r="B16" s="2085" t="s">
        <v>4985</v>
      </c>
      <c r="C16" s="2085" t="s">
        <v>4986</v>
      </c>
      <c r="D16" s="286" t="s">
        <v>858</v>
      </c>
      <c r="E16" s="564">
        <v>2</v>
      </c>
      <c r="F16" s="564">
        <v>4</v>
      </c>
      <c r="G16" s="273"/>
      <c r="H16" s="33"/>
      <c r="I16" s="33"/>
      <c r="J16" s="33"/>
      <c r="K16" s="33"/>
      <c r="L16" s="36"/>
      <c r="M16" s="36"/>
      <c r="N16" s="273" t="s">
        <v>225</v>
      </c>
      <c r="O16" s="588" t="s">
        <v>225</v>
      </c>
      <c r="P16" s="1018"/>
      <c r="Q16" s="569">
        <f t="shared" ref="Q16:Q35" si="0">ROUND(P16,2)*E16*F16</f>
        <v>0</v>
      </c>
    </row>
    <row r="17" spans="1:17" customFormat="1" ht="15" customHeight="1" x14ac:dyDescent="0.3">
      <c r="A17" s="30">
        <v>3</v>
      </c>
      <c r="B17" s="2085"/>
      <c r="C17" s="2085"/>
      <c r="D17" s="286" t="s">
        <v>859</v>
      </c>
      <c r="E17" s="564">
        <v>2</v>
      </c>
      <c r="F17" s="564">
        <v>4</v>
      </c>
      <c r="G17" s="273"/>
      <c r="H17" s="33"/>
      <c r="I17" s="33"/>
      <c r="J17" s="33"/>
      <c r="K17" s="33"/>
      <c r="L17" s="36"/>
      <c r="M17" s="36"/>
      <c r="N17" s="273" t="s">
        <v>225</v>
      </c>
      <c r="O17" s="588" t="s">
        <v>225</v>
      </c>
      <c r="P17" s="1018"/>
      <c r="Q17" s="569">
        <f t="shared" si="0"/>
        <v>0</v>
      </c>
    </row>
    <row r="18" spans="1:17" customFormat="1" ht="18" customHeight="1" x14ac:dyDescent="0.3">
      <c r="A18" s="30">
        <v>4</v>
      </c>
      <c r="B18" s="2085"/>
      <c r="C18" s="2085"/>
      <c r="D18" s="286" t="s">
        <v>860</v>
      </c>
      <c r="E18" s="564">
        <v>2</v>
      </c>
      <c r="F18" s="564">
        <v>4</v>
      </c>
      <c r="G18" s="33"/>
      <c r="H18" s="33"/>
      <c r="I18" s="33"/>
      <c r="J18" s="33"/>
      <c r="K18" s="33"/>
      <c r="L18" s="36"/>
      <c r="M18" s="36"/>
      <c r="N18" s="273" t="s">
        <v>225</v>
      </c>
      <c r="O18" s="588" t="s">
        <v>225</v>
      </c>
      <c r="P18" s="1018"/>
      <c r="Q18" s="569">
        <f t="shared" si="0"/>
        <v>0</v>
      </c>
    </row>
    <row r="19" spans="1:17" customFormat="1" ht="42.75" customHeight="1" x14ac:dyDescent="0.3">
      <c r="A19" s="30">
        <v>5</v>
      </c>
      <c r="B19" s="2085" t="s">
        <v>4987</v>
      </c>
      <c r="C19" s="2085" t="s">
        <v>4988</v>
      </c>
      <c r="D19" s="113" t="s">
        <v>863</v>
      </c>
      <c r="E19" s="564">
        <v>2</v>
      </c>
      <c r="F19" s="564">
        <v>18</v>
      </c>
      <c r="G19" s="33"/>
      <c r="H19" s="33"/>
      <c r="I19" s="33"/>
      <c r="J19" s="33"/>
      <c r="K19" s="33"/>
      <c r="L19" s="36"/>
      <c r="M19" s="36"/>
      <c r="N19" s="273" t="s">
        <v>225</v>
      </c>
      <c r="O19" s="588" t="s">
        <v>225</v>
      </c>
      <c r="P19" s="1018"/>
      <c r="Q19" s="569">
        <f t="shared" si="0"/>
        <v>0</v>
      </c>
    </row>
    <row r="20" spans="1:17" customFormat="1" ht="15" customHeight="1" x14ac:dyDescent="0.3">
      <c r="A20" s="30">
        <v>6</v>
      </c>
      <c r="B20" s="2085"/>
      <c r="C20" s="2085"/>
      <c r="D20" s="286" t="s">
        <v>864</v>
      </c>
      <c r="E20" s="564">
        <v>2</v>
      </c>
      <c r="F20" s="564">
        <v>18</v>
      </c>
      <c r="G20" s="273"/>
      <c r="H20" s="33"/>
      <c r="I20" s="33"/>
      <c r="J20" s="33"/>
      <c r="K20" s="33"/>
      <c r="L20" s="36"/>
      <c r="M20" s="36"/>
      <c r="N20" s="273" t="s">
        <v>225</v>
      </c>
      <c r="O20" s="588" t="s">
        <v>225</v>
      </c>
      <c r="P20" s="1018"/>
      <c r="Q20" s="569">
        <f t="shared" si="0"/>
        <v>0</v>
      </c>
    </row>
    <row r="21" spans="1:17" customFormat="1" x14ac:dyDescent="0.3">
      <c r="A21" s="30">
        <v>7</v>
      </c>
      <c r="B21" s="2085"/>
      <c r="C21" s="2085"/>
      <c r="D21" s="286" t="s">
        <v>865</v>
      </c>
      <c r="E21" s="564">
        <v>2</v>
      </c>
      <c r="F21" s="564">
        <v>18</v>
      </c>
      <c r="G21" s="33"/>
      <c r="H21" s="33"/>
      <c r="I21" s="33"/>
      <c r="J21" s="33"/>
      <c r="K21" s="33"/>
      <c r="L21" s="36"/>
      <c r="M21" s="36"/>
      <c r="N21" s="273" t="s">
        <v>225</v>
      </c>
      <c r="O21" s="588" t="s">
        <v>225</v>
      </c>
      <c r="P21" s="1018"/>
      <c r="Q21" s="569">
        <f t="shared" si="0"/>
        <v>0</v>
      </c>
    </row>
    <row r="22" spans="1:17" customFormat="1" x14ac:dyDescent="0.3">
      <c r="A22" s="30">
        <v>8</v>
      </c>
      <c r="B22" s="2085" t="s">
        <v>4989</v>
      </c>
      <c r="C22" s="2085" t="s">
        <v>4990</v>
      </c>
      <c r="D22" s="286" t="s">
        <v>868</v>
      </c>
      <c r="E22" s="564">
        <v>2</v>
      </c>
      <c r="F22" s="564">
        <v>6</v>
      </c>
      <c r="G22" s="33"/>
      <c r="H22" s="33"/>
      <c r="I22" s="33"/>
      <c r="J22" s="33"/>
      <c r="K22" s="33"/>
      <c r="L22" s="36"/>
      <c r="M22" s="36"/>
      <c r="N22" s="273" t="s">
        <v>225</v>
      </c>
      <c r="O22" s="588" t="s">
        <v>225</v>
      </c>
      <c r="P22" s="1018"/>
      <c r="Q22" s="569">
        <f t="shared" si="0"/>
        <v>0</v>
      </c>
    </row>
    <row r="23" spans="1:17" customFormat="1" x14ac:dyDescent="0.3">
      <c r="A23" s="30">
        <v>9</v>
      </c>
      <c r="B23" s="2085"/>
      <c r="C23" s="2085"/>
      <c r="D23" s="286" t="s">
        <v>859</v>
      </c>
      <c r="E23" s="564">
        <v>2</v>
      </c>
      <c r="F23" s="564">
        <v>6</v>
      </c>
      <c r="G23" s="33"/>
      <c r="H23" s="33"/>
      <c r="I23" s="33"/>
      <c r="J23" s="33"/>
      <c r="K23" s="33"/>
      <c r="L23" s="36"/>
      <c r="M23" s="36"/>
      <c r="N23" s="273" t="s">
        <v>225</v>
      </c>
      <c r="O23" s="588" t="s">
        <v>225</v>
      </c>
      <c r="P23" s="1018"/>
      <c r="Q23" s="569">
        <f t="shared" si="0"/>
        <v>0</v>
      </c>
    </row>
    <row r="24" spans="1:17" customFormat="1" ht="54.75" customHeight="1" x14ac:dyDescent="0.3">
      <c r="A24" s="30">
        <v>10</v>
      </c>
      <c r="B24" s="2085"/>
      <c r="C24" s="2085"/>
      <c r="D24" s="286" t="s">
        <v>865</v>
      </c>
      <c r="E24" s="564">
        <v>2</v>
      </c>
      <c r="F24" s="564">
        <v>6</v>
      </c>
      <c r="G24" s="33"/>
      <c r="H24" s="33"/>
      <c r="I24" s="33"/>
      <c r="J24" s="33"/>
      <c r="K24" s="33"/>
      <c r="L24" s="36"/>
      <c r="M24" s="36"/>
      <c r="N24" s="273" t="s">
        <v>225</v>
      </c>
      <c r="O24" s="588" t="s">
        <v>225</v>
      </c>
      <c r="P24" s="1018"/>
      <c r="Q24" s="569">
        <f t="shared" si="0"/>
        <v>0</v>
      </c>
    </row>
    <row r="25" spans="1:17" customFormat="1" ht="15" customHeight="1" x14ac:dyDescent="0.3">
      <c r="A25" s="30">
        <v>11</v>
      </c>
      <c r="B25" s="2085" t="s">
        <v>4991</v>
      </c>
      <c r="C25" s="2086" t="s">
        <v>4992</v>
      </c>
      <c r="D25" s="286" t="s">
        <v>871</v>
      </c>
      <c r="E25" s="564">
        <v>2</v>
      </c>
      <c r="F25" s="564">
        <v>4</v>
      </c>
      <c r="G25" s="273"/>
      <c r="H25" s="33"/>
      <c r="I25" s="33"/>
      <c r="J25" s="273" t="s">
        <v>225</v>
      </c>
      <c r="K25" s="273"/>
      <c r="L25" s="36"/>
      <c r="M25" s="36"/>
      <c r="N25" s="273" t="s">
        <v>225</v>
      </c>
      <c r="O25" s="588" t="s">
        <v>225</v>
      </c>
      <c r="P25" s="1018"/>
      <c r="Q25" s="569">
        <f t="shared" si="0"/>
        <v>0</v>
      </c>
    </row>
    <row r="26" spans="1:17" customFormat="1" x14ac:dyDescent="0.3">
      <c r="A26" s="30">
        <v>12</v>
      </c>
      <c r="B26" s="2085"/>
      <c r="C26" s="2086"/>
      <c r="D26" s="286" t="s">
        <v>859</v>
      </c>
      <c r="E26" s="564">
        <v>2</v>
      </c>
      <c r="F26" s="564">
        <v>4</v>
      </c>
      <c r="G26" s="33"/>
      <c r="H26" s="33"/>
      <c r="I26" s="33"/>
      <c r="J26" s="273" t="s">
        <v>225</v>
      </c>
      <c r="K26" s="273"/>
      <c r="L26" s="36"/>
      <c r="M26" s="36"/>
      <c r="N26" s="273" t="s">
        <v>225</v>
      </c>
      <c r="O26" s="588" t="s">
        <v>225</v>
      </c>
      <c r="P26" s="1018"/>
      <c r="Q26" s="569">
        <f t="shared" si="0"/>
        <v>0</v>
      </c>
    </row>
    <row r="27" spans="1:17" customFormat="1" x14ac:dyDescent="0.3">
      <c r="A27" s="30">
        <v>13</v>
      </c>
      <c r="B27" s="2085"/>
      <c r="C27" s="2086"/>
      <c r="D27" s="286" t="s">
        <v>860</v>
      </c>
      <c r="E27" s="564">
        <v>2</v>
      </c>
      <c r="F27" s="564">
        <v>4</v>
      </c>
      <c r="G27" s="33"/>
      <c r="H27" s="33"/>
      <c r="I27" s="33"/>
      <c r="J27" s="273" t="s">
        <v>225</v>
      </c>
      <c r="K27" s="273"/>
      <c r="L27" s="36"/>
      <c r="M27" s="36"/>
      <c r="N27" s="273" t="s">
        <v>225</v>
      </c>
      <c r="O27" s="588" t="s">
        <v>225</v>
      </c>
      <c r="P27" s="1018"/>
      <c r="Q27" s="569">
        <f t="shared" si="0"/>
        <v>0</v>
      </c>
    </row>
    <row r="28" spans="1:17" customFormat="1" x14ac:dyDescent="0.3">
      <c r="A28" s="30">
        <v>14</v>
      </c>
      <c r="B28" s="2086" t="s">
        <v>4993</v>
      </c>
      <c r="C28" s="2086" t="s">
        <v>4994</v>
      </c>
      <c r="D28" s="286" t="s">
        <v>863</v>
      </c>
      <c r="E28" s="564">
        <v>2</v>
      </c>
      <c r="F28" s="564">
        <v>2</v>
      </c>
      <c r="G28" s="33"/>
      <c r="H28" s="33"/>
      <c r="I28" s="33"/>
      <c r="J28" s="273" t="s">
        <v>225</v>
      </c>
      <c r="K28" s="273"/>
      <c r="L28" s="36"/>
      <c r="M28" s="36"/>
      <c r="N28" s="273" t="s">
        <v>225</v>
      </c>
      <c r="O28" s="588" t="s">
        <v>225</v>
      </c>
      <c r="P28" s="1018"/>
      <c r="Q28" s="569">
        <f t="shared" si="0"/>
        <v>0</v>
      </c>
    </row>
    <row r="29" spans="1:17" customFormat="1" x14ac:dyDescent="0.3">
      <c r="A29" s="30">
        <v>15</v>
      </c>
      <c r="B29" s="2086"/>
      <c r="C29" s="2086"/>
      <c r="D29" s="286" t="s">
        <v>859</v>
      </c>
      <c r="E29" s="564">
        <v>2</v>
      </c>
      <c r="F29" s="564">
        <v>2</v>
      </c>
      <c r="G29" s="33"/>
      <c r="H29" s="33"/>
      <c r="I29" s="33"/>
      <c r="J29" s="273" t="s">
        <v>225</v>
      </c>
      <c r="K29" s="273"/>
      <c r="L29" s="36"/>
      <c r="M29" s="36"/>
      <c r="N29" s="273" t="s">
        <v>225</v>
      </c>
      <c r="O29" s="588" t="s">
        <v>225</v>
      </c>
      <c r="P29" s="1018"/>
      <c r="Q29" s="569">
        <f t="shared" si="0"/>
        <v>0</v>
      </c>
    </row>
    <row r="30" spans="1:17" customFormat="1" ht="15" customHeight="1" x14ac:dyDescent="0.3">
      <c r="A30" s="30">
        <v>16</v>
      </c>
      <c r="B30" s="2086"/>
      <c r="C30" s="2086"/>
      <c r="D30" s="286" t="s">
        <v>860</v>
      </c>
      <c r="E30" s="564">
        <v>2</v>
      </c>
      <c r="F30" s="564">
        <v>2</v>
      </c>
      <c r="G30" s="273"/>
      <c r="H30" s="33"/>
      <c r="I30" s="33"/>
      <c r="J30" s="273"/>
      <c r="K30" s="273"/>
      <c r="L30" s="36"/>
      <c r="M30" s="36"/>
      <c r="N30" s="273" t="s">
        <v>225</v>
      </c>
      <c r="O30" s="588" t="s">
        <v>225</v>
      </c>
      <c r="P30" s="1018"/>
      <c r="Q30" s="569">
        <f t="shared" si="0"/>
        <v>0</v>
      </c>
    </row>
    <row r="31" spans="1:17" customFormat="1" x14ac:dyDescent="0.3">
      <c r="A31" s="30">
        <v>17</v>
      </c>
      <c r="B31" s="2086" t="s">
        <v>4995</v>
      </c>
      <c r="C31" s="2085" t="s">
        <v>4996</v>
      </c>
      <c r="D31" s="286" t="s">
        <v>876</v>
      </c>
      <c r="E31" s="564">
        <v>1</v>
      </c>
      <c r="F31" s="564">
        <v>20</v>
      </c>
      <c r="G31" s="33"/>
      <c r="H31" s="33"/>
      <c r="I31" s="33"/>
      <c r="J31" s="273"/>
      <c r="K31" s="273"/>
      <c r="L31" s="36"/>
      <c r="M31" s="36"/>
      <c r="N31" s="33"/>
      <c r="O31" s="588" t="s">
        <v>225</v>
      </c>
      <c r="P31" s="1018"/>
      <c r="Q31" s="569">
        <f t="shared" si="0"/>
        <v>0</v>
      </c>
    </row>
    <row r="32" spans="1:17" customFormat="1" ht="27.6" x14ac:dyDescent="0.3">
      <c r="A32" s="30">
        <v>18</v>
      </c>
      <c r="B32" s="2086"/>
      <c r="C32" s="2085"/>
      <c r="D32" s="286" t="s">
        <v>421</v>
      </c>
      <c r="E32" s="564">
        <v>2</v>
      </c>
      <c r="F32" s="564">
        <v>20</v>
      </c>
      <c r="G32" s="33"/>
      <c r="H32" s="33"/>
      <c r="I32" s="33"/>
      <c r="J32" s="273"/>
      <c r="K32" s="273"/>
      <c r="L32" s="36"/>
      <c r="M32" s="36"/>
      <c r="N32" s="273" t="s">
        <v>225</v>
      </c>
      <c r="O32" s="588" t="s">
        <v>225</v>
      </c>
      <c r="P32" s="1018"/>
      <c r="Q32" s="569">
        <f t="shared" si="0"/>
        <v>0</v>
      </c>
    </row>
    <row r="33" spans="1:17" customFormat="1" ht="15" customHeight="1" x14ac:dyDescent="0.3">
      <c r="A33" s="30">
        <v>19</v>
      </c>
      <c r="B33" s="2086"/>
      <c r="C33" s="2085"/>
      <c r="D33" s="286" t="s">
        <v>879</v>
      </c>
      <c r="E33" s="564">
        <v>2</v>
      </c>
      <c r="F33" s="564">
        <v>20</v>
      </c>
      <c r="G33" s="273"/>
      <c r="H33" s="33"/>
      <c r="I33" s="33"/>
      <c r="J33" s="33"/>
      <c r="K33" s="33"/>
      <c r="L33" s="36"/>
      <c r="M33" s="36"/>
      <c r="N33" s="273" t="s">
        <v>225</v>
      </c>
      <c r="O33" s="588" t="s">
        <v>225</v>
      </c>
      <c r="P33" s="1018"/>
      <c r="Q33" s="569">
        <f t="shared" si="0"/>
        <v>0</v>
      </c>
    </row>
    <row r="34" spans="1:17" customFormat="1" x14ac:dyDescent="0.3">
      <c r="A34" s="30">
        <v>20</v>
      </c>
      <c r="B34" s="2086"/>
      <c r="C34" s="2085"/>
      <c r="D34" s="286" t="s">
        <v>880</v>
      </c>
      <c r="E34" s="564">
        <v>2</v>
      </c>
      <c r="F34" s="564">
        <v>20</v>
      </c>
      <c r="G34" s="273"/>
      <c r="H34" s="33"/>
      <c r="I34" s="33"/>
      <c r="J34" s="33"/>
      <c r="K34" s="33"/>
      <c r="L34" s="36"/>
      <c r="M34" s="36"/>
      <c r="N34" s="273" t="s">
        <v>225</v>
      </c>
      <c r="O34" s="588" t="s">
        <v>225</v>
      </c>
      <c r="P34" s="1018"/>
      <c r="Q34" s="569">
        <f t="shared" si="0"/>
        <v>0</v>
      </c>
    </row>
    <row r="35" spans="1:17" customFormat="1" ht="15" thickBot="1" x14ac:dyDescent="0.35">
      <c r="A35" s="41">
        <v>21</v>
      </c>
      <c r="B35" s="302"/>
      <c r="C35" s="302" t="s">
        <v>161</v>
      </c>
      <c r="D35" s="139" t="s">
        <v>162</v>
      </c>
      <c r="E35" s="44">
        <v>2</v>
      </c>
      <c r="F35" s="302">
        <v>1</v>
      </c>
      <c r="G35" s="46"/>
      <c r="H35" s="46"/>
      <c r="I35" s="46"/>
      <c r="J35" s="46"/>
      <c r="K35" s="46"/>
      <c r="L35" s="46"/>
      <c r="M35" s="46"/>
      <c r="N35" s="46" t="s">
        <v>225</v>
      </c>
      <c r="O35" s="223" t="s">
        <v>225</v>
      </c>
      <c r="P35" s="1022"/>
      <c r="Q35" s="589">
        <f t="shared" si="0"/>
        <v>0</v>
      </c>
    </row>
    <row r="36" spans="1:17" customFormat="1" ht="15" thickBot="1" x14ac:dyDescent="0.35">
      <c r="A36" s="1747" t="s">
        <v>163</v>
      </c>
      <c r="B36" s="1747"/>
      <c r="C36" s="1747"/>
      <c r="D36" s="1747"/>
      <c r="E36" s="1747"/>
      <c r="F36" s="1747"/>
      <c r="G36" s="1747"/>
      <c r="H36" s="1747"/>
      <c r="I36" s="1747"/>
      <c r="J36" s="1747"/>
      <c r="K36" s="1747"/>
      <c r="L36" s="1747"/>
      <c r="M36" s="1747"/>
      <c r="N36" s="1747"/>
      <c r="O36" s="1747"/>
      <c r="P36" s="1829">
        <f>SUM(Q16:Q35)</f>
        <v>0</v>
      </c>
      <c r="Q36" s="1829"/>
    </row>
    <row r="37" spans="1:17" customFormat="1" ht="15" thickBot="1" x14ac:dyDescent="0.35">
      <c r="A37" s="59" t="s">
        <v>3023</v>
      </c>
      <c r="B37" s="59"/>
      <c r="C37" s="60"/>
      <c r="D37" s="60"/>
      <c r="E37" s="60"/>
      <c r="F37" s="60"/>
      <c r="G37" s="60"/>
      <c r="H37" s="60"/>
      <c r="I37" s="60"/>
      <c r="J37" s="60"/>
      <c r="K37" s="60"/>
      <c r="L37" s="60"/>
      <c r="M37" s="60"/>
      <c r="N37" s="60"/>
      <c r="O37" s="60"/>
      <c r="P37" s="1829">
        <f>SUM(P36*2)</f>
        <v>0</v>
      </c>
      <c r="Q37" s="1829"/>
    </row>
    <row r="38" spans="1:17" customFormat="1" x14ac:dyDescent="0.3">
      <c r="A38" s="142"/>
      <c r="B38" s="142"/>
      <c r="C38" s="142"/>
      <c r="D38" s="142"/>
      <c r="E38" s="142"/>
      <c r="F38" s="142"/>
      <c r="G38" s="143"/>
      <c r="H38" s="143"/>
      <c r="I38" s="143"/>
      <c r="J38" s="143"/>
      <c r="K38" s="143"/>
      <c r="L38" s="143"/>
      <c r="M38" s="143"/>
      <c r="N38" s="143"/>
      <c r="O38" s="143"/>
      <c r="P38" s="142"/>
      <c r="Q38" s="142"/>
    </row>
    <row r="39" spans="1:17" customFormat="1" x14ac:dyDescent="0.3">
      <c r="A39" s="6"/>
      <c r="B39" s="6"/>
      <c r="C39" s="6"/>
      <c r="D39" s="6"/>
      <c r="E39" s="6"/>
      <c r="F39" s="6"/>
      <c r="G39" s="62"/>
      <c r="H39" s="62"/>
      <c r="I39" s="62"/>
      <c r="J39" s="62"/>
      <c r="K39" s="62"/>
      <c r="L39" s="62"/>
      <c r="M39" s="62"/>
      <c r="N39" s="62"/>
      <c r="O39" s="62"/>
      <c r="P39" s="6"/>
      <c r="Q39" s="6"/>
    </row>
    <row r="40" spans="1:17" customFormat="1" x14ac:dyDescent="0.3">
      <c r="A40" s="6"/>
      <c r="B40" s="6"/>
      <c r="C40" s="6"/>
      <c r="D40" s="6"/>
      <c r="E40" s="6"/>
      <c r="F40" s="6"/>
      <c r="G40" s="62"/>
      <c r="H40" s="62"/>
      <c r="I40" s="62"/>
      <c r="J40" s="62"/>
      <c r="K40" s="62"/>
      <c r="L40" s="62"/>
      <c r="M40" s="62"/>
      <c r="N40" s="62"/>
      <c r="O40" s="62"/>
      <c r="P40" s="6"/>
      <c r="Q40" s="6"/>
    </row>
    <row r="41" spans="1:17" customFormat="1" x14ac:dyDescent="0.3">
      <c r="A41" s="6"/>
      <c r="B41" s="6"/>
      <c r="C41" s="6"/>
      <c r="D41" s="6"/>
      <c r="E41" s="6"/>
      <c r="F41" s="6"/>
      <c r="G41" s="62"/>
      <c r="H41" s="62"/>
      <c r="I41" s="62"/>
      <c r="J41" s="62"/>
      <c r="K41" s="62"/>
      <c r="L41" s="62"/>
      <c r="M41" s="62"/>
      <c r="N41" s="62"/>
      <c r="O41" s="62"/>
      <c r="P41" s="6"/>
      <c r="Q41" s="6"/>
    </row>
    <row r="42" spans="1:17" customFormat="1" x14ac:dyDescent="0.3">
      <c r="A42" s="6"/>
      <c r="B42" s="6"/>
      <c r="C42" s="6"/>
      <c r="D42" s="6"/>
      <c r="E42" s="6"/>
      <c r="F42" s="6"/>
      <c r="G42" s="62"/>
      <c r="H42" s="62"/>
      <c r="I42" s="62"/>
      <c r="J42" s="62"/>
      <c r="K42" s="62"/>
      <c r="L42" s="62"/>
      <c r="M42" s="62"/>
      <c r="N42" s="62"/>
      <c r="O42" s="62"/>
      <c r="P42" s="6"/>
      <c r="Q42" s="6"/>
    </row>
    <row r="43" spans="1:17" customFormat="1" x14ac:dyDescent="0.3">
      <c r="A43" s="6"/>
      <c r="B43" s="6"/>
      <c r="C43" s="6"/>
      <c r="D43" s="6"/>
      <c r="E43" s="6"/>
      <c r="F43" s="6"/>
      <c r="G43" s="62"/>
      <c r="H43" s="62"/>
      <c r="I43" s="62"/>
      <c r="J43" s="62"/>
      <c r="K43" s="62"/>
      <c r="L43" s="62"/>
      <c r="M43" s="62"/>
      <c r="N43" s="62"/>
      <c r="O43" s="62"/>
      <c r="P43" s="6"/>
      <c r="Q43" s="6"/>
    </row>
    <row r="44" spans="1:17" customFormat="1" ht="15" customHeight="1" x14ac:dyDescent="0.3">
      <c r="A44" s="6"/>
      <c r="B44" s="6"/>
      <c r="C44" s="6"/>
      <c r="D44" s="6"/>
      <c r="E44" s="6"/>
      <c r="F44" s="6"/>
      <c r="G44" s="62"/>
      <c r="H44" s="62"/>
      <c r="I44" s="62"/>
      <c r="J44" s="62"/>
      <c r="K44" s="62"/>
      <c r="L44" s="62"/>
      <c r="M44" s="62"/>
      <c r="N44" s="62"/>
      <c r="O44" s="62"/>
      <c r="P44" s="6"/>
      <c r="Q44" s="6"/>
    </row>
    <row r="45" spans="1:17" customFormat="1" x14ac:dyDescent="0.3">
      <c r="A45" s="6"/>
      <c r="B45" s="6"/>
      <c r="C45" s="6"/>
      <c r="D45" s="6"/>
      <c r="E45" s="6"/>
      <c r="F45" s="6"/>
      <c r="G45" s="62"/>
      <c r="H45" s="62"/>
      <c r="I45" s="62"/>
      <c r="J45" s="62"/>
      <c r="K45" s="62"/>
      <c r="L45" s="62"/>
      <c r="M45" s="62"/>
      <c r="N45" s="62"/>
      <c r="O45" s="62"/>
      <c r="P45" s="6"/>
      <c r="Q45" s="6"/>
    </row>
    <row r="46" spans="1:17" customFormat="1" x14ac:dyDescent="0.3">
      <c r="A46" s="6"/>
      <c r="B46" s="6"/>
      <c r="C46" s="6"/>
      <c r="D46" s="6"/>
      <c r="E46" s="6"/>
      <c r="F46" s="6"/>
      <c r="G46" s="62"/>
      <c r="H46" s="62"/>
      <c r="I46" s="62"/>
      <c r="J46" s="62"/>
      <c r="K46" s="62"/>
      <c r="L46" s="62"/>
      <c r="M46" s="62"/>
      <c r="N46" s="62"/>
      <c r="O46" s="62"/>
      <c r="P46" s="6"/>
      <c r="Q46" s="6"/>
    </row>
    <row r="47" spans="1:17" customFormat="1" x14ac:dyDescent="0.3">
      <c r="A47" s="6"/>
      <c r="B47" s="6"/>
      <c r="C47" s="6"/>
      <c r="D47" s="6"/>
      <c r="E47" s="6"/>
      <c r="F47" s="6"/>
      <c r="G47" s="62"/>
      <c r="H47" s="62"/>
      <c r="I47" s="62"/>
      <c r="J47" s="62"/>
      <c r="K47" s="62"/>
      <c r="L47" s="62"/>
      <c r="M47" s="62"/>
      <c r="N47" s="62"/>
      <c r="O47" s="62"/>
      <c r="P47" s="6"/>
      <c r="Q47" s="6"/>
    </row>
    <row r="48" spans="1:17" customFormat="1" x14ac:dyDescent="0.3">
      <c r="A48" s="6"/>
      <c r="B48" s="6"/>
      <c r="C48" s="6"/>
      <c r="D48" s="6"/>
      <c r="E48" s="6"/>
      <c r="F48" s="6"/>
      <c r="G48" s="62"/>
      <c r="H48" s="62"/>
      <c r="I48" s="62"/>
      <c r="J48" s="62"/>
      <c r="K48" s="62"/>
      <c r="L48" s="62"/>
      <c r="M48" s="62"/>
      <c r="N48" s="62"/>
      <c r="O48" s="62"/>
      <c r="P48" s="6"/>
      <c r="Q48" s="6"/>
    </row>
    <row r="54" ht="15" customHeight="1" x14ac:dyDescent="0.3"/>
    <row r="66" ht="15" customHeight="1" x14ac:dyDescent="0.3"/>
    <row r="76" ht="15" customHeight="1" x14ac:dyDescent="0.3"/>
    <row r="85" ht="15" customHeight="1" x14ac:dyDescent="0.3"/>
    <row r="97" ht="15" customHeight="1" x14ac:dyDescent="0.3"/>
    <row r="109" ht="15" customHeight="1" x14ac:dyDescent="0.3"/>
    <row r="118" ht="15" customHeight="1" x14ac:dyDescent="0.3"/>
    <row r="133" ht="15" customHeight="1" x14ac:dyDescent="0.3"/>
    <row r="135" ht="15" customHeight="1" x14ac:dyDescent="0.3"/>
  </sheetData>
  <sheetProtection algorithmName="SHA-512" hashValue="QOvsufdAu5SBux7UD+l+GRe3/N55s2rniDBGaf7+nMbqzV9rdnLDThnxtrH03Ylt2NeLPOHUgJtP9aAGjcZQeg==" saltValue="rOZQQDsjLOO1hTf0nj9UHA==" spinCount="100000" sheet="1" objects="1" scenarios="1"/>
  <mergeCells count="32">
    <mergeCell ref="E1:Q1"/>
    <mergeCell ref="A8:C8"/>
    <mergeCell ref="A9:D9"/>
    <mergeCell ref="A10:O10"/>
    <mergeCell ref="A11:A13"/>
    <mergeCell ref="B11:B13"/>
    <mergeCell ref="C11:C13"/>
    <mergeCell ref="D11:D13"/>
    <mergeCell ref="E11:E13"/>
    <mergeCell ref="F11:F13"/>
    <mergeCell ref="B22:B24"/>
    <mergeCell ref="C22:C24"/>
    <mergeCell ref="G11:O11"/>
    <mergeCell ref="P11:P13"/>
    <mergeCell ref="Q11:Q13"/>
    <mergeCell ref="G12:I12"/>
    <mergeCell ref="J12:O12"/>
    <mergeCell ref="A14:Q14"/>
    <mergeCell ref="P15:Q15"/>
    <mergeCell ref="B16:B18"/>
    <mergeCell ref="C16:C18"/>
    <mergeCell ref="B19:B21"/>
    <mergeCell ref="C19:C21"/>
    <mergeCell ref="A36:O36"/>
    <mergeCell ref="P36:Q36"/>
    <mergeCell ref="P37:Q37"/>
    <mergeCell ref="B25:B27"/>
    <mergeCell ref="C25:C27"/>
    <mergeCell ref="B28:B30"/>
    <mergeCell ref="C28:C30"/>
    <mergeCell ref="B31:B34"/>
    <mergeCell ref="C31:C3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A2DD-A8F4-4293-9D44-11661B273D8A}">
  <sheetPr>
    <tabColor rgb="FFCAEDFB"/>
    <pageSetUpPr fitToPage="1"/>
  </sheetPr>
  <dimension ref="A1:P88"/>
  <sheetViews>
    <sheetView topLeftCell="C8" workbookViewId="0">
      <selection activeCell="O15" sqref="O15:O85"/>
    </sheetView>
  </sheetViews>
  <sheetFormatPr defaultColWidth="8.88671875" defaultRowHeight="14.4" x14ac:dyDescent="0.3"/>
  <cols>
    <col min="1" max="1" width="8.88671875" style="6" bestFit="1" customWidth="1"/>
    <col min="2" max="2" width="22.6640625" style="6" customWidth="1"/>
    <col min="3" max="3" width="29.88671875" style="6" customWidth="1"/>
    <col min="4" max="4" width="56.109375" style="6" customWidth="1"/>
    <col min="5" max="5" width="8.109375" style="6" customWidth="1"/>
    <col min="6" max="6" width="8.88671875" style="6" bestFit="1" customWidth="1"/>
    <col min="7" max="9" width="3.664062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60" t="s">
        <v>456</v>
      </c>
      <c r="F1" s="1760"/>
      <c r="G1" s="1760"/>
      <c r="H1" s="1760"/>
      <c r="I1" s="1760"/>
      <c r="J1" s="1760"/>
      <c r="K1" s="1760"/>
      <c r="L1" s="1760"/>
      <c r="M1" s="1760"/>
      <c r="N1" s="1760"/>
      <c r="O1" s="1760"/>
      <c r="P1" s="176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61" t="s">
        <v>1</v>
      </c>
      <c r="B8" s="1761"/>
      <c r="C8" s="1761"/>
      <c r="D8" s="13"/>
      <c r="E8" s="13"/>
      <c r="F8" s="13"/>
      <c r="G8" s="13"/>
      <c r="H8" s="13"/>
      <c r="I8" s="13"/>
      <c r="J8" s="13"/>
      <c r="K8" s="13"/>
      <c r="L8" s="8"/>
      <c r="M8" s="8"/>
      <c r="N8" s="8"/>
      <c r="O8" s="11"/>
      <c r="P8" s="11"/>
    </row>
    <row r="9" spans="1:16" s="9" customFormat="1" x14ac:dyDescent="0.3">
      <c r="A9" s="1761" t="s">
        <v>457</v>
      </c>
      <c r="B9" s="1761"/>
      <c r="C9" s="1761"/>
      <c r="D9" s="13"/>
      <c r="E9" s="13"/>
      <c r="F9" s="13"/>
      <c r="G9" s="13"/>
      <c r="H9" s="13"/>
      <c r="I9" s="14"/>
      <c r="J9" s="14"/>
      <c r="K9" s="14"/>
      <c r="L9" s="8"/>
      <c r="M9" s="8"/>
      <c r="N9" s="8"/>
      <c r="O9" s="11"/>
      <c r="P9" s="11"/>
    </row>
    <row r="10" spans="1:16" s="9" customFormat="1" ht="15" thickBot="1" x14ac:dyDescent="0.35">
      <c r="A10" s="1762"/>
      <c r="B10" s="1762"/>
      <c r="C10" s="1762"/>
      <c r="D10" s="1762"/>
      <c r="E10" s="1762"/>
      <c r="F10" s="1762"/>
      <c r="G10" s="1762"/>
      <c r="H10" s="1762"/>
      <c r="I10" s="1762"/>
      <c r="J10" s="1762"/>
      <c r="K10" s="1762"/>
      <c r="L10" s="1762"/>
      <c r="M10" s="1762"/>
      <c r="N10" s="1762"/>
      <c r="O10" s="11"/>
      <c r="P10" s="11"/>
    </row>
    <row r="11" spans="1:16"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15" customFormat="1" ht="79.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15"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customFormat="1" ht="15" thickBot="1" x14ac:dyDescent="0.35">
      <c r="A14" s="1759" t="s">
        <v>458</v>
      </c>
      <c r="B14" s="1759"/>
      <c r="C14" s="1759"/>
      <c r="D14" s="1759"/>
      <c r="E14" s="1759"/>
      <c r="F14" s="1759"/>
      <c r="G14" s="1759"/>
      <c r="H14" s="1759"/>
      <c r="I14" s="1759"/>
      <c r="J14" s="1759"/>
      <c r="K14" s="1759"/>
      <c r="L14" s="1759"/>
      <c r="M14" s="1759"/>
      <c r="N14" s="1759"/>
      <c r="O14" s="1759"/>
      <c r="P14" s="1759"/>
    </row>
    <row r="15" spans="1:16" customFormat="1" ht="28.2" thickBot="1" x14ac:dyDescent="0.35">
      <c r="A15" s="20">
        <v>1</v>
      </c>
      <c r="B15" s="1758" t="s">
        <v>459</v>
      </c>
      <c r="C15" s="1750" t="s">
        <v>460</v>
      </c>
      <c r="D15" s="106" t="s">
        <v>461</v>
      </c>
      <c r="E15" s="24">
        <v>2</v>
      </c>
      <c r="F15" s="25">
        <v>2</v>
      </c>
      <c r="G15" s="166"/>
      <c r="H15" s="167" t="s">
        <v>225</v>
      </c>
      <c r="I15" s="168"/>
      <c r="J15" s="26"/>
      <c r="K15" s="27"/>
      <c r="L15" s="27"/>
      <c r="M15" s="167" t="s">
        <v>225</v>
      </c>
      <c r="N15" s="168" t="s">
        <v>225</v>
      </c>
      <c r="O15" s="828"/>
      <c r="P15" s="209">
        <f t="shared" ref="P15:P46" si="0">ROUND(O15,2)*E15*F15</f>
        <v>0</v>
      </c>
    </row>
    <row r="16" spans="1:16" customFormat="1" ht="28.2" thickBot="1" x14ac:dyDescent="0.35">
      <c r="A16" s="30">
        <v>2</v>
      </c>
      <c r="B16" s="1758"/>
      <c r="C16" s="1750"/>
      <c r="D16" s="119" t="s">
        <v>462</v>
      </c>
      <c r="E16" s="33">
        <v>2</v>
      </c>
      <c r="F16" s="34">
        <v>2</v>
      </c>
      <c r="G16" s="170"/>
      <c r="H16" s="171"/>
      <c r="I16" s="172"/>
      <c r="J16" s="35"/>
      <c r="K16" s="36"/>
      <c r="L16" s="36"/>
      <c r="M16" s="33" t="s">
        <v>225</v>
      </c>
      <c r="N16" s="194" t="s">
        <v>225</v>
      </c>
      <c r="O16" s="829"/>
      <c r="P16" s="210">
        <f t="shared" si="0"/>
        <v>0</v>
      </c>
    </row>
    <row r="17" spans="1:16" customFormat="1" ht="28.2" thickBot="1" x14ac:dyDescent="0.35">
      <c r="A17" s="41">
        <v>3</v>
      </c>
      <c r="B17" s="1758"/>
      <c r="C17" s="1750"/>
      <c r="D17" s="125" t="s">
        <v>463</v>
      </c>
      <c r="E17" s="44">
        <v>2</v>
      </c>
      <c r="F17" s="45">
        <v>2</v>
      </c>
      <c r="G17" s="41"/>
      <c r="H17" s="44"/>
      <c r="I17" s="211"/>
      <c r="J17" s="104"/>
      <c r="K17" s="46"/>
      <c r="L17" s="46"/>
      <c r="M17" s="44" t="s">
        <v>225</v>
      </c>
      <c r="N17" s="196" t="s">
        <v>225</v>
      </c>
      <c r="O17" s="830"/>
      <c r="P17" s="212">
        <f t="shared" si="0"/>
        <v>0</v>
      </c>
    </row>
    <row r="18" spans="1:16" customFormat="1" ht="15" thickBot="1" x14ac:dyDescent="0.35">
      <c r="A18" s="20">
        <v>4</v>
      </c>
      <c r="B18" s="1758" t="s">
        <v>459</v>
      </c>
      <c r="C18" s="1750" t="s">
        <v>464</v>
      </c>
      <c r="D18" s="106" t="s">
        <v>409</v>
      </c>
      <c r="E18" s="24">
        <v>2</v>
      </c>
      <c r="F18" s="25">
        <v>3</v>
      </c>
      <c r="G18" s="166"/>
      <c r="H18" s="167" t="s">
        <v>225</v>
      </c>
      <c r="I18" s="168"/>
      <c r="J18" s="26"/>
      <c r="K18" s="27"/>
      <c r="L18" s="27"/>
      <c r="M18" s="167" t="s">
        <v>225</v>
      </c>
      <c r="N18" s="168" t="s">
        <v>225</v>
      </c>
      <c r="O18" s="828"/>
      <c r="P18" s="209">
        <f t="shared" si="0"/>
        <v>0</v>
      </c>
    </row>
    <row r="19" spans="1:16" customFormat="1" ht="28.2" thickBot="1" x14ac:dyDescent="0.35">
      <c r="A19" s="30">
        <v>5</v>
      </c>
      <c r="B19" s="1758"/>
      <c r="C19" s="1750"/>
      <c r="D19" s="113" t="s">
        <v>465</v>
      </c>
      <c r="E19" s="33">
        <v>2</v>
      </c>
      <c r="F19" s="34">
        <v>3</v>
      </c>
      <c r="G19" s="170"/>
      <c r="H19" s="171"/>
      <c r="I19" s="172"/>
      <c r="J19" s="35"/>
      <c r="K19" s="36"/>
      <c r="L19" s="36"/>
      <c r="M19" s="171" t="s">
        <v>225</v>
      </c>
      <c r="N19" s="172" t="s">
        <v>225</v>
      </c>
      <c r="O19" s="829"/>
      <c r="P19" s="210">
        <f t="shared" si="0"/>
        <v>0</v>
      </c>
    </row>
    <row r="20" spans="1:16" customFormat="1" ht="15" customHeight="1" thickBot="1" x14ac:dyDescent="0.35">
      <c r="A20" s="30">
        <v>6</v>
      </c>
      <c r="B20" s="1758"/>
      <c r="C20" s="1750"/>
      <c r="D20" s="113" t="s">
        <v>466</v>
      </c>
      <c r="E20" s="33">
        <v>2</v>
      </c>
      <c r="F20" s="34">
        <v>3</v>
      </c>
      <c r="G20" s="170"/>
      <c r="H20" s="171"/>
      <c r="I20" s="172"/>
      <c r="J20" s="35"/>
      <c r="K20" s="36"/>
      <c r="L20" s="36"/>
      <c r="M20" s="171" t="s">
        <v>225</v>
      </c>
      <c r="N20" s="172" t="s">
        <v>225</v>
      </c>
      <c r="O20" s="829"/>
      <c r="P20" s="210">
        <f t="shared" si="0"/>
        <v>0</v>
      </c>
    </row>
    <row r="21" spans="1:16" customFormat="1" ht="28.2" thickBot="1" x14ac:dyDescent="0.35">
      <c r="A21" s="30">
        <v>7</v>
      </c>
      <c r="B21" s="1758"/>
      <c r="C21" s="1750"/>
      <c r="D21" s="113" t="s">
        <v>467</v>
      </c>
      <c r="E21" s="33">
        <v>2</v>
      </c>
      <c r="F21" s="34">
        <v>3</v>
      </c>
      <c r="G21" s="170"/>
      <c r="H21" s="178"/>
      <c r="I21" s="179"/>
      <c r="J21" s="35"/>
      <c r="K21" s="36"/>
      <c r="L21" s="36"/>
      <c r="M21" s="171" t="s">
        <v>225</v>
      </c>
      <c r="N21" s="172" t="s">
        <v>225</v>
      </c>
      <c r="O21" s="829"/>
      <c r="P21" s="210">
        <f t="shared" si="0"/>
        <v>0</v>
      </c>
    </row>
    <row r="22" spans="1:16" customFormat="1" ht="15" thickBot="1" x14ac:dyDescent="0.35">
      <c r="A22" s="30">
        <v>8</v>
      </c>
      <c r="B22" s="1758"/>
      <c r="C22" s="1750"/>
      <c r="D22" s="113" t="s">
        <v>336</v>
      </c>
      <c r="E22" s="33">
        <v>2</v>
      </c>
      <c r="F22" s="34">
        <v>3</v>
      </c>
      <c r="G22" s="170"/>
      <c r="H22" s="171"/>
      <c r="I22" s="179"/>
      <c r="J22" s="35"/>
      <c r="K22" s="36"/>
      <c r="L22" s="36"/>
      <c r="M22" s="171" t="s">
        <v>225</v>
      </c>
      <c r="N22" s="172" t="s">
        <v>225</v>
      </c>
      <c r="O22" s="829"/>
      <c r="P22" s="210">
        <f t="shared" si="0"/>
        <v>0</v>
      </c>
    </row>
    <row r="23" spans="1:16" customFormat="1" ht="28.2" thickBot="1" x14ac:dyDescent="0.35">
      <c r="A23" s="30">
        <v>9</v>
      </c>
      <c r="B23" s="1758"/>
      <c r="C23" s="1750"/>
      <c r="D23" s="113" t="s">
        <v>468</v>
      </c>
      <c r="E23" s="33">
        <v>2</v>
      </c>
      <c r="F23" s="34">
        <v>3</v>
      </c>
      <c r="G23" s="170"/>
      <c r="H23" s="178"/>
      <c r="I23" s="179"/>
      <c r="J23" s="35"/>
      <c r="K23" s="36"/>
      <c r="L23" s="36"/>
      <c r="M23" s="171" t="s">
        <v>225</v>
      </c>
      <c r="N23" s="172" t="s">
        <v>225</v>
      </c>
      <c r="O23" s="829"/>
      <c r="P23" s="210">
        <f t="shared" si="0"/>
        <v>0</v>
      </c>
    </row>
    <row r="24" spans="1:16" customFormat="1" ht="28.2" thickBot="1" x14ac:dyDescent="0.35">
      <c r="A24" s="41">
        <v>10</v>
      </c>
      <c r="B24" s="1758"/>
      <c r="C24" s="1750"/>
      <c r="D24" s="114" t="s">
        <v>469</v>
      </c>
      <c r="E24" s="44">
        <v>2</v>
      </c>
      <c r="F24" s="45">
        <v>3</v>
      </c>
      <c r="G24" s="174"/>
      <c r="H24" s="180"/>
      <c r="I24" s="181"/>
      <c r="J24" s="104"/>
      <c r="K24" s="46"/>
      <c r="L24" s="46"/>
      <c r="M24" s="175" t="s">
        <v>225</v>
      </c>
      <c r="N24" s="176" t="s">
        <v>225</v>
      </c>
      <c r="O24" s="830"/>
      <c r="P24" s="212">
        <f t="shared" si="0"/>
        <v>0</v>
      </c>
    </row>
    <row r="25" spans="1:16" customFormat="1" ht="28.2" thickBot="1" x14ac:dyDescent="0.35">
      <c r="A25" s="20">
        <v>11</v>
      </c>
      <c r="B25" s="1758" t="s">
        <v>470</v>
      </c>
      <c r="C25" s="1753" t="s">
        <v>471</v>
      </c>
      <c r="D25" s="213" t="s">
        <v>472</v>
      </c>
      <c r="E25" s="24">
        <v>2</v>
      </c>
      <c r="F25" s="25">
        <v>64</v>
      </c>
      <c r="G25" s="166"/>
      <c r="H25" s="167"/>
      <c r="I25" s="183"/>
      <c r="J25" s="26"/>
      <c r="K25" s="27"/>
      <c r="L25" s="27"/>
      <c r="M25" s="167" t="s">
        <v>225</v>
      </c>
      <c r="N25" s="168" t="s">
        <v>225</v>
      </c>
      <c r="O25" s="828"/>
      <c r="P25" s="209">
        <f t="shared" si="0"/>
        <v>0</v>
      </c>
    </row>
    <row r="26" spans="1:16" customFormat="1" ht="15" thickBot="1" x14ac:dyDescent="0.35">
      <c r="A26" s="30">
        <v>12</v>
      </c>
      <c r="B26" s="1758"/>
      <c r="C26" s="1753"/>
      <c r="D26" s="113" t="s">
        <v>473</v>
      </c>
      <c r="E26" s="33">
        <v>2</v>
      </c>
      <c r="F26" s="34">
        <v>64</v>
      </c>
      <c r="G26" s="170"/>
      <c r="H26" s="178"/>
      <c r="I26" s="179"/>
      <c r="J26" s="35"/>
      <c r="K26" s="36"/>
      <c r="L26" s="36"/>
      <c r="M26" s="171" t="s">
        <v>225</v>
      </c>
      <c r="N26" s="172" t="s">
        <v>225</v>
      </c>
      <c r="O26" s="829"/>
      <c r="P26" s="210">
        <f t="shared" si="0"/>
        <v>0</v>
      </c>
    </row>
    <row r="27" spans="1:16" customFormat="1" ht="15" thickBot="1" x14ac:dyDescent="0.35">
      <c r="A27" s="30">
        <v>13</v>
      </c>
      <c r="B27" s="1758"/>
      <c r="C27" s="1753"/>
      <c r="D27" s="113" t="s">
        <v>474</v>
      </c>
      <c r="E27" s="33">
        <v>2</v>
      </c>
      <c r="F27" s="34">
        <v>64</v>
      </c>
      <c r="G27" s="170"/>
      <c r="H27" s="178"/>
      <c r="I27" s="179"/>
      <c r="J27" s="35"/>
      <c r="K27" s="36"/>
      <c r="L27" s="36"/>
      <c r="M27" s="171" t="s">
        <v>225</v>
      </c>
      <c r="N27" s="172" t="s">
        <v>225</v>
      </c>
      <c r="O27" s="829"/>
      <c r="P27" s="210">
        <f t="shared" si="0"/>
        <v>0</v>
      </c>
    </row>
    <row r="28" spans="1:16" customFormat="1" ht="15" thickBot="1" x14ac:dyDescent="0.35">
      <c r="A28" s="30">
        <v>14</v>
      </c>
      <c r="B28" s="1758"/>
      <c r="C28" s="1753"/>
      <c r="D28" s="200" t="s">
        <v>475</v>
      </c>
      <c r="E28" s="33">
        <v>2</v>
      </c>
      <c r="F28" s="34">
        <v>64</v>
      </c>
      <c r="G28" s="170"/>
      <c r="H28" s="178"/>
      <c r="I28" s="179"/>
      <c r="J28" s="35"/>
      <c r="K28" s="36"/>
      <c r="L28" s="36"/>
      <c r="M28" s="171" t="s">
        <v>225</v>
      </c>
      <c r="N28" s="172" t="s">
        <v>225</v>
      </c>
      <c r="O28" s="829"/>
      <c r="P28" s="210">
        <f t="shared" si="0"/>
        <v>0</v>
      </c>
    </row>
    <row r="29" spans="1:16" customFormat="1" ht="15" thickBot="1" x14ac:dyDescent="0.35">
      <c r="A29" s="30">
        <v>15</v>
      </c>
      <c r="B29" s="1758"/>
      <c r="C29" s="1785" t="s">
        <v>476</v>
      </c>
      <c r="D29" s="169" t="s">
        <v>477</v>
      </c>
      <c r="E29" s="33">
        <v>2</v>
      </c>
      <c r="F29" s="34">
        <v>64</v>
      </c>
      <c r="G29" s="170"/>
      <c r="H29" s="171" t="s">
        <v>225</v>
      </c>
      <c r="I29" s="179"/>
      <c r="J29" s="35"/>
      <c r="K29" s="36"/>
      <c r="L29" s="36"/>
      <c r="M29" s="171" t="s">
        <v>225</v>
      </c>
      <c r="N29" s="172" t="s">
        <v>225</v>
      </c>
      <c r="O29" s="829"/>
      <c r="P29" s="210">
        <f t="shared" si="0"/>
        <v>0</v>
      </c>
    </row>
    <row r="30" spans="1:16" customFormat="1" ht="15" thickBot="1" x14ac:dyDescent="0.35">
      <c r="A30" s="30">
        <v>16</v>
      </c>
      <c r="B30" s="1758"/>
      <c r="C30" s="1785"/>
      <c r="D30" s="113" t="s">
        <v>478</v>
      </c>
      <c r="E30" s="33">
        <v>2</v>
      </c>
      <c r="F30" s="34">
        <v>64</v>
      </c>
      <c r="G30" s="170"/>
      <c r="H30" s="178"/>
      <c r="I30" s="172"/>
      <c r="J30" s="35"/>
      <c r="K30" s="36"/>
      <c r="L30" s="36"/>
      <c r="M30" s="171" t="s">
        <v>225</v>
      </c>
      <c r="N30" s="172" t="s">
        <v>225</v>
      </c>
      <c r="O30" s="829"/>
      <c r="P30" s="210">
        <f t="shared" si="0"/>
        <v>0</v>
      </c>
    </row>
    <row r="31" spans="1:16" customFormat="1" ht="28.2" thickBot="1" x14ac:dyDescent="0.35">
      <c r="A31" s="30">
        <v>17</v>
      </c>
      <c r="B31" s="1758"/>
      <c r="C31" s="1785"/>
      <c r="D31" s="113" t="s">
        <v>479</v>
      </c>
      <c r="E31" s="33">
        <v>2</v>
      </c>
      <c r="F31" s="34">
        <v>64</v>
      </c>
      <c r="G31" s="170"/>
      <c r="H31" s="178"/>
      <c r="I31" s="179"/>
      <c r="J31" s="35"/>
      <c r="K31" s="36"/>
      <c r="L31" s="36"/>
      <c r="M31" s="171" t="s">
        <v>225</v>
      </c>
      <c r="N31" s="172" t="s">
        <v>225</v>
      </c>
      <c r="O31" s="829"/>
      <c r="P31" s="210">
        <f t="shared" si="0"/>
        <v>0</v>
      </c>
    </row>
    <row r="32" spans="1:16" customFormat="1" ht="28.2" thickBot="1" x14ac:dyDescent="0.35">
      <c r="A32" s="30">
        <v>18</v>
      </c>
      <c r="B32" s="1758"/>
      <c r="C32" s="1785"/>
      <c r="D32" s="113" t="s">
        <v>480</v>
      </c>
      <c r="E32" s="33">
        <v>2</v>
      </c>
      <c r="F32" s="34">
        <v>64</v>
      </c>
      <c r="G32" s="170"/>
      <c r="H32" s="178"/>
      <c r="I32" s="179"/>
      <c r="J32" s="35"/>
      <c r="K32" s="36"/>
      <c r="L32" s="36"/>
      <c r="M32" s="171" t="s">
        <v>225</v>
      </c>
      <c r="N32" s="172" t="s">
        <v>225</v>
      </c>
      <c r="O32" s="829"/>
      <c r="P32" s="210">
        <f t="shared" si="0"/>
        <v>0</v>
      </c>
    </row>
    <row r="33" spans="1:16" customFormat="1" ht="15" customHeight="1" thickBot="1" x14ac:dyDescent="0.35">
      <c r="A33" s="30">
        <v>19</v>
      </c>
      <c r="B33" s="1758"/>
      <c r="C33" s="1785"/>
      <c r="D33" s="113" t="s">
        <v>481</v>
      </c>
      <c r="E33" s="33">
        <v>2</v>
      </c>
      <c r="F33" s="34">
        <v>64</v>
      </c>
      <c r="G33" s="170"/>
      <c r="H33" s="178"/>
      <c r="I33" s="179"/>
      <c r="J33" s="35"/>
      <c r="K33" s="36"/>
      <c r="L33" s="36"/>
      <c r="M33" s="171" t="s">
        <v>225</v>
      </c>
      <c r="N33" s="172" t="s">
        <v>225</v>
      </c>
      <c r="O33" s="829"/>
      <c r="P33" s="210">
        <f t="shared" si="0"/>
        <v>0</v>
      </c>
    </row>
    <row r="34" spans="1:16" customFormat="1" ht="15" thickBot="1" x14ac:dyDescent="0.35">
      <c r="A34" s="30">
        <v>20</v>
      </c>
      <c r="B34" s="1758"/>
      <c r="C34" s="1786" t="s">
        <v>482</v>
      </c>
      <c r="D34" s="119" t="s">
        <v>477</v>
      </c>
      <c r="E34" s="33">
        <v>2</v>
      </c>
      <c r="F34" s="34">
        <v>6</v>
      </c>
      <c r="G34" s="170"/>
      <c r="H34" s="171" t="s">
        <v>225</v>
      </c>
      <c r="I34" s="179"/>
      <c r="J34" s="35"/>
      <c r="K34" s="36"/>
      <c r="L34" s="36"/>
      <c r="M34" s="171" t="s">
        <v>225</v>
      </c>
      <c r="N34" s="172" t="s">
        <v>225</v>
      </c>
      <c r="O34" s="829"/>
      <c r="P34" s="210">
        <f t="shared" si="0"/>
        <v>0</v>
      </c>
    </row>
    <row r="35" spans="1:16" customFormat="1" ht="15" thickBot="1" x14ac:dyDescent="0.35">
      <c r="A35" s="30">
        <v>21</v>
      </c>
      <c r="B35" s="1758"/>
      <c r="C35" s="1786"/>
      <c r="D35" s="113" t="s">
        <v>483</v>
      </c>
      <c r="E35" s="33">
        <v>2</v>
      </c>
      <c r="F35" s="34">
        <v>6</v>
      </c>
      <c r="G35" s="184"/>
      <c r="H35" s="185"/>
      <c r="I35" s="186"/>
      <c r="J35" s="35"/>
      <c r="K35" s="36"/>
      <c r="L35" s="36"/>
      <c r="M35" s="187" t="s">
        <v>225</v>
      </c>
      <c r="N35" s="215" t="s">
        <v>225</v>
      </c>
      <c r="O35" s="829"/>
      <c r="P35" s="210">
        <f t="shared" si="0"/>
        <v>0</v>
      </c>
    </row>
    <row r="36" spans="1:16" customFormat="1" ht="15" thickBot="1" x14ac:dyDescent="0.35">
      <c r="A36" s="30">
        <v>22</v>
      </c>
      <c r="B36" s="1758"/>
      <c r="C36" s="1786"/>
      <c r="D36" s="113" t="s">
        <v>484</v>
      </c>
      <c r="E36" s="33">
        <v>2</v>
      </c>
      <c r="F36" s="34">
        <v>6</v>
      </c>
      <c r="G36" s="170"/>
      <c r="H36" s="171"/>
      <c r="I36" s="172"/>
      <c r="J36" s="35"/>
      <c r="K36" s="36"/>
      <c r="L36" s="36"/>
      <c r="M36" s="171" t="s">
        <v>225</v>
      </c>
      <c r="N36" s="172" t="s">
        <v>225</v>
      </c>
      <c r="O36" s="829"/>
      <c r="P36" s="210">
        <f t="shared" si="0"/>
        <v>0</v>
      </c>
    </row>
    <row r="37" spans="1:16" customFormat="1" ht="28.2" thickBot="1" x14ac:dyDescent="0.35">
      <c r="A37" s="30">
        <v>23</v>
      </c>
      <c r="B37" s="1758"/>
      <c r="C37" s="1786"/>
      <c r="D37" s="113" t="s">
        <v>485</v>
      </c>
      <c r="E37" s="33">
        <v>2</v>
      </c>
      <c r="F37" s="34">
        <v>6</v>
      </c>
      <c r="G37" s="170"/>
      <c r="H37" s="171"/>
      <c r="I37" s="172"/>
      <c r="J37" s="35"/>
      <c r="K37" s="36"/>
      <c r="L37" s="36"/>
      <c r="M37" s="171" t="s">
        <v>225</v>
      </c>
      <c r="N37" s="172" t="s">
        <v>225</v>
      </c>
      <c r="O37" s="829"/>
      <c r="P37" s="210">
        <f t="shared" si="0"/>
        <v>0</v>
      </c>
    </row>
    <row r="38" spans="1:16" customFormat="1" ht="15" thickBot="1" x14ac:dyDescent="0.35">
      <c r="A38" s="30">
        <v>24</v>
      </c>
      <c r="B38" s="1758"/>
      <c r="C38" s="1786"/>
      <c r="D38" s="113" t="s">
        <v>486</v>
      </c>
      <c r="E38" s="33">
        <v>2</v>
      </c>
      <c r="F38" s="34">
        <v>6</v>
      </c>
      <c r="G38" s="170"/>
      <c r="H38" s="171"/>
      <c r="I38" s="172"/>
      <c r="J38" s="35"/>
      <c r="K38" s="36"/>
      <c r="L38" s="36"/>
      <c r="M38" s="171" t="s">
        <v>225</v>
      </c>
      <c r="N38" s="172" t="s">
        <v>225</v>
      </c>
      <c r="O38" s="829"/>
      <c r="P38" s="210">
        <f t="shared" si="0"/>
        <v>0</v>
      </c>
    </row>
    <row r="39" spans="1:16" customFormat="1" ht="15" thickBot="1" x14ac:dyDescent="0.35">
      <c r="A39" s="30">
        <v>25</v>
      </c>
      <c r="B39" s="1758"/>
      <c r="C39" s="1786"/>
      <c r="D39" s="113" t="s">
        <v>487</v>
      </c>
      <c r="E39" s="33">
        <v>2</v>
      </c>
      <c r="F39" s="34">
        <v>6</v>
      </c>
      <c r="G39" s="170"/>
      <c r="H39" s="171"/>
      <c r="I39" s="172"/>
      <c r="J39" s="35"/>
      <c r="K39" s="36"/>
      <c r="L39" s="36"/>
      <c r="M39" s="171" t="s">
        <v>225</v>
      </c>
      <c r="N39" s="172" t="s">
        <v>225</v>
      </c>
      <c r="O39" s="829"/>
      <c r="P39" s="210">
        <f t="shared" si="0"/>
        <v>0</v>
      </c>
    </row>
    <row r="40" spans="1:16" customFormat="1" ht="15" thickBot="1" x14ac:dyDescent="0.35">
      <c r="A40" s="30">
        <v>26</v>
      </c>
      <c r="B40" s="1758"/>
      <c r="C40" s="1786"/>
      <c r="D40" s="113" t="s">
        <v>488</v>
      </c>
      <c r="E40" s="33">
        <v>2</v>
      </c>
      <c r="F40" s="34">
        <v>6</v>
      </c>
      <c r="G40" s="170"/>
      <c r="H40" s="171"/>
      <c r="I40" s="172"/>
      <c r="J40" s="35"/>
      <c r="K40" s="36"/>
      <c r="L40" s="36"/>
      <c r="M40" s="171" t="s">
        <v>225</v>
      </c>
      <c r="N40" s="172" t="s">
        <v>225</v>
      </c>
      <c r="O40" s="829"/>
      <c r="P40" s="210">
        <f t="shared" si="0"/>
        <v>0</v>
      </c>
    </row>
    <row r="41" spans="1:16" customFormat="1" ht="15" customHeight="1" thickBot="1" x14ac:dyDescent="0.35">
      <c r="A41" s="41">
        <v>27</v>
      </c>
      <c r="B41" s="1758"/>
      <c r="C41" s="1786"/>
      <c r="D41" s="114" t="s">
        <v>489</v>
      </c>
      <c r="E41" s="44">
        <v>2</v>
      </c>
      <c r="F41" s="45">
        <v>6</v>
      </c>
      <c r="G41" s="174"/>
      <c r="H41" s="175"/>
      <c r="I41" s="176"/>
      <c r="J41" s="104"/>
      <c r="K41" s="46"/>
      <c r="L41" s="46"/>
      <c r="M41" s="175" t="s">
        <v>225</v>
      </c>
      <c r="N41" s="176" t="s">
        <v>225</v>
      </c>
      <c r="O41" s="830"/>
      <c r="P41" s="212">
        <f t="shared" si="0"/>
        <v>0</v>
      </c>
    </row>
    <row r="42" spans="1:16" customFormat="1" ht="15" customHeight="1" thickBot="1" x14ac:dyDescent="0.35">
      <c r="A42" s="20">
        <v>28</v>
      </c>
      <c r="B42" s="1750" t="s">
        <v>490</v>
      </c>
      <c r="C42" s="1750" t="s">
        <v>491</v>
      </c>
      <c r="D42" s="216" t="s">
        <v>492</v>
      </c>
      <c r="E42" s="24">
        <v>2</v>
      </c>
      <c r="F42" s="25">
        <v>1</v>
      </c>
      <c r="G42" s="166"/>
      <c r="H42" s="167"/>
      <c r="I42" s="183"/>
      <c r="J42" s="26"/>
      <c r="K42" s="27"/>
      <c r="L42" s="27"/>
      <c r="M42" s="167" t="s">
        <v>225</v>
      </c>
      <c r="N42" s="168" t="s">
        <v>225</v>
      </c>
      <c r="O42" s="828"/>
      <c r="P42" s="209">
        <f t="shared" si="0"/>
        <v>0</v>
      </c>
    </row>
    <row r="43" spans="1:16" customFormat="1" ht="15" thickBot="1" x14ac:dyDescent="0.35">
      <c r="A43" s="30">
        <v>29</v>
      </c>
      <c r="B43" s="1750"/>
      <c r="C43" s="1750"/>
      <c r="D43" s="92" t="s">
        <v>493</v>
      </c>
      <c r="E43" s="33">
        <v>2</v>
      </c>
      <c r="F43" s="34">
        <v>1</v>
      </c>
      <c r="G43" s="170"/>
      <c r="H43" s="178"/>
      <c r="I43" s="179"/>
      <c r="J43" s="35"/>
      <c r="K43" s="36"/>
      <c r="L43" s="36"/>
      <c r="M43" s="171" t="s">
        <v>225</v>
      </c>
      <c r="N43" s="172" t="s">
        <v>225</v>
      </c>
      <c r="O43" s="829"/>
      <c r="P43" s="210">
        <f t="shared" si="0"/>
        <v>0</v>
      </c>
    </row>
    <row r="44" spans="1:16" customFormat="1" ht="15" thickBot="1" x14ac:dyDescent="0.35">
      <c r="A44" s="30">
        <v>30</v>
      </c>
      <c r="B44" s="1750"/>
      <c r="C44" s="1750"/>
      <c r="D44" s="92" t="s">
        <v>494</v>
      </c>
      <c r="E44" s="33">
        <v>2</v>
      </c>
      <c r="F44" s="34">
        <v>1</v>
      </c>
      <c r="G44" s="170"/>
      <c r="H44" s="178"/>
      <c r="I44" s="179"/>
      <c r="J44" s="35"/>
      <c r="K44" s="36"/>
      <c r="L44" s="36"/>
      <c r="M44" s="171" t="s">
        <v>225</v>
      </c>
      <c r="N44" s="172" t="s">
        <v>225</v>
      </c>
      <c r="O44" s="829"/>
      <c r="P44" s="210">
        <f t="shared" si="0"/>
        <v>0</v>
      </c>
    </row>
    <row r="45" spans="1:16" customFormat="1" ht="15" thickBot="1" x14ac:dyDescent="0.35">
      <c r="A45" s="30">
        <v>31</v>
      </c>
      <c r="B45" s="1750"/>
      <c r="C45" s="1750"/>
      <c r="D45" s="92" t="s">
        <v>495</v>
      </c>
      <c r="E45" s="33">
        <v>2</v>
      </c>
      <c r="F45" s="34">
        <v>1</v>
      </c>
      <c r="G45" s="170"/>
      <c r="H45" s="171"/>
      <c r="I45" s="179"/>
      <c r="J45" s="35"/>
      <c r="K45" s="36"/>
      <c r="L45" s="36"/>
      <c r="M45" s="171" t="s">
        <v>225</v>
      </c>
      <c r="N45" s="172" t="s">
        <v>225</v>
      </c>
      <c r="O45" s="829"/>
      <c r="P45" s="210">
        <f t="shared" si="0"/>
        <v>0</v>
      </c>
    </row>
    <row r="46" spans="1:16" customFormat="1" ht="30" customHeight="1" thickBot="1" x14ac:dyDescent="0.35">
      <c r="A46" s="30">
        <v>32</v>
      </c>
      <c r="B46" s="1750"/>
      <c r="C46" s="1750"/>
      <c r="D46" s="217" t="s">
        <v>496</v>
      </c>
      <c r="E46" s="33">
        <v>2</v>
      </c>
      <c r="F46" s="34">
        <v>1</v>
      </c>
      <c r="G46" s="170"/>
      <c r="H46" s="178"/>
      <c r="I46" s="179"/>
      <c r="J46" s="35"/>
      <c r="K46" s="36"/>
      <c r="L46" s="36"/>
      <c r="M46" s="171" t="s">
        <v>225</v>
      </c>
      <c r="N46" s="172" t="s">
        <v>225</v>
      </c>
      <c r="O46" s="829"/>
      <c r="P46" s="210">
        <f t="shared" si="0"/>
        <v>0</v>
      </c>
    </row>
    <row r="47" spans="1:16" customFormat="1" ht="15" thickBot="1" x14ac:dyDescent="0.35">
      <c r="A47" s="30">
        <v>33</v>
      </c>
      <c r="B47" s="1750"/>
      <c r="C47" s="1750"/>
      <c r="D47" s="92" t="s">
        <v>497</v>
      </c>
      <c r="E47" s="33">
        <v>2</v>
      </c>
      <c r="F47" s="34">
        <v>1</v>
      </c>
      <c r="G47" s="170"/>
      <c r="H47" s="178"/>
      <c r="I47" s="179"/>
      <c r="J47" s="35"/>
      <c r="K47" s="36"/>
      <c r="L47" s="36"/>
      <c r="M47" s="171" t="s">
        <v>225</v>
      </c>
      <c r="N47" s="172" t="s">
        <v>225</v>
      </c>
      <c r="O47" s="829"/>
      <c r="P47" s="210">
        <f t="shared" ref="P47:P78" si="1">ROUND(O47,2)*E47*F47</f>
        <v>0</v>
      </c>
    </row>
    <row r="48" spans="1:16" customFormat="1" ht="42" thickBot="1" x14ac:dyDescent="0.35">
      <c r="A48" s="30">
        <v>34</v>
      </c>
      <c r="B48" s="1750"/>
      <c r="C48" s="1750"/>
      <c r="D48" s="217" t="s">
        <v>498</v>
      </c>
      <c r="E48" s="33">
        <v>2</v>
      </c>
      <c r="F48" s="34">
        <v>1</v>
      </c>
      <c r="G48" s="170"/>
      <c r="H48" s="178"/>
      <c r="I48" s="179"/>
      <c r="J48" s="35"/>
      <c r="K48" s="36"/>
      <c r="L48" s="36"/>
      <c r="M48" s="171" t="s">
        <v>225</v>
      </c>
      <c r="N48" s="172" t="s">
        <v>225</v>
      </c>
      <c r="O48" s="829"/>
      <c r="P48" s="210">
        <f t="shared" si="1"/>
        <v>0</v>
      </c>
    </row>
    <row r="49" spans="1:16" customFormat="1" ht="15" thickBot="1" x14ac:dyDescent="0.35">
      <c r="A49" s="30">
        <v>35</v>
      </c>
      <c r="B49" s="1750"/>
      <c r="C49" s="1750"/>
      <c r="D49" s="92" t="s">
        <v>499</v>
      </c>
      <c r="E49" s="33">
        <v>2</v>
      </c>
      <c r="F49" s="34">
        <v>1</v>
      </c>
      <c r="G49" s="170"/>
      <c r="H49" s="178"/>
      <c r="I49" s="179"/>
      <c r="J49" s="35"/>
      <c r="K49" s="36"/>
      <c r="L49" s="36"/>
      <c r="M49" s="171" t="s">
        <v>225</v>
      </c>
      <c r="N49" s="172" t="s">
        <v>225</v>
      </c>
      <c r="O49" s="829"/>
      <c r="P49" s="210">
        <f t="shared" si="1"/>
        <v>0</v>
      </c>
    </row>
    <row r="50" spans="1:16" customFormat="1" ht="28.2" thickBot="1" x14ac:dyDescent="0.35">
      <c r="A50" s="30">
        <v>36</v>
      </c>
      <c r="B50" s="1750"/>
      <c r="C50" s="1750"/>
      <c r="D50" s="217" t="s">
        <v>500</v>
      </c>
      <c r="E50" s="33">
        <v>2</v>
      </c>
      <c r="F50" s="34">
        <v>1</v>
      </c>
      <c r="G50" s="170"/>
      <c r="H50" s="178"/>
      <c r="I50" s="179"/>
      <c r="J50" s="35"/>
      <c r="K50" s="36"/>
      <c r="L50" s="36"/>
      <c r="M50" s="171" t="s">
        <v>225</v>
      </c>
      <c r="N50" s="172" t="s">
        <v>225</v>
      </c>
      <c r="O50" s="829"/>
      <c r="P50" s="210">
        <f t="shared" si="1"/>
        <v>0</v>
      </c>
    </row>
    <row r="51" spans="1:16" customFormat="1" ht="15" thickBot="1" x14ac:dyDescent="0.35">
      <c r="A51" s="30">
        <v>37</v>
      </c>
      <c r="B51" s="1750"/>
      <c r="C51" s="1750"/>
      <c r="D51" s="92" t="s">
        <v>501</v>
      </c>
      <c r="E51" s="33">
        <v>2</v>
      </c>
      <c r="F51" s="34">
        <v>1</v>
      </c>
      <c r="G51" s="170"/>
      <c r="H51" s="178"/>
      <c r="I51" s="179"/>
      <c r="J51" s="35"/>
      <c r="K51" s="36"/>
      <c r="L51" s="36"/>
      <c r="M51" s="171" t="s">
        <v>225</v>
      </c>
      <c r="N51" s="172" t="s">
        <v>225</v>
      </c>
      <c r="O51" s="829"/>
      <c r="P51" s="210">
        <f t="shared" si="1"/>
        <v>0</v>
      </c>
    </row>
    <row r="52" spans="1:16" customFormat="1" ht="15" customHeight="1" thickBot="1" x14ac:dyDescent="0.35">
      <c r="A52" s="30">
        <v>38</v>
      </c>
      <c r="B52" s="1750"/>
      <c r="C52" s="1750"/>
      <c r="D52" s="92" t="s">
        <v>502</v>
      </c>
      <c r="E52" s="33">
        <v>2</v>
      </c>
      <c r="F52" s="34">
        <v>1</v>
      </c>
      <c r="G52" s="170"/>
      <c r="H52" s="171"/>
      <c r="I52" s="179"/>
      <c r="J52" s="35"/>
      <c r="K52" s="36"/>
      <c r="L52" s="36"/>
      <c r="M52" s="171" t="s">
        <v>225</v>
      </c>
      <c r="N52" s="172" t="s">
        <v>225</v>
      </c>
      <c r="O52" s="829"/>
      <c r="P52" s="210">
        <f t="shared" si="1"/>
        <v>0</v>
      </c>
    </row>
    <row r="53" spans="1:16" customFormat="1" ht="15" thickBot="1" x14ac:dyDescent="0.35">
      <c r="A53" s="30">
        <v>39</v>
      </c>
      <c r="B53" s="1750"/>
      <c r="C53" s="1750"/>
      <c r="D53" s="92" t="s">
        <v>503</v>
      </c>
      <c r="E53" s="33">
        <v>2</v>
      </c>
      <c r="F53" s="34">
        <v>1</v>
      </c>
      <c r="G53" s="170"/>
      <c r="H53" s="178"/>
      <c r="I53" s="179"/>
      <c r="J53" s="35"/>
      <c r="K53" s="36"/>
      <c r="L53" s="36"/>
      <c r="M53" s="171" t="s">
        <v>225</v>
      </c>
      <c r="N53" s="172" t="s">
        <v>225</v>
      </c>
      <c r="O53" s="829"/>
      <c r="P53" s="210">
        <f t="shared" si="1"/>
        <v>0</v>
      </c>
    </row>
    <row r="54" spans="1:16" customFormat="1" ht="28.2" thickBot="1" x14ac:dyDescent="0.35">
      <c r="A54" s="30">
        <v>40</v>
      </c>
      <c r="B54" s="1750"/>
      <c r="C54" s="1750"/>
      <c r="D54" s="217" t="s">
        <v>504</v>
      </c>
      <c r="E54" s="33">
        <v>2</v>
      </c>
      <c r="F54" s="34">
        <v>1</v>
      </c>
      <c r="G54" s="170"/>
      <c r="H54" s="178"/>
      <c r="I54" s="179"/>
      <c r="J54" s="35"/>
      <c r="K54" s="36"/>
      <c r="L54" s="36"/>
      <c r="M54" s="171" t="s">
        <v>225</v>
      </c>
      <c r="N54" s="172" t="s">
        <v>225</v>
      </c>
      <c r="O54" s="829"/>
      <c r="P54" s="210">
        <f t="shared" si="1"/>
        <v>0</v>
      </c>
    </row>
    <row r="55" spans="1:16" customFormat="1" ht="15" thickBot="1" x14ac:dyDescent="0.35">
      <c r="A55" s="30">
        <v>41</v>
      </c>
      <c r="B55" s="1750"/>
      <c r="C55" s="1750"/>
      <c r="D55" s="92" t="s">
        <v>505</v>
      </c>
      <c r="E55" s="33">
        <v>2</v>
      </c>
      <c r="F55" s="34">
        <v>1</v>
      </c>
      <c r="G55" s="170"/>
      <c r="H55" s="178"/>
      <c r="I55" s="179"/>
      <c r="J55" s="35"/>
      <c r="K55" s="36"/>
      <c r="L55" s="36"/>
      <c r="M55" s="171" t="s">
        <v>225</v>
      </c>
      <c r="N55" s="172" t="s">
        <v>225</v>
      </c>
      <c r="O55" s="829"/>
      <c r="P55" s="210">
        <f t="shared" si="1"/>
        <v>0</v>
      </c>
    </row>
    <row r="56" spans="1:16" customFormat="1" ht="15" thickBot="1" x14ac:dyDescent="0.35">
      <c r="A56" s="30">
        <v>42</v>
      </c>
      <c r="B56" s="1750"/>
      <c r="C56" s="1750"/>
      <c r="D56" s="92" t="s">
        <v>506</v>
      </c>
      <c r="E56" s="33">
        <v>2</v>
      </c>
      <c r="F56" s="34">
        <v>1</v>
      </c>
      <c r="G56" s="170"/>
      <c r="H56" s="178"/>
      <c r="I56" s="179"/>
      <c r="J56" s="35"/>
      <c r="K56" s="36"/>
      <c r="L56" s="36"/>
      <c r="M56" s="171" t="s">
        <v>225</v>
      </c>
      <c r="N56" s="172" t="s">
        <v>225</v>
      </c>
      <c r="O56" s="829"/>
      <c r="P56" s="210">
        <f t="shared" si="1"/>
        <v>0</v>
      </c>
    </row>
    <row r="57" spans="1:16" customFormat="1" ht="15" thickBot="1" x14ac:dyDescent="0.35">
      <c r="A57" s="30">
        <v>43</v>
      </c>
      <c r="B57" s="1750"/>
      <c r="C57" s="1750"/>
      <c r="D57" s="92" t="s">
        <v>507</v>
      </c>
      <c r="E57" s="33">
        <v>2</v>
      </c>
      <c r="F57" s="34">
        <v>1</v>
      </c>
      <c r="G57" s="170"/>
      <c r="H57" s="178"/>
      <c r="I57" s="179"/>
      <c r="J57" s="35"/>
      <c r="K57" s="36"/>
      <c r="L57" s="36"/>
      <c r="M57" s="171" t="s">
        <v>225</v>
      </c>
      <c r="N57" s="172" t="s">
        <v>225</v>
      </c>
      <c r="O57" s="829"/>
      <c r="P57" s="210">
        <f t="shared" si="1"/>
        <v>0</v>
      </c>
    </row>
    <row r="58" spans="1:16" customFormat="1" ht="15" thickBot="1" x14ac:dyDescent="0.35">
      <c r="A58" s="30">
        <v>44</v>
      </c>
      <c r="B58" s="1750"/>
      <c r="C58" s="1750"/>
      <c r="D58" s="92" t="s">
        <v>508</v>
      </c>
      <c r="E58" s="33">
        <v>2</v>
      </c>
      <c r="F58" s="34">
        <v>1</v>
      </c>
      <c r="G58" s="170"/>
      <c r="H58" s="178"/>
      <c r="I58" s="179"/>
      <c r="J58" s="35"/>
      <c r="K58" s="36"/>
      <c r="L58" s="36"/>
      <c r="M58" s="171" t="s">
        <v>225</v>
      </c>
      <c r="N58" s="172" t="s">
        <v>225</v>
      </c>
      <c r="O58" s="829"/>
      <c r="P58" s="210">
        <f t="shared" si="1"/>
        <v>0</v>
      </c>
    </row>
    <row r="59" spans="1:16" customFormat="1" ht="15" thickBot="1" x14ac:dyDescent="0.35">
      <c r="A59" s="30">
        <v>45</v>
      </c>
      <c r="B59" s="1750"/>
      <c r="C59" s="1750"/>
      <c r="D59" s="92" t="s">
        <v>509</v>
      </c>
      <c r="E59" s="33">
        <v>2</v>
      </c>
      <c r="F59" s="34">
        <v>1</v>
      </c>
      <c r="G59" s="170"/>
      <c r="H59" s="178"/>
      <c r="I59" s="179"/>
      <c r="J59" s="35"/>
      <c r="K59" s="36"/>
      <c r="L59" s="36"/>
      <c r="M59" s="171" t="s">
        <v>225</v>
      </c>
      <c r="N59" s="172" t="s">
        <v>225</v>
      </c>
      <c r="O59" s="829"/>
      <c r="P59" s="210">
        <f t="shared" si="1"/>
        <v>0</v>
      </c>
    </row>
    <row r="60" spans="1:16" customFormat="1" ht="15" thickBot="1" x14ac:dyDescent="0.35">
      <c r="A60" s="30">
        <v>46</v>
      </c>
      <c r="B60" s="1750"/>
      <c r="C60" s="1750"/>
      <c r="D60" s="92" t="s">
        <v>510</v>
      </c>
      <c r="E60" s="33">
        <v>2</v>
      </c>
      <c r="F60" s="34">
        <v>1</v>
      </c>
      <c r="G60" s="170"/>
      <c r="H60" s="178"/>
      <c r="I60" s="179"/>
      <c r="J60" s="35"/>
      <c r="K60" s="36"/>
      <c r="L60" s="36"/>
      <c r="M60" s="171" t="s">
        <v>225</v>
      </c>
      <c r="N60" s="172" t="s">
        <v>225</v>
      </c>
      <c r="O60" s="829"/>
      <c r="P60" s="210">
        <f t="shared" si="1"/>
        <v>0</v>
      </c>
    </row>
    <row r="61" spans="1:16" customFormat="1" ht="15" thickBot="1" x14ac:dyDescent="0.35">
      <c r="A61" s="30">
        <v>47</v>
      </c>
      <c r="B61" s="1750"/>
      <c r="C61" s="1750"/>
      <c r="D61" s="92" t="s">
        <v>511</v>
      </c>
      <c r="E61" s="33">
        <v>2</v>
      </c>
      <c r="F61" s="34">
        <v>1</v>
      </c>
      <c r="G61" s="170"/>
      <c r="H61" s="178"/>
      <c r="I61" s="179"/>
      <c r="J61" s="35"/>
      <c r="K61" s="36"/>
      <c r="L61" s="36"/>
      <c r="M61" s="171" t="s">
        <v>225</v>
      </c>
      <c r="N61" s="172" t="s">
        <v>225</v>
      </c>
      <c r="O61" s="829"/>
      <c r="P61" s="210">
        <f t="shared" si="1"/>
        <v>0</v>
      </c>
    </row>
    <row r="62" spans="1:16" customFormat="1" ht="15" thickBot="1" x14ac:dyDescent="0.35">
      <c r="A62" s="30">
        <v>48</v>
      </c>
      <c r="B62" s="1750"/>
      <c r="C62" s="1750"/>
      <c r="D62" s="92" t="s">
        <v>512</v>
      </c>
      <c r="E62" s="33">
        <v>2</v>
      </c>
      <c r="F62" s="34">
        <v>1</v>
      </c>
      <c r="G62" s="170"/>
      <c r="H62" s="178"/>
      <c r="I62" s="179"/>
      <c r="J62" s="35"/>
      <c r="K62" s="36"/>
      <c r="L62" s="36"/>
      <c r="M62" s="171" t="s">
        <v>225</v>
      </c>
      <c r="N62" s="172" t="s">
        <v>225</v>
      </c>
      <c r="O62" s="829"/>
      <c r="P62" s="210">
        <f t="shared" si="1"/>
        <v>0</v>
      </c>
    </row>
    <row r="63" spans="1:16" customFormat="1" ht="15" thickBot="1" x14ac:dyDescent="0.35">
      <c r="A63" s="30">
        <v>49</v>
      </c>
      <c r="B63" s="1750"/>
      <c r="C63" s="1750"/>
      <c r="D63" s="92" t="s">
        <v>513</v>
      </c>
      <c r="E63" s="33">
        <v>2</v>
      </c>
      <c r="F63" s="34">
        <v>1</v>
      </c>
      <c r="G63" s="170"/>
      <c r="H63" s="178"/>
      <c r="I63" s="179"/>
      <c r="J63" s="35"/>
      <c r="K63" s="36"/>
      <c r="L63" s="36"/>
      <c r="M63" s="171" t="s">
        <v>225</v>
      </c>
      <c r="N63" s="172" t="s">
        <v>225</v>
      </c>
      <c r="O63" s="829"/>
      <c r="P63" s="210">
        <f t="shared" si="1"/>
        <v>0</v>
      </c>
    </row>
    <row r="64" spans="1:16" customFormat="1" ht="15" thickBot="1" x14ac:dyDescent="0.35">
      <c r="A64" s="30">
        <v>50</v>
      </c>
      <c r="B64" s="1750"/>
      <c r="C64" s="1750"/>
      <c r="D64" s="92" t="s">
        <v>514</v>
      </c>
      <c r="E64" s="33">
        <v>2</v>
      </c>
      <c r="F64" s="34">
        <v>1</v>
      </c>
      <c r="G64" s="170"/>
      <c r="H64" s="178"/>
      <c r="I64" s="179"/>
      <c r="J64" s="35"/>
      <c r="K64" s="36"/>
      <c r="L64" s="36"/>
      <c r="M64" s="171" t="s">
        <v>225</v>
      </c>
      <c r="N64" s="172" t="s">
        <v>225</v>
      </c>
      <c r="O64" s="829"/>
      <c r="P64" s="210">
        <f t="shared" si="1"/>
        <v>0</v>
      </c>
    </row>
    <row r="65" spans="1:16" customFormat="1" ht="30" customHeight="1" thickBot="1" x14ac:dyDescent="0.35">
      <c r="A65" s="41">
        <v>51</v>
      </c>
      <c r="B65" s="1750"/>
      <c r="C65" s="1750"/>
      <c r="D65" s="147" t="s">
        <v>515</v>
      </c>
      <c r="E65" s="44">
        <v>2</v>
      </c>
      <c r="F65" s="45">
        <v>1</v>
      </c>
      <c r="G65" s="174"/>
      <c r="H65" s="180"/>
      <c r="I65" s="181"/>
      <c r="J65" s="104"/>
      <c r="K65" s="46"/>
      <c r="L65" s="46"/>
      <c r="M65" s="175" t="s">
        <v>225</v>
      </c>
      <c r="N65" s="176" t="s">
        <v>225</v>
      </c>
      <c r="O65" s="830"/>
      <c r="P65" s="212">
        <f t="shared" si="1"/>
        <v>0</v>
      </c>
    </row>
    <row r="66" spans="1:16" customFormat="1" ht="15" thickBot="1" x14ac:dyDescent="0.35">
      <c r="A66" s="20">
        <v>52</v>
      </c>
      <c r="B66" s="1750" t="s">
        <v>516</v>
      </c>
      <c r="C66" s="1750" t="s">
        <v>517</v>
      </c>
      <c r="D66" s="218" t="s">
        <v>518</v>
      </c>
      <c r="E66" s="24">
        <v>2</v>
      </c>
      <c r="F66" s="25">
        <v>2</v>
      </c>
      <c r="G66" s="166"/>
      <c r="H66" s="167" t="s">
        <v>225</v>
      </c>
      <c r="I66" s="183"/>
      <c r="J66" s="26"/>
      <c r="K66" s="27"/>
      <c r="L66" s="27"/>
      <c r="M66" s="167" t="s">
        <v>225</v>
      </c>
      <c r="N66" s="168" t="s">
        <v>225</v>
      </c>
      <c r="O66" s="828"/>
      <c r="P66" s="209">
        <f t="shared" si="1"/>
        <v>0</v>
      </c>
    </row>
    <row r="67" spans="1:16" customFormat="1" ht="28.2" thickBot="1" x14ac:dyDescent="0.35">
      <c r="A67" s="30">
        <v>53</v>
      </c>
      <c r="B67" s="1750"/>
      <c r="C67" s="1750"/>
      <c r="D67" s="217" t="s">
        <v>519</v>
      </c>
      <c r="E67" s="33">
        <v>2</v>
      </c>
      <c r="F67" s="34">
        <v>2</v>
      </c>
      <c r="G67" s="170"/>
      <c r="H67" s="178"/>
      <c r="I67" s="179"/>
      <c r="J67" s="35"/>
      <c r="K67" s="36"/>
      <c r="L67" s="36"/>
      <c r="M67" s="171" t="s">
        <v>225</v>
      </c>
      <c r="N67" s="172" t="s">
        <v>225</v>
      </c>
      <c r="O67" s="829"/>
      <c r="P67" s="210">
        <f t="shared" si="1"/>
        <v>0</v>
      </c>
    </row>
    <row r="68" spans="1:16" customFormat="1" ht="28.2" thickBot="1" x14ac:dyDescent="0.35">
      <c r="A68" s="30">
        <v>54</v>
      </c>
      <c r="B68" s="1750"/>
      <c r="C68" s="1750"/>
      <c r="D68" s="113" t="s">
        <v>520</v>
      </c>
      <c r="E68" s="33">
        <v>2</v>
      </c>
      <c r="F68" s="34">
        <v>2</v>
      </c>
      <c r="G68" s="170"/>
      <c r="H68" s="178"/>
      <c r="I68" s="179"/>
      <c r="J68" s="35"/>
      <c r="K68" s="36"/>
      <c r="L68" s="36"/>
      <c r="M68" s="171" t="s">
        <v>225</v>
      </c>
      <c r="N68" s="172" t="s">
        <v>225</v>
      </c>
      <c r="O68" s="829"/>
      <c r="P68" s="210">
        <f t="shared" si="1"/>
        <v>0</v>
      </c>
    </row>
    <row r="69" spans="1:16" customFormat="1" ht="30" customHeight="1" thickBot="1" x14ac:dyDescent="0.35">
      <c r="A69" s="30">
        <v>55</v>
      </c>
      <c r="B69" s="1750"/>
      <c r="C69" s="1750"/>
      <c r="D69" s="217" t="s">
        <v>521</v>
      </c>
      <c r="E69" s="33">
        <v>2</v>
      </c>
      <c r="F69" s="34">
        <v>2</v>
      </c>
      <c r="G69" s="170"/>
      <c r="H69" s="178"/>
      <c r="I69" s="179"/>
      <c r="J69" s="35"/>
      <c r="K69" s="36"/>
      <c r="L69" s="36"/>
      <c r="M69" s="171" t="s">
        <v>225</v>
      </c>
      <c r="N69" s="172" t="s">
        <v>225</v>
      </c>
      <c r="O69" s="829"/>
      <c r="P69" s="210">
        <f t="shared" si="1"/>
        <v>0</v>
      </c>
    </row>
    <row r="70" spans="1:16" customFormat="1" ht="15" thickBot="1" x14ac:dyDescent="0.35">
      <c r="A70" s="20">
        <v>56</v>
      </c>
      <c r="B70" s="1750" t="s">
        <v>522</v>
      </c>
      <c r="C70" s="1750" t="s">
        <v>523</v>
      </c>
      <c r="D70" s="219" t="s">
        <v>524</v>
      </c>
      <c r="E70" s="24">
        <v>2</v>
      </c>
      <c r="F70" s="25">
        <v>6</v>
      </c>
      <c r="G70" s="166"/>
      <c r="H70" s="167" t="s">
        <v>225</v>
      </c>
      <c r="I70" s="183"/>
      <c r="J70" s="26"/>
      <c r="K70" s="27"/>
      <c r="L70" s="27"/>
      <c r="M70" s="167" t="s">
        <v>225</v>
      </c>
      <c r="N70" s="168" t="s">
        <v>225</v>
      </c>
      <c r="O70" s="828"/>
      <c r="P70" s="209">
        <f t="shared" si="1"/>
        <v>0</v>
      </c>
    </row>
    <row r="71" spans="1:16" customFormat="1" ht="15" thickBot="1" x14ac:dyDescent="0.35">
      <c r="A71" s="30">
        <v>57</v>
      </c>
      <c r="B71" s="1750"/>
      <c r="C71" s="1750"/>
      <c r="D71" s="217" t="s">
        <v>525</v>
      </c>
      <c r="E71" s="33">
        <v>2</v>
      </c>
      <c r="F71" s="34">
        <v>6</v>
      </c>
      <c r="G71" s="170"/>
      <c r="H71" s="178"/>
      <c r="I71" s="179"/>
      <c r="J71" s="35"/>
      <c r="K71" s="36"/>
      <c r="L71" s="36"/>
      <c r="M71" s="171" t="s">
        <v>225</v>
      </c>
      <c r="N71" s="172" t="s">
        <v>225</v>
      </c>
      <c r="O71" s="829"/>
      <c r="P71" s="210">
        <f t="shared" si="1"/>
        <v>0</v>
      </c>
    </row>
    <row r="72" spans="1:16" customFormat="1" ht="15" thickBot="1" x14ac:dyDescent="0.35">
      <c r="A72" s="30">
        <v>58</v>
      </c>
      <c r="B72" s="1750"/>
      <c r="C72" s="1750"/>
      <c r="D72" s="217" t="s">
        <v>526</v>
      </c>
      <c r="E72" s="33">
        <v>2</v>
      </c>
      <c r="F72" s="34">
        <v>6</v>
      </c>
      <c r="G72" s="170"/>
      <c r="H72" s="178"/>
      <c r="I72" s="179"/>
      <c r="J72" s="35"/>
      <c r="K72" s="36"/>
      <c r="L72" s="36"/>
      <c r="M72" s="171" t="s">
        <v>225</v>
      </c>
      <c r="N72" s="172" t="s">
        <v>225</v>
      </c>
      <c r="O72" s="829"/>
      <c r="P72" s="210">
        <f t="shared" si="1"/>
        <v>0</v>
      </c>
    </row>
    <row r="73" spans="1:16" customFormat="1" ht="15" thickBot="1" x14ac:dyDescent="0.35">
      <c r="A73" s="30">
        <v>59</v>
      </c>
      <c r="B73" s="1750"/>
      <c r="C73" s="1750"/>
      <c r="D73" s="92" t="s">
        <v>426</v>
      </c>
      <c r="E73" s="33">
        <v>2</v>
      </c>
      <c r="F73" s="34">
        <v>6</v>
      </c>
      <c r="G73" s="170"/>
      <c r="H73" s="178"/>
      <c r="I73" s="179"/>
      <c r="J73" s="35"/>
      <c r="K73" s="36"/>
      <c r="L73" s="36"/>
      <c r="M73" s="171" t="s">
        <v>225</v>
      </c>
      <c r="N73" s="172" t="s">
        <v>225</v>
      </c>
      <c r="O73" s="829"/>
      <c r="P73" s="210">
        <f t="shared" si="1"/>
        <v>0</v>
      </c>
    </row>
    <row r="74" spans="1:16" customFormat="1" ht="15" thickBot="1" x14ac:dyDescent="0.35">
      <c r="A74" s="30">
        <v>60</v>
      </c>
      <c r="B74" s="1750"/>
      <c r="C74" s="1750"/>
      <c r="D74" s="92" t="s">
        <v>527</v>
      </c>
      <c r="E74" s="33">
        <v>2</v>
      </c>
      <c r="F74" s="34">
        <v>6</v>
      </c>
      <c r="G74" s="170"/>
      <c r="H74" s="178"/>
      <c r="I74" s="179"/>
      <c r="J74" s="35"/>
      <c r="K74" s="36"/>
      <c r="L74" s="36"/>
      <c r="M74" s="171" t="s">
        <v>225</v>
      </c>
      <c r="N74" s="172" t="s">
        <v>225</v>
      </c>
      <c r="O74" s="829"/>
      <c r="P74" s="210">
        <f t="shared" si="1"/>
        <v>0</v>
      </c>
    </row>
    <row r="75" spans="1:16" customFormat="1" ht="15" thickBot="1" x14ac:dyDescent="0.35">
      <c r="A75" s="30">
        <v>61</v>
      </c>
      <c r="B75" s="1750"/>
      <c r="C75" s="1750"/>
      <c r="D75" s="92" t="s">
        <v>528</v>
      </c>
      <c r="E75" s="33">
        <v>2</v>
      </c>
      <c r="F75" s="34">
        <v>6</v>
      </c>
      <c r="G75" s="170"/>
      <c r="H75" s="178"/>
      <c r="I75" s="179"/>
      <c r="J75" s="35"/>
      <c r="K75" s="36"/>
      <c r="L75" s="36"/>
      <c r="M75" s="171" t="s">
        <v>225</v>
      </c>
      <c r="N75" s="172" t="s">
        <v>225</v>
      </c>
      <c r="O75" s="829"/>
      <c r="P75" s="210">
        <f t="shared" si="1"/>
        <v>0</v>
      </c>
    </row>
    <row r="76" spans="1:16" customFormat="1" ht="15" thickBot="1" x14ac:dyDescent="0.35">
      <c r="A76" s="30">
        <v>62</v>
      </c>
      <c r="B76" s="1750"/>
      <c r="C76" s="1750"/>
      <c r="D76" s="92" t="s">
        <v>140</v>
      </c>
      <c r="E76" s="33">
        <v>2</v>
      </c>
      <c r="F76" s="34">
        <v>6</v>
      </c>
      <c r="G76" s="170"/>
      <c r="H76" s="178"/>
      <c r="I76" s="179"/>
      <c r="J76" s="35"/>
      <c r="K76" s="36"/>
      <c r="L76" s="36"/>
      <c r="M76" s="171" t="s">
        <v>225</v>
      </c>
      <c r="N76" s="172" t="s">
        <v>225</v>
      </c>
      <c r="O76" s="829"/>
      <c r="P76" s="210">
        <f t="shared" si="1"/>
        <v>0</v>
      </c>
    </row>
    <row r="77" spans="1:16" customFormat="1" ht="28.2" thickBot="1" x14ac:dyDescent="0.35">
      <c r="A77" s="30">
        <v>63</v>
      </c>
      <c r="B77" s="1750"/>
      <c r="C77" s="1750"/>
      <c r="D77" s="217" t="s">
        <v>529</v>
      </c>
      <c r="E77" s="33">
        <v>2</v>
      </c>
      <c r="F77" s="34">
        <v>6</v>
      </c>
      <c r="G77" s="170"/>
      <c r="H77" s="178"/>
      <c r="I77" s="179"/>
      <c r="J77" s="35"/>
      <c r="K77" s="36"/>
      <c r="L77" s="36"/>
      <c r="M77" s="171" t="s">
        <v>225</v>
      </c>
      <c r="N77" s="172" t="s">
        <v>225</v>
      </c>
      <c r="O77" s="829"/>
      <c r="P77" s="210">
        <f t="shared" si="1"/>
        <v>0</v>
      </c>
    </row>
    <row r="78" spans="1:16" customFormat="1" ht="15" thickBot="1" x14ac:dyDescent="0.35">
      <c r="A78" s="30">
        <v>64</v>
      </c>
      <c r="B78" s="1750"/>
      <c r="C78" s="1750"/>
      <c r="D78" s="92" t="s">
        <v>530</v>
      </c>
      <c r="E78" s="33">
        <v>2</v>
      </c>
      <c r="F78" s="34">
        <v>6</v>
      </c>
      <c r="G78" s="170"/>
      <c r="H78" s="178"/>
      <c r="I78" s="179"/>
      <c r="J78" s="35"/>
      <c r="K78" s="36"/>
      <c r="L78" s="36"/>
      <c r="M78" s="171" t="s">
        <v>225</v>
      </c>
      <c r="N78" s="172" t="s">
        <v>225</v>
      </c>
      <c r="O78" s="829"/>
      <c r="P78" s="210">
        <f t="shared" si="1"/>
        <v>0</v>
      </c>
    </row>
    <row r="79" spans="1:16" customFormat="1" ht="15" thickBot="1" x14ac:dyDescent="0.35">
      <c r="A79" s="30">
        <v>65</v>
      </c>
      <c r="B79" s="1750"/>
      <c r="C79" s="1750"/>
      <c r="D79" s="92" t="s">
        <v>531</v>
      </c>
      <c r="E79" s="33">
        <v>2</v>
      </c>
      <c r="F79" s="34">
        <v>6</v>
      </c>
      <c r="G79" s="170"/>
      <c r="H79" s="178"/>
      <c r="I79" s="179"/>
      <c r="J79" s="35"/>
      <c r="K79" s="36"/>
      <c r="L79" s="36"/>
      <c r="M79" s="171" t="s">
        <v>225</v>
      </c>
      <c r="N79" s="172" t="s">
        <v>225</v>
      </c>
      <c r="O79" s="829"/>
      <c r="P79" s="210">
        <f t="shared" ref="P79:P85" si="2">ROUND(O79,2)*E79*F79</f>
        <v>0</v>
      </c>
    </row>
    <row r="80" spans="1:16" customFormat="1" ht="15" customHeight="1" thickBot="1" x14ac:dyDescent="0.35">
      <c r="A80" s="30">
        <v>66</v>
      </c>
      <c r="B80" s="1750"/>
      <c r="C80" s="1750"/>
      <c r="D80" s="92" t="s">
        <v>532</v>
      </c>
      <c r="E80" s="33">
        <v>2</v>
      </c>
      <c r="F80" s="34">
        <v>6</v>
      </c>
      <c r="G80" s="170"/>
      <c r="H80" s="178"/>
      <c r="I80" s="179"/>
      <c r="J80" s="35"/>
      <c r="K80" s="36"/>
      <c r="L80" s="36"/>
      <c r="M80" s="171" t="s">
        <v>225</v>
      </c>
      <c r="N80" s="172" t="s">
        <v>225</v>
      </c>
      <c r="O80" s="829"/>
      <c r="P80" s="210">
        <f t="shared" si="2"/>
        <v>0</v>
      </c>
    </row>
    <row r="81" spans="1:16" customFormat="1" ht="15" thickBot="1" x14ac:dyDescent="0.35">
      <c r="A81" s="30">
        <v>67</v>
      </c>
      <c r="B81" s="1750"/>
      <c r="C81" s="1750"/>
      <c r="D81" s="98" t="s">
        <v>533</v>
      </c>
      <c r="E81" s="44">
        <v>2</v>
      </c>
      <c r="F81" s="45">
        <v>6</v>
      </c>
      <c r="G81" s="174"/>
      <c r="H81" s="180"/>
      <c r="I81" s="181"/>
      <c r="J81" s="104"/>
      <c r="K81" s="46"/>
      <c r="L81" s="46"/>
      <c r="M81" s="175" t="s">
        <v>225</v>
      </c>
      <c r="N81" s="176" t="s">
        <v>225</v>
      </c>
      <c r="O81" s="830"/>
      <c r="P81" s="212">
        <f t="shared" si="2"/>
        <v>0</v>
      </c>
    </row>
    <row r="82" spans="1:16" customFormat="1" ht="28.2" thickBot="1" x14ac:dyDescent="0.35">
      <c r="A82" s="20">
        <v>68</v>
      </c>
      <c r="B82" s="1750" t="s">
        <v>382</v>
      </c>
      <c r="C82" s="1750" t="s">
        <v>534</v>
      </c>
      <c r="D82" s="106" t="s">
        <v>335</v>
      </c>
      <c r="E82" s="24">
        <v>2</v>
      </c>
      <c r="F82" s="25">
        <v>12</v>
      </c>
      <c r="G82" s="166"/>
      <c r="H82" s="182"/>
      <c r="I82" s="183"/>
      <c r="J82" s="26"/>
      <c r="K82" s="27"/>
      <c r="L82" s="27"/>
      <c r="M82" s="167" t="s">
        <v>225</v>
      </c>
      <c r="N82" s="168" t="s">
        <v>225</v>
      </c>
      <c r="O82" s="828"/>
      <c r="P82" s="209">
        <f t="shared" si="2"/>
        <v>0</v>
      </c>
    </row>
    <row r="83" spans="1:16" customFormat="1" ht="15" thickBot="1" x14ac:dyDescent="0.35">
      <c r="A83" s="30">
        <v>69</v>
      </c>
      <c r="B83" s="1750"/>
      <c r="C83" s="1750"/>
      <c r="D83" s="92" t="s">
        <v>535</v>
      </c>
      <c r="E83" s="33">
        <v>2</v>
      </c>
      <c r="F83" s="34">
        <v>12</v>
      </c>
      <c r="G83" s="170"/>
      <c r="H83" s="178"/>
      <c r="I83" s="179"/>
      <c r="J83" s="35"/>
      <c r="K83" s="36"/>
      <c r="L83" s="36"/>
      <c r="M83" s="171" t="s">
        <v>225</v>
      </c>
      <c r="N83" s="172" t="s">
        <v>225</v>
      </c>
      <c r="O83" s="829"/>
      <c r="P83" s="210">
        <f t="shared" si="2"/>
        <v>0</v>
      </c>
    </row>
    <row r="84" spans="1:16" customFormat="1" ht="15" thickBot="1" x14ac:dyDescent="0.35">
      <c r="A84" s="41">
        <v>70</v>
      </c>
      <c r="B84" s="1750"/>
      <c r="C84" s="1750"/>
      <c r="D84" s="147" t="s">
        <v>336</v>
      </c>
      <c r="E84" s="44">
        <v>2</v>
      </c>
      <c r="F84" s="45">
        <v>12</v>
      </c>
      <c r="G84" s="174"/>
      <c r="H84" s="180"/>
      <c r="I84" s="181"/>
      <c r="J84" s="104"/>
      <c r="K84" s="46"/>
      <c r="L84" s="46"/>
      <c r="M84" s="175" t="s">
        <v>225</v>
      </c>
      <c r="N84" s="176" t="s">
        <v>225</v>
      </c>
      <c r="O84" s="830"/>
      <c r="P84" s="212">
        <f t="shared" si="2"/>
        <v>0</v>
      </c>
    </row>
    <row r="85" spans="1:16" customFormat="1" ht="15" thickBot="1" x14ac:dyDescent="0.35">
      <c r="A85" s="72">
        <v>71</v>
      </c>
      <c r="B85" s="159"/>
      <c r="C85" s="159" t="s">
        <v>536</v>
      </c>
      <c r="D85" s="189" t="s">
        <v>162</v>
      </c>
      <c r="E85" s="74">
        <v>2</v>
      </c>
      <c r="F85" s="75">
        <v>1</v>
      </c>
      <c r="G85" s="55"/>
      <c r="H85" s="56"/>
      <c r="I85" s="157"/>
      <c r="J85" s="55"/>
      <c r="K85" s="56"/>
      <c r="L85" s="56"/>
      <c r="M85" s="56" t="s">
        <v>132</v>
      </c>
      <c r="N85" s="157" t="s">
        <v>132</v>
      </c>
      <c r="O85" s="831"/>
      <c r="P85" s="165">
        <f t="shared" si="2"/>
        <v>0</v>
      </c>
    </row>
    <row r="86" spans="1:16" customFormat="1" ht="15" thickBot="1" x14ac:dyDescent="0.35">
      <c r="A86" s="1747" t="s">
        <v>163</v>
      </c>
      <c r="B86" s="1747"/>
      <c r="C86" s="1747"/>
      <c r="D86" s="1747"/>
      <c r="E86" s="1747"/>
      <c r="F86" s="1747"/>
      <c r="G86" s="1747"/>
      <c r="H86" s="1747"/>
      <c r="I86" s="1747"/>
      <c r="J86" s="1747"/>
      <c r="K86" s="1747"/>
      <c r="L86" s="1747"/>
      <c r="M86" s="1747"/>
      <c r="N86" s="1747"/>
      <c r="O86" s="1748">
        <f>SUM(P15:P85)</f>
        <v>0</v>
      </c>
      <c r="P86" s="1748"/>
    </row>
    <row r="87" spans="1:16" customFormat="1" ht="15" thickBot="1" x14ac:dyDescent="0.35">
      <c r="A87" s="59" t="s">
        <v>164</v>
      </c>
      <c r="B87" s="60"/>
      <c r="C87" s="60"/>
      <c r="D87" s="60"/>
      <c r="E87" s="60"/>
      <c r="F87" s="60"/>
      <c r="G87" s="60"/>
      <c r="H87" s="60"/>
      <c r="I87" s="60"/>
      <c r="J87" s="60"/>
      <c r="K87" s="60"/>
      <c r="L87" s="60"/>
      <c r="M87" s="60"/>
      <c r="N87" s="61"/>
      <c r="O87" s="1748">
        <f>O86*4</f>
        <v>0</v>
      </c>
      <c r="P87" s="1748"/>
    </row>
    <row r="88" spans="1:16" customFormat="1" x14ac:dyDescent="0.3">
      <c r="A88" s="6"/>
      <c r="B88" s="6"/>
      <c r="C88" s="6"/>
      <c r="D88" s="6"/>
      <c r="E88" s="6"/>
      <c r="F88" s="6"/>
      <c r="G88" s="62"/>
      <c r="H88" s="62"/>
      <c r="I88" s="62"/>
      <c r="J88" s="62"/>
      <c r="K88" s="62"/>
      <c r="L88" s="62"/>
      <c r="M88" s="62"/>
      <c r="N88" s="62"/>
      <c r="O88" s="6"/>
      <c r="P88" s="6"/>
    </row>
  </sheetData>
  <sheetProtection algorithmName="SHA-512" hashValue="35BSgVL0+s3kJI5HiglP4sZjz2YfkcqeRyqaclkr3ryblW+5iqn8H0Mm39DYThBDXVwrvkNBC7lVVOcjB1urgw==" saltValue="e8ohQ66nPb+QRHA1ObrvJg==" spinCount="100000" sheet="1" objects="1" scenarios="1"/>
  <mergeCells count="3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5:B17"/>
    <mergeCell ref="C15:C17"/>
    <mergeCell ref="B18:B24"/>
    <mergeCell ref="C18:C24"/>
    <mergeCell ref="B25:B41"/>
    <mergeCell ref="C25:C28"/>
    <mergeCell ref="C29:C33"/>
    <mergeCell ref="C34:C41"/>
    <mergeCell ref="B42:B65"/>
    <mergeCell ref="C42:C65"/>
    <mergeCell ref="B66:B69"/>
    <mergeCell ref="C66:C69"/>
    <mergeCell ref="B70:B81"/>
    <mergeCell ref="C70:C81"/>
    <mergeCell ref="B82:B84"/>
    <mergeCell ref="C82:C84"/>
    <mergeCell ref="A86:N86"/>
    <mergeCell ref="O86:P86"/>
    <mergeCell ref="O87:P87"/>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A2A2-0AB7-4A2B-8BE6-BD6E04539850}">
  <sheetPr>
    <tabColor rgb="FFFFC000"/>
    <pageSetUpPr fitToPage="1"/>
  </sheetPr>
  <dimension ref="A1:Q174"/>
  <sheetViews>
    <sheetView topLeftCell="D18" workbookViewId="0">
      <selection activeCell="P40" sqref="P40"/>
    </sheetView>
  </sheetViews>
  <sheetFormatPr defaultColWidth="8.88671875" defaultRowHeight="14.4" x14ac:dyDescent="0.3"/>
  <cols>
    <col min="1" max="1" width="8.88671875" style="6" bestFit="1" customWidth="1"/>
    <col min="2" max="2" width="26.109375" style="6" customWidth="1"/>
    <col min="3" max="3" width="49.6640625" style="6" customWidth="1"/>
    <col min="4" max="4" width="57.1093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4997</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4998</v>
      </c>
      <c r="B9" s="1771"/>
      <c r="C9" s="1771"/>
      <c r="D9" s="1771"/>
      <c r="E9" s="69"/>
      <c r="F9" s="69"/>
      <c r="G9" s="69"/>
      <c r="H9" s="69"/>
      <c r="I9" s="70"/>
      <c r="J9" s="70"/>
      <c r="K9" s="70"/>
      <c r="L9" s="70"/>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7" t="s">
        <v>116</v>
      </c>
      <c r="Q11" s="1767" t="s">
        <v>117</v>
      </c>
    </row>
    <row r="12" spans="1:17"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3"/>
      <c r="P12" s="1767"/>
      <c r="Q12" s="1767"/>
    </row>
    <row r="13" spans="1:17" s="15" customFormat="1" ht="77.25" customHeight="1" thickBot="1" x14ac:dyDescent="0.35">
      <c r="A13" s="1763"/>
      <c r="B13" s="1763"/>
      <c r="C13" s="1764"/>
      <c r="D13" s="1768"/>
      <c r="E13" s="1768"/>
      <c r="F13" s="1768"/>
      <c r="G13" s="252" t="s">
        <v>120</v>
      </c>
      <c r="H13" s="17" t="s">
        <v>724</v>
      </c>
      <c r="I13" s="18" t="s">
        <v>603</v>
      </c>
      <c r="J13" s="19" t="s">
        <v>603</v>
      </c>
      <c r="K13" s="253" t="s">
        <v>123</v>
      </c>
      <c r="L13" s="17" t="s">
        <v>124</v>
      </c>
      <c r="M13" s="17" t="s">
        <v>125</v>
      </c>
      <c r="N13" s="17" t="s">
        <v>126</v>
      </c>
      <c r="O13" s="18" t="s">
        <v>127</v>
      </c>
      <c r="P13" s="1767"/>
      <c r="Q13" s="1767"/>
    </row>
    <row r="14" spans="1:17" customFormat="1" ht="15" thickBot="1" x14ac:dyDescent="0.35">
      <c r="A14" s="1759" t="s">
        <v>4999</v>
      </c>
      <c r="B14" s="1759"/>
      <c r="C14" s="1759"/>
      <c r="D14" s="1759"/>
      <c r="E14" s="1759"/>
      <c r="F14" s="1759"/>
      <c r="G14" s="1759"/>
      <c r="H14" s="1759"/>
      <c r="I14" s="1759"/>
      <c r="J14" s="1759"/>
      <c r="K14" s="1759"/>
      <c r="L14" s="1759"/>
      <c r="M14" s="1759"/>
      <c r="N14" s="1759"/>
      <c r="O14" s="1759"/>
      <c r="P14" s="1759"/>
      <c r="Q14" s="1759"/>
    </row>
    <row r="15" spans="1:17" customFormat="1" ht="28.2" thickBot="1" x14ac:dyDescent="0.35">
      <c r="A15" s="20">
        <v>1</v>
      </c>
      <c r="B15" s="1831" t="s">
        <v>390</v>
      </c>
      <c r="C15" s="2087" t="s">
        <v>5000</v>
      </c>
      <c r="D15" s="106" t="s">
        <v>392</v>
      </c>
      <c r="E15" s="24">
        <v>365</v>
      </c>
      <c r="F15" s="25">
        <v>1</v>
      </c>
      <c r="G15" s="590" t="s">
        <v>225</v>
      </c>
      <c r="H15" s="24"/>
      <c r="I15" s="197"/>
      <c r="J15" s="20"/>
      <c r="K15" s="24"/>
      <c r="L15" s="27"/>
      <c r="M15" s="27"/>
      <c r="N15" s="24"/>
      <c r="O15" s="197"/>
      <c r="P15" s="1793" t="s">
        <v>137</v>
      </c>
      <c r="Q15" s="1793"/>
    </row>
    <row r="16" spans="1:17" customFormat="1" ht="15" customHeight="1" thickBot="1" x14ac:dyDescent="0.35">
      <c r="A16" s="30">
        <v>2</v>
      </c>
      <c r="B16" s="1831"/>
      <c r="C16" s="2087"/>
      <c r="D16" s="119" t="s">
        <v>393</v>
      </c>
      <c r="E16" s="33">
        <v>12</v>
      </c>
      <c r="F16" s="34">
        <v>1</v>
      </c>
      <c r="G16" s="30"/>
      <c r="H16" s="33"/>
      <c r="I16" s="588" t="s">
        <v>225</v>
      </c>
      <c r="J16" s="30"/>
      <c r="K16" s="33"/>
      <c r="L16" s="36"/>
      <c r="M16" s="36"/>
      <c r="N16" s="33"/>
      <c r="O16" s="194"/>
      <c r="P16" s="1802" t="s">
        <v>137</v>
      </c>
      <c r="Q16" s="1802"/>
    </row>
    <row r="17" spans="1:17" customFormat="1" ht="15" thickBot="1" x14ac:dyDescent="0.35">
      <c r="A17" s="30">
        <v>3</v>
      </c>
      <c r="B17" s="1831"/>
      <c r="C17" s="2087"/>
      <c r="D17" s="119" t="s">
        <v>394</v>
      </c>
      <c r="E17" s="33">
        <v>12</v>
      </c>
      <c r="F17" s="34">
        <v>1</v>
      </c>
      <c r="G17" s="30"/>
      <c r="H17" s="33"/>
      <c r="I17" s="588" t="s">
        <v>225</v>
      </c>
      <c r="J17" s="30"/>
      <c r="K17" s="33"/>
      <c r="L17" s="36"/>
      <c r="M17" s="36"/>
      <c r="N17" s="33"/>
      <c r="O17" s="194"/>
      <c r="P17" s="1802" t="s">
        <v>137</v>
      </c>
      <c r="Q17" s="1802"/>
    </row>
    <row r="18" spans="1:17" customFormat="1" ht="15" customHeight="1" thickBot="1" x14ac:dyDescent="0.35">
      <c r="A18" s="30">
        <v>4</v>
      </c>
      <c r="B18" s="1831"/>
      <c r="C18" s="2087"/>
      <c r="D18" s="119" t="s">
        <v>395</v>
      </c>
      <c r="E18" s="33">
        <v>12</v>
      </c>
      <c r="F18" s="34">
        <v>1</v>
      </c>
      <c r="G18" s="30"/>
      <c r="H18" s="33"/>
      <c r="I18" s="588" t="s">
        <v>225</v>
      </c>
      <c r="J18" s="30"/>
      <c r="K18" s="33"/>
      <c r="L18" s="36"/>
      <c r="M18" s="36"/>
      <c r="N18" s="33"/>
      <c r="O18" s="194"/>
      <c r="P18" s="1802" t="s">
        <v>137</v>
      </c>
      <c r="Q18" s="1802"/>
    </row>
    <row r="19" spans="1:17" customFormat="1" ht="15" thickBot="1" x14ac:dyDescent="0.35">
      <c r="A19" s="30">
        <v>5</v>
      </c>
      <c r="B19" s="1831"/>
      <c r="C19" s="2087"/>
      <c r="D19" s="119" t="s">
        <v>396</v>
      </c>
      <c r="E19" s="33">
        <v>12</v>
      </c>
      <c r="F19" s="34">
        <v>1</v>
      </c>
      <c r="G19" s="30"/>
      <c r="H19" s="33"/>
      <c r="I19" s="588" t="s">
        <v>225</v>
      </c>
      <c r="J19" s="30"/>
      <c r="K19" s="33"/>
      <c r="L19" s="36"/>
      <c r="M19" s="36"/>
      <c r="N19" s="33"/>
      <c r="O19" s="194"/>
      <c r="P19" s="1802" t="s">
        <v>137</v>
      </c>
      <c r="Q19" s="1802"/>
    </row>
    <row r="20" spans="1:17" customFormat="1" ht="25.5" customHeight="1" thickBot="1" x14ac:dyDescent="0.35">
      <c r="A20" s="30">
        <v>6</v>
      </c>
      <c r="B20" s="1831"/>
      <c r="C20" s="2087"/>
      <c r="D20" s="119" t="s">
        <v>397</v>
      </c>
      <c r="E20" s="33">
        <v>2</v>
      </c>
      <c r="F20" s="34">
        <v>1</v>
      </c>
      <c r="G20" s="30"/>
      <c r="H20" s="33"/>
      <c r="I20" s="194"/>
      <c r="J20" s="30"/>
      <c r="K20" s="33"/>
      <c r="L20" s="36"/>
      <c r="M20" s="36"/>
      <c r="N20" s="33" t="s">
        <v>225</v>
      </c>
      <c r="O20" s="588" t="s">
        <v>225</v>
      </c>
      <c r="P20" s="1018"/>
      <c r="Q20" s="569">
        <f t="shared" ref="Q20:Q41" si="0">ROUND(P20,2)*E20*F20</f>
        <v>0</v>
      </c>
    </row>
    <row r="21" spans="1:17" customFormat="1" ht="15" thickBot="1" x14ac:dyDescent="0.35">
      <c r="A21" s="30">
        <v>7</v>
      </c>
      <c r="B21" s="1831"/>
      <c r="C21" s="2087"/>
      <c r="D21" s="119" t="s">
        <v>398</v>
      </c>
      <c r="E21" s="33">
        <v>2</v>
      </c>
      <c r="F21" s="34">
        <v>1</v>
      </c>
      <c r="G21" s="30"/>
      <c r="H21" s="33"/>
      <c r="I21" s="194"/>
      <c r="J21" s="30"/>
      <c r="K21" s="33"/>
      <c r="L21" s="36"/>
      <c r="M21" s="36"/>
      <c r="N21" s="33" t="s">
        <v>225</v>
      </c>
      <c r="O21" s="588" t="s">
        <v>225</v>
      </c>
      <c r="P21" s="1018"/>
      <c r="Q21" s="569">
        <f t="shared" si="0"/>
        <v>0</v>
      </c>
    </row>
    <row r="22" spans="1:17" customFormat="1" ht="30" customHeight="1" x14ac:dyDescent="0.3">
      <c r="A22" s="30">
        <v>8</v>
      </c>
      <c r="B22" s="1831"/>
      <c r="C22" s="2087"/>
      <c r="D22" s="119" t="s">
        <v>399</v>
      </c>
      <c r="E22" s="33">
        <v>2</v>
      </c>
      <c r="F22" s="34">
        <v>1</v>
      </c>
      <c r="G22" s="30"/>
      <c r="H22" s="33"/>
      <c r="I22" s="194"/>
      <c r="J22" s="30"/>
      <c r="K22" s="33"/>
      <c r="L22" s="36"/>
      <c r="M22" s="36"/>
      <c r="N22" s="33" t="s">
        <v>225</v>
      </c>
      <c r="O22" s="194" t="s">
        <v>225</v>
      </c>
      <c r="P22" s="1018"/>
      <c r="Q22" s="569">
        <f t="shared" si="0"/>
        <v>0</v>
      </c>
    </row>
    <row r="23" spans="1:17" customFormat="1" x14ac:dyDescent="0.3">
      <c r="A23" s="30">
        <v>9</v>
      </c>
      <c r="B23" s="2086" t="s">
        <v>5001</v>
      </c>
      <c r="C23" s="2086" t="s">
        <v>5002</v>
      </c>
      <c r="D23" s="119" t="s">
        <v>402</v>
      </c>
      <c r="E23" s="33">
        <v>2</v>
      </c>
      <c r="F23" s="34">
        <v>28</v>
      </c>
      <c r="G23" s="30"/>
      <c r="H23" s="33"/>
      <c r="I23" s="588" t="s">
        <v>225</v>
      </c>
      <c r="J23" s="30"/>
      <c r="K23" s="33"/>
      <c r="L23" s="36"/>
      <c r="M23" s="36"/>
      <c r="N23" s="33" t="s">
        <v>225</v>
      </c>
      <c r="O23" s="588" t="s">
        <v>225</v>
      </c>
      <c r="P23" s="1018"/>
      <c r="Q23" s="569">
        <f t="shared" si="0"/>
        <v>0</v>
      </c>
    </row>
    <row r="24" spans="1:17" customFormat="1" ht="15" customHeight="1" x14ac:dyDescent="0.3">
      <c r="A24" s="30">
        <v>10</v>
      </c>
      <c r="B24" s="2086"/>
      <c r="C24" s="2086"/>
      <c r="D24" s="119" t="s">
        <v>403</v>
      </c>
      <c r="E24" s="33">
        <v>2</v>
      </c>
      <c r="F24" s="34">
        <v>28</v>
      </c>
      <c r="G24" s="30"/>
      <c r="H24" s="33"/>
      <c r="I24" s="194"/>
      <c r="J24" s="30"/>
      <c r="K24" s="33"/>
      <c r="L24" s="36"/>
      <c r="M24" s="36"/>
      <c r="N24" s="33" t="s">
        <v>225</v>
      </c>
      <c r="O24" s="588" t="s">
        <v>225</v>
      </c>
      <c r="P24" s="1018"/>
      <c r="Q24" s="569">
        <f t="shared" si="0"/>
        <v>0</v>
      </c>
    </row>
    <row r="25" spans="1:17" customFormat="1" x14ac:dyDescent="0.3">
      <c r="A25" s="30">
        <v>11</v>
      </c>
      <c r="B25" s="2086" t="s">
        <v>5001</v>
      </c>
      <c r="C25" s="2085" t="s">
        <v>5003</v>
      </c>
      <c r="D25" s="119" t="s">
        <v>405</v>
      </c>
      <c r="E25" s="33">
        <v>2</v>
      </c>
      <c r="F25" s="34">
        <v>14</v>
      </c>
      <c r="G25" s="30"/>
      <c r="H25" s="33"/>
      <c r="I25" s="588" t="s">
        <v>225</v>
      </c>
      <c r="J25" s="30"/>
      <c r="K25" s="33"/>
      <c r="L25" s="36"/>
      <c r="M25" s="36"/>
      <c r="N25" s="33" t="s">
        <v>225</v>
      </c>
      <c r="O25" s="588" t="s">
        <v>225</v>
      </c>
      <c r="P25" s="1018"/>
      <c r="Q25" s="569">
        <f t="shared" si="0"/>
        <v>0</v>
      </c>
    </row>
    <row r="26" spans="1:17" customFormat="1" ht="29.25" customHeight="1" x14ac:dyDescent="0.3">
      <c r="A26" s="30">
        <v>12</v>
      </c>
      <c r="B26" s="2086"/>
      <c r="C26" s="2085"/>
      <c r="D26" s="119" t="s">
        <v>406</v>
      </c>
      <c r="E26" s="33">
        <v>2</v>
      </c>
      <c r="F26" s="34">
        <v>14</v>
      </c>
      <c r="G26" s="30"/>
      <c r="H26" s="33"/>
      <c r="I26" s="194"/>
      <c r="J26" s="30"/>
      <c r="K26" s="33"/>
      <c r="L26" s="36"/>
      <c r="M26" s="36"/>
      <c r="N26" s="33" t="s">
        <v>225</v>
      </c>
      <c r="O26" s="588" t="s">
        <v>225</v>
      </c>
      <c r="P26" s="1018"/>
      <c r="Q26" s="569">
        <f t="shared" si="0"/>
        <v>0</v>
      </c>
    </row>
    <row r="27" spans="1:17" customFormat="1" x14ac:dyDescent="0.3">
      <c r="A27" s="30">
        <v>13</v>
      </c>
      <c r="B27" s="2085" t="s">
        <v>5004</v>
      </c>
      <c r="C27" s="2085" t="s">
        <v>5005</v>
      </c>
      <c r="D27" s="119" t="s">
        <v>409</v>
      </c>
      <c r="E27" s="33">
        <v>2</v>
      </c>
      <c r="F27" s="34">
        <v>18</v>
      </c>
      <c r="G27" s="30"/>
      <c r="H27" s="33"/>
      <c r="I27" s="588" t="s">
        <v>225</v>
      </c>
      <c r="J27" s="30"/>
      <c r="K27" s="33"/>
      <c r="L27" s="36"/>
      <c r="M27" s="36"/>
      <c r="N27" s="33" t="s">
        <v>225</v>
      </c>
      <c r="O27" s="588" t="s">
        <v>225</v>
      </c>
      <c r="P27" s="1018"/>
      <c r="Q27" s="569">
        <f t="shared" si="0"/>
        <v>0</v>
      </c>
    </row>
    <row r="28" spans="1:17" customFormat="1" ht="15" customHeight="1" x14ac:dyDescent="0.3">
      <c r="A28" s="30">
        <v>14</v>
      </c>
      <c r="B28" s="2085"/>
      <c r="C28" s="2085"/>
      <c r="D28" s="119" t="s">
        <v>410</v>
      </c>
      <c r="E28" s="33">
        <v>2</v>
      </c>
      <c r="F28" s="34">
        <v>18</v>
      </c>
      <c r="G28" s="30"/>
      <c r="H28" s="33"/>
      <c r="I28" s="588" t="s">
        <v>225</v>
      </c>
      <c r="J28" s="30"/>
      <c r="K28" s="33"/>
      <c r="L28" s="36"/>
      <c r="M28" s="36"/>
      <c r="N28" s="33" t="s">
        <v>225</v>
      </c>
      <c r="O28" s="588" t="s">
        <v>225</v>
      </c>
      <c r="P28" s="1018"/>
      <c r="Q28" s="569">
        <f t="shared" si="0"/>
        <v>0</v>
      </c>
    </row>
    <row r="29" spans="1:17" customFormat="1" x14ac:dyDescent="0.3">
      <c r="A29" s="30">
        <v>15</v>
      </c>
      <c r="B29" s="2085"/>
      <c r="C29" s="2085"/>
      <c r="D29" s="169" t="s">
        <v>411</v>
      </c>
      <c r="E29" s="33">
        <v>2</v>
      </c>
      <c r="F29" s="34">
        <v>18</v>
      </c>
      <c r="G29" s="30"/>
      <c r="H29" s="33"/>
      <c r="I29" s="194"/>
      <c r="J29" s="30"/>
      <c r="K29" s="33"/>
      <c r="L29" s="36"/>
      <c r="M29" s="36"/>
      <c r="N29" s="33" t="s">
        <v>225</v>
      </c>
      <c r="O29" s="588" t="s">
        <v>225</v>
      </c>
      <c r="P29" s="1018"/>
      <c r="Q29" s="569">
        <f t="shared" si="0"/>
        <v>0</v>
      </c>
    </row>
    <row r="30" spans="1:17" customFormat="1" ht="15" customHeight="1" x14ac:dyDescent="0.3">
      <c r="A30" s="30">
        <v>16</v>
      </c>
      <c r="B30" s="2085"/>
      <c r="C30" s="2085"/>
      <c r="D30" s="169" t="s">
        <v>412</v>
      </c>
      <c r="E30" s="33">
        <v>2</v>
      </c>
      <c r="F30" s="34">
        <v>18</v>
      </c>
      <c r="G30" s="30"/>
      <c r="H30" s="33"/>
      <c r="I30" s="194"/>
      <c r="J30" s="30"/>
      <c r="K30" s="33"/>
      <c r="L30" s="36"/>
      <c r="M30" s="36"/>
      <c r="N30" s="33" t="s">
        <v>225</v>
      </c>
      <c r="O30" s="588" t="s">
        <v>225</v>
      </c>
      <c r="P30" s="1018"/>
      <c r="Q30" s="569">
        <f t="shared" si="0"/>
        <v>0</v>
      </c>
    </row>
    <row r="31" spans="1:17" customFormat="1" ht="27.6" x14ac:dyDescent="0.3">
      <c r="A31" s="30">
        <v>17</v>
      </c>
      <c r="B31" s="2085"/>
      <c r="C31" s="2085"/>
      <c r="D31" s="119" t="s">
        <v>413</v>
      </c>
      <c r="E31" s="33">
        <v>2</v>
      </c>
      <c r="F31" s="34">
        <v>18</v>
      </c>
      <c r="G31" s="30"/>
      <c r="H31" s="33"/>
      <c r="I31" s="194"/>
      <c r="J31" s="30"/>
      <c r="K31" s="33"/>
      <c r="L31" s="36"/>
      <c r="M31" s="36"/>
      <c r="N31" s="33" t="s">
        <v>225</v>
      </c>
      <c r="O31" s="588" t="s">
        <v>225</v>
      </c>
      <c r="P31" s="1018"/>
      <c r="Q31" s="569">
        <f t="shared" si="0"/>
        <v>0</v>
      </c>
    </row>
    <row r="32" spans="1:17" customFormat="1" ht="15" customHeight="1" x14ac:dyDescent="0.3">
      <c r="A32" s="30">
        <v>18</v>
      </c>
      <c r="B32" s="2085"/>
      <c r="C32" s="2085"/>
      <c r="D32" s="169" t="s">
        <v>414</v>
      </c>
      <c r="E32" s="33">
        <v>2</v>
      </c>
      <c r="F32" s="34">
        <v>18</v>
      </c>
      <c r="G32" s="30"/>
      <c r="H32" s="33"/>
      <c r="I32" s="194"/>
      <c r="J32" s="30"/>
      <c r="K32" s="33"/>
      <c r="L32" s="36"/>
      <c r="M32" s="36"/>
      <c r="N32" s="33" t="s">
        <v>225</v>
      </c>
      <c r="O32" s="588" t="s">
        <v>225</v>
      </c>
      <c r="P32" s="1018"/>
      <c r="Q32" s="569">
        <f t="shared" si="0"/>
        <v>0</v>
      </c>
    </row>
    <row r="33" spans="1:17" customFormat="1" x14ac:dyDescent="0.3">
      <c r="A33" s="30">
        <v>19</v>
      </c>
      <c r="B33" s="2085"/>
      <c r="C33" s="2085"/>
      <c r="D33" s="169" t="s">
        <v>140</v>
      </c>
      <c r="E33" s="33">
        <v>2</v>
      </c>
      <c r="F33" s="34">
        <v>18</v>
      </c>
      <c r="G33" s="30"/>
      <c r="H33" s="33"/>
      <c r="I33" s="194"/>
      <c r="J33" s="30"/>
      <c r="K33" s="33"/>
      <c r="L33" s="36"/>
      <c r="M33" s="36"/>
      <c r="N33" s="33" t="s">
        <v>225</v>
      </c>
      <c r="O33" s="588" t="s">
        <v>225</v>
      </c>
      <c r="P33" s="1018"/>
      <c r="Q33" s="569">
        <f t="shared" si="0"/>
        <v>0</v>
      </c>
    </row>
    <row r="34" spans="1:17" customFormat="1" ht="15" customHeight="1" x14ac:dyDescent="0.3">
      <c r="A34" s="30">
        <v>20</v>
      </c>
      <c r="B34" s="2085"/>
      <c r="C34" s="2085"/>
      <c r="D34" s="169" t="s">
        <v>415</v>
      </c>
      <c r="E34" s="33">
        <v>2</v>
      </c>
      <c r="F34" s="34">
        <v>18</v>
      </c>
      <c r="G34" s="30"/>
      <c r="H34" s="33"/>
      <c r="I34" s="194"/>
      <c r="J34" s="30"/>
      <c r="K34" s="33"/>
      <c r="L34" s="36"/>
      <c r="M34" s="36"/>
      <c r="N34" s="33"/>
      <c r="O34" s="588" t="s">
        <v>225</v>
      </c>
      <c r="P34" s="1018"/>
      <c r="Q34" s="569">
        <f t="shared" si="0"/>
        <v>0</v>
      </c>
    </row>
    <row r="35" spans="1:17" customFormat="1" x14ac:dyDescent="0.3">
      <c r="A35" s="30">
        <v>21</v>
      </c>
      <c r="B35" s="2085"/>
      <c r="C35" s="2085"/>
      <c r="D35" s="169" t="s">
        <v>416</v>
      </c>
      <c r="E35" s="33">
        <v>2</v>
      </c>
      <c r="F35" s="34">
        <v>18</v>
      </c>
      <c r="G35" s="30"/>
      <c r="H35" s="33"/>
      <c r="I35" s="194"/>
      <c r="J35" s="30"/>
      <c r="K35" s="33"/>
      <c r="L35" s="36"/>
      <c r="M35" s="36"/>
      <c r="N35" s="33"/>
      <c r="O35" s="588" t="s">
        <v>225</v>
      </c>
      <c r="P35" s="1018"/>
      <c r="Q35" s="569">
        <f t="shared" si="0"/>
        <v>0</v>
      </c>
    </row>
    <row r="36" spans="1:17" customFormat="1" ht="30" customHeight="1" x14ac:dyDescent="0.3">
      <c r="A36" s="30">
        <v>22</v>
      </c>
      <c r="B36" s="2085"/>
      <c r="C36" s="2085"/>
      <c r="D36" s="119" t="s">
        <v>417</v>
      </c>
      <c r="E36" s="33">
        <v>2</v>
      </c>
      <c r="F36" s="34">
        <v>18</v>
      </c>
      <c r="G36" s="30"/>
      <c r="H36" s="33"/>
      <c r="I36" s="194"/>
      <c r="J36" s="30"/>
      <c r="K36" s="33"/>
      <c r="L36" s="36"/>
      <c r="M36" s="36"/>
      <c r="N36" s="33"/>
      <c r="O36" s="588" t="s">
        <v>225</v>
      </c>
      <c r="P36" s="1018"/>
      <c r="Q36" s="569">
        <f t="shared" si="0"/>
        <v>0</v>
      </c>
    </row>
    <row r="37" spans="1:17" customFormat="1" x14ac:dyDescent="0.3">
      <c r="A37" s="30">
        <v>23</v>
      </c>
      <c r="B37" s="2085"/>
      <c r="C37" s="2085"/>
      <c r="D37" s="119" t="s">
        <v>418</v>
      </c>
      <c r="E37" s="33">
        <v>2</v>
      </c>
      <c r="F37" s="34">
        <v>18</v>
      </c>
      <c r="G37" s="30"/>
      <c r="H37" s="33"/>
      <c r="I37" s="194"/>
      <c r="J37" s="30"/>
      <c r="K37" s="33"/>
      <c r="L37" s="36"/>
      <c r="M37" s="36"/>
      <c r="N37" s="33"/>
      <c r="O37" s="588" t="s">
        <v>225</v>
      </c>
      <c r="P37" s="1018"/>
      <c r="Q37" s="569">
        <f t="shared" si="0"/>
        <v>0</v>
      </c>
    </row>
    <row r="38" spans="1:17" customFormat="1" ht="15" customHeight="1" x14ac:dyDescent="0.3">
      <c r="A38" s="30">
        <v>24</v>
      </c>
      <c r="B38" s="2085"/>
      <c r="C38" s="2085"/>
      <c r="D38" s="119" t="s">
        <v>419</v>
      </c>
      <c r="E38" s="33">
        <v>2</v>
      </c>
      <c r="F38" s="34">
        <v>18</v>
      </c>
      <c r="G38" s="30"/>
      <c r="H38" s="33"/>
      <c r="I38" s="194"/>
      <c r="J38" s="30"/>
      <c r="K38" s="33"/>
      <c r="L38" s="36"/>
      <c r="M38" s="36"/>
      <c r="N38" s="33" t="s">
        <v>225</v>
      </c>
      <c r="O38" s="588" t="s">
        <v>225</v>
      </c>
      <c r="P38" s="1018"/>
      <c r="Q38" s="569">
        <f t="shared" si="0"/>
        <v>0</v>
      </c>
    </row>
    <row r="39" spans="1:17" customFormat="1" ht="27.6" x14ac:dyDescent="0.3">
      <c r="A39" s="30">
        <v>25</v>
      </c>
      <c r="B39" s="2085"/>
      <c r="C39" s="2085"/>
      <c r="D39" s="119" t="s">
        <v>420</v>
      </c>
      <c r="E39" s="33">
        <v>2</v>
      </c>
      <c r="F39" s="34">
        <v>18</v>
      </c>
      <c r="G39" s="30"/>
      <c r="H39" s="33"/>
      <c r="I39" s="194"/>
      <c r="J39" s="30"/>
      <c r="K39" s="33"/>
      <c r="L39" s="36"/>
      <c r="M39" s="36"/>
      <c r="N39" s="33" t="s">
        <v>225</v>
      </c>
      <c r="O39" s="588" t="s">
        <v>225</v>
      </c>
      <c r="P39" s="1018"/>
      <c r="Q39" s="569">
        <f t="shared" si="0"/>
        <v>0</v>
      </c>
    </row>
    <row r="40" spans="1:17" customFormat="1" ht="30" customHeight="1" x14ac:dyDescent="0.3">
      <c r="A40" s="30">
        <v>26</v>
      </c>
      <c r="B40" s="2085"/>
      <c r="C40" s="2085"/>
      <c r="D40" s="119" t="s">
        <v>421</v>
      </c>
      <c r="E40" s="33">
        <v>2</v>
      </c>
      <c r="F40" s="34">
        <v>18</v>
      </c>
      <c r="G40" s="30"/>
      <c r="H40" s="33"/>
      <c r="I40" s="194"/>
      <c r="J40" s="30"/>
      <c r="K40" s="33"/>
      <c r="L40" s="36"/>
      <c r="M40" s="36"/>
      <c r="N40" s="33" t="s">
        <v>225</v>
      </c>
      <c r="O40" s="588" t="s">
        <v>225</v>
      </c>
      <c r="P40" s="1018"/>
      <c r="Q40" s="569">
        <f t="shared" si="0"/>
        <v>0</v>
      </c>
    </row>
    <row r="41" spans="1:17" customFormat="1" x14ac:dyDescent="0.3">
      <c r="A41" s="30">
        <v>27</v>
      </c>
      <c r="B41" s="2085"/>
      <c r="C41" s="2085"/>
      <c r="D41" s="119" t="s">
        <v>422</v>
      </c>
      <c r="E41" s="33">
        <v>2</v>
      </c>
      <c r="F41" s="34">
        <v>18</v>
      </c>
      <c r="G41" s="30"/>
      <c r="H41" s="33"/>
      <c r="I41" s="194"/>
      <c r="J41" s="30"/>
      <c r="K41" s="33"/>
      <c r="L41" s="36"/>
      <c r="M41" s="36"/>
      <c r="N41" s="33" t="s">
        <v>225</v>
      </c>
      <c r="O41" s="588" t="s">
        <v>225</v>
      </c>
      <c r="P41" s="1018"/>
      <c r="Q41" s="569">
        <f t="shared" si="0"/>
        <v>0</v>
      </c>
    </row>
    <row r="42" spans="1:17" customFormat="1" x14ac:dyDescent="0.3">
      <c r="A42" s="30">
        <v>28</v>
      </c>
      <c r="B42" s="2086" t="s">
        <v>5006</v>
      </c>
      <c r="C42" s="2086" t="s">
        <v>5007</v>
      </c>
      <c r="D42" s="119" t="s">
        <v>424</v>
      </c>
      <c r="E42" s="33">
        <v>12</v>
      </c>
      <c r="F42" s="34">
        <v>1</v>
      </c>
      <c r="G42" s="30"/>
      <c r="H42" s="33"/>
      <c r="I42" s="588" t="s">
        <v>225</v>
      </c>
      <c r="J42" s="30"/>
      <c r="K42" s="33"/>
      <c r="L42" s="36"/>
      <c r="M42" s="36"/>
      <c r="N42" s="33"/>
      <c r="O42" s="194"/>
      <c r="P42" s="1802" t="s">
        <v>137</v>
      </c>
      <c r="Q42" s="1802"/>
    </row>
    <row r="43" spans="1:17" customFormat="1" ht="15" customHeight="1" x14ac:dyDescent="0.3">
      <c r="A43" s="30">
        <v>29</v>
      </c>
      <c r="B43" s="2086"/>
      <c r="C43" s="2086"/>
      <c r="D43" s="113" t="s">
        <v>425</v>
      </c>
      <c r="E43" s="33">
        <v>1</v>
      </c>
      <c r="F43" s="34">
        <v>1</v>
      </c>
      <c r="G43" s="30"/>
      <c r="H43" s="33"/>
      <c r="I43" s="588" t="s">
        <v>225</v>
      </c>
      <c r="J43" s="30"/>
      <c r="K43" s="33"/>
      <c r="L43" s="36"/>
      <c r="M43" s="36"/>
      <c r="N43" s="33"/>
      <c r="O43" s="588" t="s">
        <v>225</v>
      </c>
      <c r="P43" s="1018"/>
      <c r="Q43" s="569">
        <f t="shared" ref="Q43:Q69" si="1">ROUND(P43,2)*E43*F43</f>
        <v>0</v>
      </c>
    </row>
    <row r="44" spans="1:17" customFormat="1" x14ac:dyDescent="0.3">
      <c r="A44" s="30">
        <v>30</v>
      </c>
      <c r="B44" s="2086"/>
      <c r="C44" s="2086"/>
      <c r="D44" s="169" t="s">
        <v>426</v>
      </c>
      <c r="E44" s="33">
        <v>2</v>
      </c>
      <c r="F44" s="34">
        <v>1</v>
      </c>
      <c r="G44" s="30"/>
      <c r="H44" s="33"/>
      <c r="I44" s="194"/>
      <c r="J44" s="30"/>
      <c r="K44" s="33"/>
      <c r="L44" s="36"/>
      <c r="M44" s="36"/>
      <c r="N44" s="33" t="s">
        <v>225</v>
      </c>
      <c r="O44" s="588" t="s">
        <v>225</v>
      </c>
      <c r="P44" s="1018"/>
      <c r="Q44" s="569">
        <f t="shared" si="1"/>
        <v>0</v>
      </c>
    </row>
    <row r="45" spans="1:17" customFormat="1" ht="15" customHeight="1" x14ac:dyDescent="0.3">
      <c r="A45" s="30">
        <v>31</v>
      </c>
      <c r="B45" s="2086"/>
      <c r="C45" s="2086"/>
      <c r="D45" s="169" t="s">
        <v>412</v>
      </c>
      <c r="E45" s="33">
        <v>2</v>
      </c>
      <c r="F45" s="34">
        <v>1</v>
      </c>
      <c r="G45" s="30"/>
      <c r="H45" s="33"/>
      <c r="I45" s="194"/>
      <c r="J45" s="30"/>
      <c r="K45" s="33"/>
      <c r="L45" s="36"/>
      <c r="M45" s="36"/>
      <c r="N45" s="33" t="s">
        <v>225</v>
      </c>
      <c r="O45" s="588" t="s">
        <v>225</v>
      </c>
      <c r="P45" s="1018"/>
      <c r="Q45" s="569">
        <f t="shared" si="1"/>
        <v>0</v>
      </c>
    </row>
    <row r="46" spans="1:17" customFormat="1" x14ac:dyDescent="0.3">
      <c r="A46" s="30">
        <v>32</v>
      </c>
      <c r="B46" s="2086"/>
      <c r="C46" s="2086"/>
      <c r="D46" s="169" t="s">
        <v>427</v>
      </c>
      <c r="E46" s="33">
        <v>2</v>
      </c>
      <c r="F46" s="34">
        <v>1</v>
      </c>
      <c r="G46" s="30"/>
      <c r="H46" s="33"/>
      <c r="I46" s="194"/>
      <c r="J46" s="30"/>
      <c r="K46" s="33"/>
      <c r="L46" s="36"/>
      <c r="M46" s="36"/>
      <c r="N46" s="33" t="s">
        <v>225</v>
      </c>
      <c r="O46" s="588" t="s">
        <v>225</v>
      </c>
      <c r="P46" s="1018"/>
      <c r="Q46" s="569">
        <f t="shared" si="1"/>
        <v>0</v>
      </c>
    </row>
    <row r="47" spans="1:17" customFormat="1" ht="15" customHeight="1" x14ac:dyDescent="0.3">
      <c r="A47" s="30">
        <v>33</v>
      </c>
      <c r="B47" s="2086"/>
      <c r="C47" s="2086"/>
      <c r="D47" s="169" t="s">
        <v>140</v>
      </c>
      <c r="E47" s="33">
        <v>2</v>
      </c>
      <c r="F47" s="34">
        <v>1</v>
      </c>
      <c r="G47" s="30"/>
      <c r="H47" s="33"/>
      <c r="I47" s="194"/>
      <c r="J47" s="30"/>
      <c r="K47" s="33"/>
      <c r="L47" s="36"/>
      <c r="M47" s="36"/>
      <c r="N47" s="33" t="s">
        <v>225</v>
      </c>
      <c r="O47" s="588" t="s">
        <v>225</v>
      </c>
      <c r="P47" s="1018"/>
      <c r="Q47" s="569">
        <f t="shared" si="1"/>
        <v>0</v>
      </c>
    </row>
    <row r="48" spans="1:17" customFormat="1" x14ac:dyDescent="0.3">
      <c r="A48" s="30">
        <v>34</v>
      </c>
      <c r="B48" s="2086"/>
      <c r="C48" s="2086"/>
      <c r="D48" s="169" t="s">
        <v>428</v>
      </c>
      <c r="E48" s="33">
        <v>1</v>
      </c>
      <c r="F48" s="34">
        <v>1</v>
      </c>
      <c r="G48" s="30"/>
      <c r="H48" s="33"/>
      <c r="I48" s="194"/>
      <c r="J48" s="30"/>
      <c r="K48" s="33"/>
      <c r="L48" s="36"/>
      <c r="M48" s="36"/>
      <c r="N48" s="33"/>
      <c r="O48" s="588" t="s">
        <v>225</v>
      </c>
      <c r="P48" s="1018"/>
      <c r="Q48" s="569">
        <f t="shared" si="1"/>
        <v>0</v>
      </c>
    </row>
    <row r="49" spans="1:17" customFormat="1" ht="15" customHeight="1" x14ac:dyDescent="0.3">
      <c r="A49" s="30">
        <v>35</v>
      </c>
      <c r="B49" s="2086"/>
      <c r="C49" s="2086"/>
      <c r="D49" s="169" t="s">
        <v>416</v>
      </c>
      <c r="E49" s="33">
        <v>1</v>
      </c>
      <c r="F49" s="34">
        <v>1</v>
      </c>
      <c r="G49" s="30"/>
      <c r="H49" s="33"/>
      <c r="I49" s="194"/>
      <c r="J49" s="30"/>
      <c r="K49" s="33"/>
      <c r="L49" s="36"/>
      <c r="M49" s="36"/>
      <c r="N49" s="33"/>
      <c r="O49" s="588" t="s">
        <v>225</v>
      </c>
      <c r="P49" s="1018"/>
      <c r="Q49" s="569">
        <f t="shared" si="1"/>
        <v>0</v>
      </c>
    </row>
    <row r="50" spans="1:17" customFormat="1" ht="27.6" x14ac:dyDescent="0.3">
      <c r="A50" s="30">
        <v>36</v>
      </c>
      <c r="B50" s="2086"/>
      <c r="C50" s="2086"/>
      <c r="D50" s="119" t="s">
        <v>429</v>
      </c>
      <c r="E50" s="33">
        <v>1</v>
      </c>
      <c r="F50" s="34">
        <v>1</v>
      </c>
      <c r="G50" s="30"/>
      <c r="H50" s="33"/>
      <c r="I50" s="194"/>
      <c r="J50" s="30"/>
      <c r="K50" s="33"/>
      <c r="L50" s="36"/>
      <c r="M50" s="36"/>
      <c r="N50" s="33"/>
      <c r="O50" s="588" t="s">
        <v>225</v>
      </c>
      <c r="P50" s="1018"/>
      <c r="Q50" s="569">
        <f t="shared" si="1"/>
        <v>0</v>
      </c>
    </row>
    <row r="51" spans="1:17" customFormat="1" ht="30" customHeight="1" x14ac:dyDescent="0.3">
      <c r="A51" s="30">
        <v>37</v>
      </c>
      <c r="B51" s="2086"/>
      <c r="C51" s="2086"/>
      <c r="D51" s="119" t="s">
        <v>421</v>
      </c>
      <c r="E51" s="33">
        <v>1</v>
      </c>
      <c r="F51" s="34">
        <v>1</v>
      </c>
      <c r="G51" s="30"/>
      <c r="H51" s="33"/>
      <c r="I51" s="194"/>
      <c r="J51" s="30"/>
      <c r="K51" s="33"/>
      <c r="L51" s="36"/>
      <c r="M51" s="36"/>
      <c r="N51" s="33"/>
      <c r="O51" s="588" t="s">
        <v>225</v>
      </c>
      <c r="P51" s="1018"/>
      <c r="Q51" s="569">
        <f t="shared" si="1"/>
        <v>0</v>
      </c>
    </row>
    <row r="52" spans="1:17" customFormat="1" x14ac:dyDescent="0.3">
      <c r="A52" s="30">
        <v>38</v>
      </c>
      <c r="B52" s="2086"/>
      <c r="C52" s="2086"/>
      <c r="D52" s="119" t="s">
        <v>422</v>
      </c>
      <c r="E52" s="33">
        <v>1</v>
      </c>
      <c r="F52" s="34">
        <v>1</v>
      </c>
      <c r="G52" s="30"/>
      <c r="H52" s="33"/>
      <c r="I52" s="194"/>
      <c r="J52" s="30"/>
      <c r="K52" s="33"/>
      <c r="L52" s="36"/>
      <c r="M52" s="36"/>
      <c r="N52" s="33"/>
      <c r="O52" s="588" t="s">
        <v>225</v>
      </c>
      <c r="P52" s="1018"/>
      <c r="Q52" s="569">
        <f t="shared" si="1"/>
        <v>0</v>
      </c>
    </row>
    <row r="53" spans="1:17" customFormat="1" ht="30" customHeight="1" x14ac:dyDescent="0.3">
      <c r="A53" s="30">
        <v>39</v>
      </c>
      <c r="B53" s="2086" t="s">
        <v>5008</v>
      </c>
      <c r="C53" s="2085" t="s">
        <v>5009</v>
      </c>
      <c r="D53" s="119" t="s">
        <v>432</v>
      </c>
      <c r="E53" s="33">
        <v>2</v>
      </c>
      <c r="F53" s="34">
        <v>1</v>
      </c>
      <c r="G53" s="30"/>
      <c r="H53" s="33"/>
      <c r="I53" s="194"/>
      <c r="J53" s="30"/>
      <c r="K53" s="33"/>
      <c r="L53" s="36"/>
      <c r="M53" s="36"/>
      <c r="N53" s="33" t="s">
        <v>225</v>
      </c>
      <c r="O53" s="588" t="s">
        <v>225</v>
      </c>
      <c r="P53" s="1018"/>
      <c r="Q53" s="569">
        <f t="shared" si="1"/>
        <v>0</v>
      </c>
    </row>
    <row r="54" spans="1:17" customFormat="1" x14ac:dyDescent="0.3">
      <c r="A54" s="30">
        <v>40</v>
      </c>
      <c r="B54" s="2086"/>
      <c r="C54" s="2085"/>
      <c r="D54" s="119" t="s">
        <v>433</v>
      </c>
      <c r="E54" s="33">
        <v>2</v>
      </c>
      <c r="F54" s="34">
        <v>1</v>
      </c>
      <c r="G54" s="30"/>
      <c r="H54" s="33"/>
      <c r="I54" s="194"/>
      <c r="J54" s="30"/>
      <c r="K54" s="33"/>
      <c r="L54" s="36"/>
      <c r="M54" s="36"/>
      <c r="N54" s="33" t="s">
        <v>225</v>
      </c>
      <c r="O54" s="588" t="s">
        <v>225</v>
      </c>
      <c r="P54" s="1018"/>
      <c r="Q54" s="569">
        <f t="shared" si="1"/>
        <v>0</v>
      </c>
    </row>
    <row r="55" spans="1:17" customFormat="1" ht="30" customHeight="1" x14ac:dyDescent="0.3">
      <c r="A55" s="30">
        <v>41</v>
      </c>
      <c r="B55" s="2086"/>
      <c r="C55" s="2085"/>
      <c r="D55" s="119" t="s">
        <v>434</v>
      </c>
      <c r="E55" s="33">
        <v>2</v>
      </c>
      <c r="F55" s="34">
        <v>1</v>
      </c>
      <c r="G55" s="30"/>
      <c r="H55" s="33"/>
      <c r="I55" s="194"/>
      <c r="J55" s="30"/>
      <c r="K55" s="33"/>
      <c r="L55" s="36"/>
      <c r="M55" s="36"/>
      <c r="N55" s="33" t="s">
        <v>225</v>
      </c>
      <c r="O55" s="588" t="s">
        <v>225</v>
      </c>
      <c r="P55" s="1018"/>
      <c r="Q55" s="569">
        <f t="shared" si="1"/>
        <v>0</v>
      </c>
    </row>
    <row r="56" spans="1:17" customFormat="1" x14ac:dyDescent="0.3">
      <c r="A56" s="30">
        <v>42</v>
      </c>
      <c r="B56" s="2086"/>
      <c r="C56" s="2085"/>
      <c r="D56" s="119" t="s">
        <v>435</v>
      </c>
      <c r="E56" s="33">
        <v>2</v>
      </c>
      <c r="F56" s="34">
        <v>1</v>
      </c>
      <c r="G56" s="30"/>
      <c r="H56" s="33"/>
      <c r="I56" s="194"/>
      <c r="J56" s="30"/>
      <c r="K56" s="33"/>
      <c r="L56" s="36"/>
      <c r="M56" s="36"/>
      <c r="N56" s="33" t="s">
        <v>225</v>
      </c>
      <c r="O56" s="588" t="s">
        <v>225</v>
      </c>
      <c r="P56" s="1018"/>
      <c r="Q56" s="569">
        <f t="shared" si="1"/>
        <v>0</v>
      </c>
    </row>
    <row r="57" spans="1:17" customFormat="1" ht="15" customHeight="1" x14ac:dyDescent="0.3">
      <c r="A57" s="30">
        <v>43</v>
      </c>
      <c r="B57" s="2086"/>
      <c r="C57" s="2085"/>
      <c r="D57" s="119" t="s">
        <v>436</v>
      </c>
      <c r="E57" s="33">
        <v>2</v>
      </c>
      <c r="F57" s="34">
        <v>1</v>
      </c>
      <c r="G57" s="30"/>
      <c r="H57" s="33"/>
      <c r="I57" s="194"/>
      <c r="J57" s="30"/>
      <c r="K57" s="33"/>
      <c r="L57" s="36"/>
      <c r="M57" s="36"/>
      <c r="N57" s="33" t="s">
        <v>225</v>
      </c>
      <c r="O57" s="588" t="s">
        <v>225</v>
      </c>
      <c r="P57" s="1018"/>
      <c r="Q57" s="569">
        <f t="shared" si="1"/>
        <v>0</v>
      </c>
    </row>
    <row r="58" spans="1:17" customFormat="1" x14ac:dyDescent="0.3">
      <c r="A58" s="30">
        <v>44</v>
      </c>
      <c r="B58" s="2086"/>
      <c r="C58" s="2085"/>
      <c r="D58" s="119" t="s">
        <v>437</v>
      </c>
      <c r="E58" s="33">
        <v>2</v>
      </c>
      <c r="F58" s="34">
        <v>1</v>
      </c>
      <c r="G58" s="30"/>
      <c r="H58" s="33"/>
      <c r="I58" s="194"/>
      <c r="J58" s="30"/>
      <c r="K58" s="33"/>
      <c r="L58" s="36"/>
      <c r="M58" s="36"/>
      <c r="N58" s="33" t="s">
        <v>225</v>
      </c>
      <c r="O58" s="588" t="s">
        <v>225</v>
      </c>
      <c r="P58" s="1018"/>
      <c r="Q58" s="569">
        <f t="shared" si="1"/>
        <v>0</v>
      </c>
    </row>
    <row r="59" spans="1:17" customFormat="1" ht="30" customHeight="1" x14ac:dyDescent="0.3">
      <c r="A59" s="30">
        <v>45</v>
      </c>
      <c r="B59" s="2086"/>
      <c r="C59" s="2085"/>
      <c r="D59" s="119" t="s">
        <v>438</v>
      </c>
      <c r="E59" s="33">
        <v>2</v>
      </c>
      <c r="F59" s="34">
        <v>1</v>
      </c>
      <c r="G59" s="30"/>
      <c r="H59" s="33"/>
      <c r="I59" s="194"/>
      <c r="J59" s="30"/>
      <c r="K59" s="33"/>
      <c r="L59" s="36"/>
      <c r="M59" s="36"/>
      <c r="N59" s="33" t="s">
        <v>225</v>
      </c>
      <c r="O59" s="588" t="s">
        <v>225</v>
      </c>
      <c r="P59" s="1018"/>
      <c r="Q59" s="569">
        <f t="shared" si="1"/>
        <v>0</v>
      </c>
    </row>
    <row r="60" spans="1:17" customFormat="1" ht="30" customHeight="1" x14ac:dyDescent="0.3">
      <c r="A60" s="30">
        <v>46</v>
      </c>
      <c r="B60" s="2086"/>
      <c r="C60" s="2085"/>
      <c r="D60" s="119" t="s">
        <v>439</v>
      </c>
      <c r="E60" s="33">
        <v>2</v>
      </c>
      <c r="F60" s="34">
        <v>1</v>
      </c>
      <c r="G60" s="30"/>
      <c r="H60" s="33"/>
      <c r="I60" s="194"/>
      <c r="J60" s="30"/>
      <c r="K60" s="33"/>
      <c r="L60" s="36"/>
      <c r="M60" s="36"/>
      <c r="N60" s="33" t="s">
        <v>225</v>
      </c>
      <c r="O60" s="588" t="s">
        <v>225</v>
      </c>
      <c r="P60" s="1018"/>
      <c r="Q60" s="569">
        <f t="shared" si="1"/>
        <v>0</v>
      </c>
    </row>
    <row r="61" spans="1:17" customFormat="1" ht="15" customHeight="1" x14ac:dyDescent="0.3">
      <c r="A61" s="30">
        <v>47</v>
      </c>
      <c r="B61" s="2086" t="s">
        <v>440</v>
      </c>
      <c r="C61" s="2086" t="s">
        <v>5010</v>
      </c>
      <c r="D61" s="169" t="s">
        <v>442</v>
      </c>
      <c r="E61" s="33">
        <v>2</v>
      </c>
      <c r="F61" s="34">
        <v>1</v>
      </c>
      <c r="G61" s="30"/>
      <c r="H61" s="33"/>
      <c r="I61" s="194"/>
      <c r="J61" s="30"/>
      <c r="K61" s="33"/>
      <c r="L61" s="36"/>
      <c r="M61" s="36"/>
      <c r="N61" s="33" t="s">
        <v>225</v>
      </c>
      <c r="O61" s="588" t="s">
        <v>225</v>
      </c>
      <c r="P61" s="1018"/>
      <c r="Q61" s="569">
        <f t="shared" si="1"/>
        <v>0</v>
      </c>
    </row>
    <row r="62" spans="1:17" customFormat="1" x14ac:dyDescent="0.3">
      <c r="A62" s="30">
        <v>48</v>
      </c>
      <c r="B62" s="2086"/>
      <c r="C62" s="2086"/>
      <c r="D62" s="169" t="s">
        <v>443</v>
      </c>
      <c r="E62" s="33">
        <v>2</v>
      </c>
      <c r="F62" s="34">
        <v>1</v>
      </c>
      <c r="G62" s="30"/>
      <c r="H62" s="33"/>
      <c r="I62" s="194"/>
      <c r="J62" s="30"/>
      <c r="K62" s="33"/>
      <c r="L62" s="36"/>
      <c r="M62" s="36"/>
      <c r="N62" s="33" t="s">
        <v>225</v>
      </c>
      <c r="O62" s="588" t="s">
        <v>225</v>
      </c>
      <c r="P62" s="1018"/>
      <c r="Q62" s="569">
        <f t="shared" si="1"/>
        <v>0</v>
      </c>
    </row>
    <row r="63" spans="1:17" customFormat="1" ht="15" customHeight="1" x14ac:dyDescent="0.3">
      <c r="A63" s="30">
        <v>49</v>
      </c>
      <c r="B63" s="2086"/>
      <c r="C63" s="2086"/>
      <c r="D63" s="169" t="s">
        <v>444</v>
      </c>
      <c r="E63" s="33">
        <v>2</v>
      </c>
      <c r="F63" s="34">
        <v>1</v>
      </c>
      <c r="G63" s="30"/>
      <c r="H63" s="33"/>
      <c r="I63" s="194"/>
      <c r="J63" s="30"/>
      <c r="K63" s="33"/>
      <c r="L63" s="36"/>
      <c r="M63" s="36"/>
      <c r="N63" s="33" t="s">
        <v>225</v>
      </c>
      <c r="O63" s="588" t="s">
        <v>225</v>
      </c>
      <c r="P63" s="1018"/>
      <c r="Q63" s="569">
        <f t="shared" si="1"/>
        <v>0</v>
      </c>
    </row>
    <row r="64" spans="1:17" customFormat="1" x14ac:dyDescent="0.3">
      <c r="A64" s="30">
        <v>50</v>
      </c>
      <c r="B64" s="2086"/>
      <c r="C64" s="2086"/>
      <c r="D64" s="169" t="s">
        <v>445</v>
      </c>
      <c r="E64" s="33">
        <v>2</v>
      </c>
      <c r="F64" s="34">
        <v>18</v>
      </c>
      <c r="G64" s="30"/>
      <c r="H64" s="33"/>
      <c r="I64" s="194"/>
      <c r="J64" s="30"/>
      <c r="K64" s="33"/>
      <c r="L64" s="36"/>
      <c r="M64" s="36"/>
      <c r="N64" s="33" t="s">
        <v>225</v>
      </c>
      <c r="O64" s="588" t="s">
        <v>225</v>
      </c>
      <c r="P64" s="1018"/>
      <c r="Q64" s="569">
        <f t="shared" si="1"/>
        <v>0</v>
      </c>
    </row>
    <row r="65" spans="1:17" customFormat="1" ht="15" customHeight="1" x14ac:dyDescent="0.3">
      <c r="A65" s="30">
        <v>51</v>
      </c>
      <c r="B65" s="2086"/>
      <c r="C65" s="2086"/>
      <c r="D65" s="119" t="s">
        <v>446</v>
      </c>
      <c r="E65" s="33">
        <v>2</v>
      </c>
      <c r="F65" s="34">
        <v>4</v>
      </c>
      <c r="G65" s="30"/>
      <c r="H65" s="33"/>
      <c r="I65" s="194"/>
      <c r="J65" s="30"/>
      <c r="K65" s="33"/>
      <c r="L65" s="36"/>
      <c r="M65" s="36"/>
      <c r="N65" s="33" t="s">
        <v>225</v>
      </c>
      <c r="O65" s="588" t="s">
        <v>225</v>
      </c>
      <c r="P65" s="1018"/>
      <c r="Q65" s="569">
        <f t="shared" si="1"/>
        <v>0</v>
      </c>
    </row>
    <row r="66" spans="1:17" customFormat="1" ht="27.6" x14ac:dyDescent="0.3">
      <c r="A66" s="30">
        <v>52</v>
      </c>
      <c r="B66" s="2086" t="s">
        <v>440</v>
      </c>
      <c r="C66" s="2086" t="s">
        <v>5011</v>
      </c>
      <c r="D66" s="119" t="s">
        <v>448</v>
      </c>
      <c r="E66" s="33">
        <v>2</v>
      </c>
      <c r="F66" s="34">
        <v>18</v>
      </c>
      <c r="G66" s="30"/>
      <c r="H66" s="33"/>
      <c r="I66" s="194"/>
      <c r="J66" s="30"/>
      <c r="K66" s="33"/>
      <c r="L66" s="36"/>
      <c r="M66" s="36"/>
      <c r="N66" s="33" t="s">
        <v>225</v>
      </c>
      <c r="O66" s="588" t="s">
        <v>225</v>
      </c>
      <c r="P66" s="1018"/>
      <c r="Q66" s="569">
        <f t="shared" si="1"/>
        <v>0</v>
      </c>
    </row>
    <row r="67" spans="1:17" customFormat="1" ht="15" customHeight="1" x14ac:dyDescent="0.3">
      <c r="A67" s="30">
        <v>53</v>
      </c>
      <c r="B67" s="2086"/>
      <c r="C67" s="2086"/>
      <c r="D67" s="200" t="s">
        <v>449</v>
      </c>
      <c r="E67" s="33">
        <v>2</v>
      </c>
      <c r="F67" s="34">
        <v>18</v>
      </c>
      <c r="G67" s="30"/>
      <c r="H67" s="33"/>
      <c r="I67" s="588" t="s">
        <v>225</v>
      </c>
      <c r="J67" s="30"/>
      <c r="K67" s="33"/>
      <c r="L67" s="36"/>
      <c r="M67" s="36"/>
      <c r="N67" s="33" t="s">
        <v>225</v>
      </c>
      <c r="O67" s="588" t="s">
        <v>225</v>
      </c>
      <c r="P67" s="1018"/>
      <c r="Q67" s="569">
        <f t="shared" si="1"/>
        <v>0</v>
      </c>
    </row>
    <row r="68" spans="1:17" customFormat="1" x14ac:dyDescent="0.3">
      <c r="A68" s="30">
        <v>54</v>
      </c>
      <c r="B68" s="2086"/>
      <c r="C68" s="2086"/>
      <c r="D68" s="169" t="s">
        <v>450</v>
      </c>
      <c r="E68" s="33">
        <v>2</v>
      </c>
      <c r="F68" s="34">
        <v>18</v>
      </c>
      <c r="G68" s="30"/>
      <c r="H68" s="33"/>
      <c r="I68" s="194"/>
      <c r="J68" s="30"/>
      <c r="K68" s="33"/>
      <c r="L68" s="36"/>
      <c r="M68" s="36"/>
      <c r="N68" s="33" t="s">
        <v>225</v>
      </c>
      <c r="O68" s="588" t="s">
        <v>225</v>
      </c>
      <c r="P68" s="1018"/>
      <c r="Q68" s="569">
        <f t="shared" si="1"/>
        <v>0</v>
      </c>
    </row>
    <row r="69" spans="1:17" customFormat="1" ht="15" customHeight="1" x14ac:dyDescent="0.3">
      <c r="A69" s="30">
        <v>55</v>
      </c>
      <c r="B69" s="2086"/>
      <c r="C69" s="2086"/>
      <c r="D69" s="119" t="s">
        <v>446</v>
      </c>
      <c r="E69" s="33">
        <v>2</v>
      </c>
      <c r="F69" s="34">
        <v>4</v>
      </c>
      <c r="G69" s="30"/>
      <c r="H69" s="33"/>
      <c r="I69" s="194"/>
      <c r="J69" s="30"/>
      <c r="K69" s="33"/>
      <c r="L69" s="36"/>
      <c r="M69" s="36"/>
      <c r="N69" s="33" t="s">
        <v>225</v>
      </c>
      <c r="O69" s="588" t="s">
        <v>225</v>
      </c>
      <c r="P69" s="1018"/>
      <c r="Q69" s="569">
        <f t="shared" si="1"/>
        <v>0</v>
      </c>
    </row>
    <row r="70" spans="1:17" customFormat="1" ht="27.6" x14ac:dyDescent="0.3">
      <c r="A70" s="30">
        <v>56</v>
      </c>
      <c r="B70" s="2085" t="s">
        <v>451</v>
      </c>
      <c r="C70" s="33" t="s">
        <v>5012</v>
      </c>
      <c r="D70" s="119" t="s">
        <v>335</v>
      </c>
      <c r="E70" s="33">
        <v>12</v>
      </c>
      <c r="F70" s="34">
        <v>1</v>
      </c>
      <c r="G70" s="30"/>
      <c r="H70" s="33"/>
      <c r="I70" s="194" t="s">
        <v>225</v>
      </c>
      <c r="J70" s="30"/>
      <c r="K70" s="33"/>
      <c r="L70" s="36"/>
      <c r="M70" s="36"/>
      <c r="N70" s="33"/>
      <c r="O70" s="194"/>
      <c r="P70" s="1802" t="s">
        <v>137</v>
      </c>
      <c r="Q70" s="1802"/>
    </row>
    <row r="71" spans="1:17" customFormat="1" ht="15" customHeight="1" x14ac:dyDescent="0.3">
      <c r="A71" s="30">
        <v>57</v>
      </c>
      <c r="B71" s="2085"/>
      <c r="C71" s="33" t="s">
        <v>5012</v>
      </c>
      <c r="D71" s="119" t="s">
        <v>336</v>
      </c>
      <c r="E71" s="33">
        <v>2</v>
      </c>
      <c r="F71" s="34">
        <v>1</v>
      </c>
      <c r="G71" s="30"/>
      <c r="H71" s="33"/>
      <c r="I71" s="194"/>
      <c r="J71" s="30"/>
      <c r="K71" s="33"/>
      <c r="L71" s="36"/>
      <c r="M71" s="36"/>
      <c r="N71" s="33" t="s">
        <v>225</v>
      </c>
      <c r="O71" s="194" t="s">
        <v>225</v>
      </c>
      <c r="P71" s="1018"/>
      <c r="Q71" s="569">
        <f>ROUND(P71,2)*E71*F71</f>
        <v>0</v>
      </c>
    </row>
    <row r="72" spans="1:17" customFormat="1" ht="27.6" x14ac:dyDescent="0.3">
      <c r="A72" s="30">
        <v>58</v>
      </c>
      <c r="B72" s="2085" t="s">
        <v>453</v>
      </c>
      <c r="C72" s="33" t="s">
        <v>5013</v>
      </c>
      <c r="D72" s="119" t="s">
        <v>335</v>
      </c>
      <c r="E72" s="33">
        <v>1</v>
      </c>
      <c r="F72" s="34">
        <v>1</v>
      </c>
      <c r="G72" s="30"/>
      <c r="H72" s="33"/>
      <c r="I72" s="194"/>
      <c r="J72" s="30"/>
      <c r="K72" s="33"/>
      <c r="L72" s="36"/>
      <c r="M72" s="36"/>
      <c r="N72" s="33"/>
      <c r="O72" s="194" t="s">
        <v>225</v>
      </c>
      <c r="P72" s="1018"/>
      <c r="Q72" s="569">
        <f>ROUND(P72,2)*E72*F72</f>
        <v>0</v>
      </c>
    </row>
    <row r="73" spans="1:17" customFormat="1" ht="26.25" customHeight="1" x14ac:dyDescent="0.3">
      <c r="A73" s="30">
        <v>59</v>
      </c>
      <c r="B73" s="2085"/>
      <c r="C73" s="33" t="s">
        <v>5013</v>
      </c>
      <c r="D73" s="119" t="s">
        <v>455</v>
      </c>
      <c r="E73" s="33">
        <v>1</v>
      </c>
      <c r="F73" s="34">
        <v>1</v>
      </c>
      <c r="G73" s="30"/>
      <c r="H73" s="33"/>
      <c r="I73" s="194"/>
      <c r="J73" s="30"/>
      <c r="K73" s="33"/>
      <c r="L73" s="36"/>
      <c r="M73" s="36"/>
      <c r="N73" s="33"/>
      <c r="O73" s="194" t="s">
        <v>225</v>
      </c>
      <c r="P73" s="1018"/>
      <c r="Q73" s="569">
        <f>ROUND(P73,2)*E73*F73</f>
        <v>0</v>
      </c>
    </row>
    <row r="74" spans="1:17" customFormat="1" ht="15" thickBot="1" x14ac:dyDescent="0.35">
      <c r="A74" s="41">
        <v>60</v>
      </c>
      <c r="B74" s="274"/>
      <c r="C74" s="302" t="s">
        <v>161</v>
      </c>
      <c r="D74" s="139" t="s">
        <v>162</v>
      </c>
      <c r="E74" s="44">
        <v>2</v>
      </c>
      <c r="F74" s="195">
        <v>1</v>
      </c>
      <c r="G74" s="104"/>
      <c r="H74" s="46"/>
      <c r="I74" s="223"/>
      <c r="J74" s="104"/>
      <c r="K74" s="46"/>
      <c r="L74" s="46"/>
      <c r="M74" s="46"/>
      <c r="N74" s="46" t="s">
        <v>225</v>
      </c>
      <c r="O74" s="223" t="s">
        <v>225</v>
      </c>
      <c r="P74" s="1019"/>
      <c r="Q74" s="591">
        <f>ROUND(P74,2)*E74*F74</f>
        <v>0</v>
      </c>
    </row>
    <row r="75" spans="1:17" customFormat="1" ht="15" thickBot="1" x14ac:dyDescent="0.35">
      <c r="A75" s="1747" t="s">
        <v>163</v>
      </c>
      <c r="B75" s="1747"/>
      <c r="C75" s="1747"/>
      <c r="D75" s="1747"/>
      <c r="E75" s="1747"/>
      <c r="F75" s="1747"/>
      <c r="G75" s="1747"/>
      <c r="H75" s="1747"/>
      <c r="I75" s="1747"/>
      <c r="J75" s="1747"/>
      <c r="K75" s="1747"/>
      <c r="L75" s="1747"/>
      <c r="M75" s="1747"/>
      <c r="N75" s="1747"/>
      <c r="O75" s="1747"/>
      <c r="P75" s="1829">
        <f>SUM(Q20:Q74)</f>
        <v>0</v>
      </c>
      <c r="Q75" s="1829"/>
    </row>
    <row r="76" spans="1:17" customFormat="1" ht="15" thickBot="1" x14ac:dyDescent="0.35">
      <c r="A76" s="59" t="s">
        <v>3023</v>
      </c>
      <c r="B76" s="59"/>
      <c r="C76" s="60"/>
      <c r="D76" s="60"/>
      <c r="E76" s="60"/>
      <c r="F76" s="60"/>
      <c r="G76" s="60"/>
      <c r="H76" s="60"/>
      <c r="I76" s="60"/>
      <c r="J76" s="60"/>
      <c r="K76" s="60"/>
      <c r="L76" s="60"/>
      <c r="M76" s="60"/>
      <c r="N76" s="60"/>
      <c r="O76" s="61"/>
      <c r="P76" s="1829">
        <f>SUM(P75*2)</f>
        <v>0</v>
      </c>
      <c r="Q76" s="1829"/>
    </row>
    <row r="77" spans="1:17" customFormat="1" x14ac:dyDescent="0.3">
      <c r="A77" s="142"/>
      <c r="B77" s="142"/>
      <c r="C77" s="142"/>
      <c r="D77" s="142"/>
      <c r="E77" s="142"/>
      <c r="F77" s="142"/>
      <c r="G77" s="143"/>
      <c r="H77" s="143"/>
      <c r="I77" s="143"/>
      <c r="J77" s="143"/>
      <c r="K77" s="143"/>
      <c r="L77" s="143"/>
      <c r="M77" s="143"/>
      <c r="N77" s="143"/>
      <c r="O77" s="143"/>
      <c r="P77" s="142"/>
      <c r="Q77" s="142"/>
    </row>
    <row r="78" spans="1:17" customFormat="1" x14ac:dyDescent="0.3">
      <c r="A78" s="6"/>
      <c r="B78" s="6"/>
      <c r="C78" s="6"/>
      <c r="D78" s="6"/>
      <c r="E78" s="6"/>
      <c r="F78" s="6"/>
      <c r="G78" s="62"/>
      <c r="H78" s="62"/>
      <c r="I78" s="62"/>
      <c r="J78" s="62"/>
      <c r="K78" s="62"/>
      <c r="L78" s="62"/>
      <c r="M78" s="62"/>
      <c r="N78" s="62"/>
      <c r="O78" s="62"/>
      <c r="P78" s="6"/>
      <c r="Q78" s="6"/>
    </row>
    <row r="79" spans="1:17" customFormat="1" x14ac:dyDescent="0.3">
      <c r="A79" s="6"/>
      <c r="B79" s="6"/>
      <c r="C79" s="6"/>
      <c r="D79" s="6"/>
      <c r="E79" s="6"/>
      <c r="F79" s="6"/>
      <c r="G79" s="62"/>
      <c r="H79" s="62"/>
      <c r="I79" s="62"/>
      <c r="J79" s="62"/>
      <c r="K79" s="62"/>
      <c r="L79" s="62"/>
      <c r="M79" s="62"/>
      <c r="N79" s="62"/>
      <c r="O79" s="62"/>
      <c r="P79" s="6"/>
      <c r="Q79" s="6"/>
    </row>
    <row r="80" spans="1:17" customFormat="1" x14ac:dyDescent="0.3">
      <c r="A80" s="6"/>
      <c r="B80" s="6"/>
      <c r="C80" s="6"/>
      <c r="D80" s="6"/>
      <c r="E80" s="6"/>
      <c r="F80" s="6"/>
      <c r="G80" s="62"/>
      <c r="H80" s="62"/>
      <c r="I80" s="62"/>
      <c r="J80" s="62"/>
      <c r="K80" s="62"/>
      <c r="L80" s="62"/>
      <c r="M80" s="62"/>
      <c r="N80" s="62"/>
      <c r="O80" s="62"/>
      <c r="P80" s="6"/>
      <c r="Q80" s="6"/>
    </row>
    <row r="83" ht="15" customHeight="1" x14ac:dyDescent="0.3"/>
    <row r="93" ht="15" customHeight="1" x14ac:dyDescent="0.3"/>
    <row r="105" ht="15" customHeight="1" x14ac:dyDescent="0.3"/>
    <row r="115" ht="15" customHeight="1" x14ac:dyDescent="0.3"/>
    <row r="124" ht="15" customHeight="1" x14ac:dyDescent="0.3"/>
    <row r="136" ht="15" customHeight="1" x14ac:dyDescent="0.3"/>
    <row r="148" ht="15" customHeight="1" x14ac:dyDescent="0.3"/>
    <row r="157" ht="15" customHeight="1" x14ac:dyDescent="0.3"/>
    <row r="172" ht="15" customHeight="1" x14ac:dyDescent="0.3"/>
    <row r="174" ht="15" customHeight="1" x14ac:dyDescent="0.3"/>
  </sheetData>
  <sheetProtection algorithmName="SHA-512" hashValue="XnAssUXPErv7L1A3iQj9ovDvz9huceruAIZpy0kPzNSP1gV+uJEXWnhdlrHACt9+ZaCq/6j5xwP8NBcdAQqqoA==" saltValue="3oj11CmiUeV0VNHvjzzQzA==" spinCount="100000" sheet="1" objects="1" scenarios="1"/>
  <mergeCells count="44">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B15:B22"/>
    <mergeCell ref="C15:C22"/>
    <mergeCell ref="P15:Q15"/>
    <mergeCell ref="P16:Q16"/>
    <mergeCell ref="P17:Q17"/>
    <mergeCell ref="P18:Q18"/>
    <mergeCell ref="P19:Q19"/>
    <mergeCell ref="B23:B24"/>
    <mergeCell ref="C23:C24"/>
    <mergeCell ref="B25:B26"/>
    <mergeCell ref="C25:C26"/>
    <mergeCell ref="B27:B41"/>
    <mergeCell ref="C27:C41"/>
    <mergeCell ref="P42:Q42"/>
    <mergeCell ref="B53:B60"/>
    <mergeCell ref="C53:C60"/>
    <mergeCell ref="P76:Q76"/>
    <mergeCell ref="B66:B69"/>
    <mergeCell ref="C66:C69"/>
    <mergeCell ref="B70:B71"/>
    <mergeCell ref="P70:Q70"/>
    <mergeCell ref="B72:B73"/>
    <mergeCell ref="A75:O75"/>
    <mergeCell ref="P75:Q75"/>
    <mergeCell ref="B61:B65"/>
    <mergeCell ref="C61:C65"/>
    <mergeCell ref="B42:B52"/>
    <mergeCell ref="C42:C5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0AA2-D99E-4581-B25F-6F1AD5F9F49B}">
  <sheetPr>
    <tabColor rgb="FFFFC000"/>
    <pageSetUpPr fitToPage="1"/>
  </sheetPr>
  <dimension ref="A1:Q159"/>
  <sheetViews>
    <sheetView topLeftCell="C8" workbookViewId="0">
      <selection activeCell="P15" sqref="P15:P59"/>
    </sheetView>
  </sheetViews>
  <sheetFormatPr defaultColWidth="8.88671875" defaultRowHeight="14.4" x14ac:dyDescent="0.3"/>
  <cols>
    <col min="1" max="1" width="8.88671875" style="6" bestFit="1" customWidth="1"/>
    <col min="2" max="2" width="26.109375" style="6" customWidth="1"/>
    <col min="3" max="3" width="49.6640625" style="6" customWidth="1"/>
    <col min="4" max="4" width="56.88671875" style="6" customWidth="1"/>
    <col min="5" max="5" width="8.109375" style="6" customWidth="1"/>
    <col min="6" max="6" width="8.88671875" style="6" bestFit="1" customWidth="1"/>
    <col min="7" max="9" width="3.664062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5014</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5015</v>
      </c>
      <c r="B9" s="1771"/>
      <c r="C9" s="1771"/>
      <c r="D9" s="1771"/>
      <c r="E9" s="69"/>
      <c r="F9" s="69"/>
      <c r="G9" s="69"/>
      <c r="H9" s="69"/>
      <c r="I9" s="70"/>
      <c r="J9" s="70"/>
      <c r="K9" s="70"/>
      <c r="L9" s="70"/>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7" t="s">
        <v>116</v>
      </c>
      <c r="Q11" s="1767" t="s">
        <v>117</v>
      </c>
    </row>
    <row r="12" spans="1:17"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3"/>
      <c r="P12" s="1767"/>
      <c r="Q12" s="1767"/>
    </row>
    <row r="13" spans="1:17" s="15" customFormat="1" ht="77.25" customHeight="1" thickBot="1" x14ac:dyDescent="0.35">
      <c r="A13" s="1763"/>
      <c r="B13" s="1763"/>
      <c r="C13" s="1764"/>
      <c r="D13" s="1768"/>
      <c r="E13" s="1768"/>
      <c r="F13" s="1768"/>
      <c r="G13" s="252" t="s">
        <v>120</v>
      </c>
      <c r="H13" s="17" t="s">
        <v>724</v>
      </c>
      <c r="I13" s="18" t="s">
        <v>603</v>
      </c>
      <c r="J13" s="19" t="s">
        <v>603</v>
      </c>
      <c r="K13" s="253" t="s">
        <v>123</v>
      </c>
      <c r="L13" s="17" t="s">
        <v>124</v>
      </c>
      <c r="M13" s="17" t="s">
        <v>125</v>
      </c>
      <c r="N13" s="17" t="s">
        <v>126</v>
      </c>
      <c r="O13" s="18" t="s">
        <v>127</v>
      </c>
      <c r="P13" s="1767"/>
      <c r="Q13" s="1767"/>
    </row>
    <row r="14" spans="1:17" customFormat="1" ht="15" thickBot="1" x14ac:dyDescent="0.35">
      <c r="A14" s="1759" t="s">
        <v>5016</v>
      </c>
      <c r="B14" s="1759"/>
      <c r="C14" s="1759"/>
      <c r="D14" s="1759"/>
      <c r="E14" s="1759"/>
      <c r="F14" s="1759"/>
      <c r="G14" s="1759"/>
      <c r="H14" s="1759"/>
      <c r="I14" s="1759"/>
      <c r="J14" s="1759"/>
      <c r="K14" s="1759"/>
      <c r="L14" s="1759"/>
      <c r="M14" s="1759"/>
      <c r="N14" s="1759"/>
      <c r="O14" s="1759"/>
      <c r="P14" s="1759"/>
      <c r="Q14" s="1759"/>
    </row>
    <row r="15" spans="1:17" customFormat="1" ht="15" customHeight="1" thickBot="1" x14ac:dyDescent="0.35">
      <c r="A15" s="20">
        <v>1</v>
      </c>
      <c r="B15" s="1772" t="s">
        <v>5017</v>
      </c>
      <c r="C15" s="1772" t="s">
        <v>5018</v>
      </c>
      <c r="D15" s="216" t="s">
        <v>5019</v>
      </c>
      <c r="E15" s="24">
        <v>2</v>
      </c>
      <c r="F15" s="25">
        <v>1</v>
      </c>
      <c r="G15" s="166"/>
      <c r="H15" s="167"/>
      <c r="I15" s="183"/>
      <c r="J15" s="26"/>
      <c r="K15" s="27"/>
      <c r="L15" s="27"/>
      <c r="M15" s="167"/>
      <c r="N15" s="167" t="s">
        <v>225</v>
      </c>
      <c r="O15" s="592" t="s">
        <v>225</v>
      </c>
      <c r="P15" s="1017"/>
      <c r="Q15" s="567">
        <f t="shared" ref="Q15:Q59" si="0">ROUND(P15,2)*E15*F15</f>
        <v>0</v>
      </c>
    </row>
    <row r="16" spans="1:17" customFormat="1" ht="15" customHeight="1" thickBot="1" x14ac:dyDescent="0.35">
      <c r="A16" s="30">
        <v>2</v>
      </c>
      <c r="B16" s="1772"/>
      <c r="C16" s="1772"/>
      <c r="D16" s="92" t="s">
        <v>5020</v>
      </c>
      <c r="E16" s="33">
        <v>2</v>
      </c>
      <c r="F16" s="34">
        <v>1</v>
      </c>
      <c r="G16" s="170"/>
      <c r="H16" s="178"/>
      <c r="I16" s="179"/>
      <c r="J16" s="35"/>
      <c r="K16" s="36"/>
      <c r="L16" s="36"/>
      <c r="M16" s="171"/>
      <c r="N16" s="171" t="s">
        <v>225</v>
      </c>
      <c r="O16" s="588" t="s">
        <v>225</v>
      </c>
      <c r="P16" s="1018"/>
      <c r="Q16" s="569">
        <f t="shared" si="0"/>
        <v>0</v>
      </c>
    </row>
    <row r="17" spans="1:17" customFormat="1" ht="15" customHeight="1" thickBot="1" x14ac:dyDescent="0.35">
      <c r="A17" s="30">
        <v>3</v>
      </c>
      <c r="B17" s="1772"/>
      <c r="C17" s="1772"/>
      <c r="D17" s="92" t="s">
        <v>494</v>
      </c>
      <c r="E17" s="33">
        <v>2</v>
      </c>
      <c r="F17" s="34">
        <v>1</v>
      </c>
      <c r="G17" s="170"/>
      <c r="H17" s="178"/>
      <c r="I17" s="179"/>
      <c r="J17" s="35"/>
      <c r="K17" s="36"/>
      <c r="L17" s="36"/>
      <c r="M17" s="171"/>
      <c r="N17" s="171" t="s">
        <v>225</v>
      </c>
      <c r="O17" s="588" t="s">
        <v>225</v>
      </c>
      <c r="P17" s="1018"/>
      <c r="Q17" s="569">
        <f t="shared" si="0"/>
        <v>0</v>
      </c>
    </row>
    <row r="18" spans="1:17" customFormat="1" ht="15" customHeight="1" thickBot="1" x14ac:dyDescent="0.35">
      <c r="A18" s="30">
        <v>4</v>
      </c>
      <c r="B18" s="1772"/>
      <c r="C18" s="1772"/>
      <c r="D18" s="92" t="s">
        <v>495</v>
      </c>
      <c r="E18" s="33">
        <v>2</v>
      </c>
      <c r="F18" s="34">
        <v>1</v>
      </c>
      <c r="G18" s="170"/>
      <c r="H18" s="178"/>
      <c r="I18" s="179"/>
      <c r="J18" s="35"/>
      <c r="K18" s="36"/>
      <c r="L18" s="36"/>
      <c r="M18" s="171"/>
      <c r="N18" s="171" t="s">
        <v>225</v>
      </c>
      <c r="O18" s="588" t="s">
        <v>225</v>
      </c>
      <c r="P18" s="1018"/>
      <c r="Q18" s="569">
        <f t="shared" si="0"/>
        <v>0</v>
      </c>
    </row>
    <row r="19" spans="1:17" customFormat="1" ht="30" customHeight="1" thickBot="1" x14ac:dyDescent="0.35">
      <c r="A19" s="30">
        <v>5</v>
      </c>
      <c r="B19" s="1772"/>
      <c r="C19" s="1772"/>
      <c r="D19" s="217" t="s">
        <v>496</v>
      </c>
      <c r="E19" s="33">
        <v>2</v>
      </c>
      <c r="F19" s="34">
        <v>1</v>
      </c>
      <c r="G19" s="170"/>
      <c r="H19" s="178"/>
      <c r="I19" s="179"/>
      <c r="J19" s="35"/>
      <c r="K19" s="36"/>
      <c r="L19" s="36"/>
      <c r="M19" s="171"/>
      <c r="N19" s="171" t="s">
        <v>225</v>
      </c>
      <c r="O19" s="588" t="s">
        <v>225</v>
      </c>
      <c r="P19" s="1018"/>
      <c r="Q19" s="569">
        <f t="shared" si="0"/>
        <v>0</v>
      </c>
    </row>
    <row r="20" spans="1:17" customFormat="1" ht="15" customHeight="1" thickBot="1" x14ac:dyDescent="0.35">
      <c r="A20" s="30">
        <v>6</v>
      </c>
      <c r="B20" s="1772"/>
      <c r="C20" s="1772"/>
      <c r="D20" s="92" t="s">
        <v>497</v>
      </c>
      <c r="E20" s="33">
        <v>2</v>
      </c>
      <c r="F20" s="34">
        <v>1</v>
      </c>
      <c r="G20" s="170"/>
      <c r="H20" s="178"/>
      <c r="I20" s="179"/>
      <c r="J20" s="35"/>
      <c r="K20" s="36"/>
      <c r="L20" s="36"/>
      <c r="M20" s="171"/>
      <c r="N20" s="171" t="s">
        <v>225</v>
      </c>
      <c r="O20" s="588" t="s">
        <v>225</v>
      </c>
      <c r="P20" s="1018"/>
      <c r="Q20" s="569">
        <f t="shared" si="0"/>
        <v>0</v>
      </c>
    </row>
    <row r="21" spans="1:17" customFormat="1" ht="15" customHeight="1" thickBot="1" x14ac:dyDescent="0.35">
      <c r="A21" s="30">
        <v>7</v>
      </c>
      <c r="B21" s="1772"/>
      <c r="C21" s="1772"/>
      <c r="D21" s="217" t="s">
        <v>5021</v>
      </c>
      <c r="E21" s="33">
        <v>2</v>
      </c>
      <c r="F21" s="34">
        <v>1</v>
      </c>
      <c r="G21" s="170"/>
      <c r="H21" s="178"/>
      <c r="I21" s="179"/>
      <c r="J21" s="35"/>
      <c r="K21" s="36"/>
      <c r="L21" s="36"/>
      <c r="M21" s="171"/>
      <c r="N21" s="171" t="s">
        <v>225</v>
      </c>
      <c r="O21" s="588" t="s">
        <v>225</v>
      </c>
      <c r="P21" s="1018"/>
      <c r="Q21" s="569">
        <f t="shared" si="0"/>
        <v>0</v>
      </c>
    </row>
    <row r="22" spans="1:17" customFormat="1" ht="15" customHeight="1" thickBot="1" x14ac:dyDescent="0.35">
      <c r="A22" s="30">
        <v>8</v>
      </c>
      <c r="B22" s="1772"/>
      <c r="C22" s="1772"/>
      <c r="D22" s="92" t="s">
        <v>499</v>
      </c>
      <c r="E22" s="33">
        <v>2</v>
      </c>
      <c r="F22" s="34">
        <v>1</v>
      </c>
      <c r="G22" s="170"/>
      <c r="H22" s="178"/>
      <c r="I22" s="179"/>
      <c r="J22" s="35"/>
      <c r="K22" s="36"/>
      <c r="L22" s="36"/>
      <c r="M22" s="171"/>
      <c r="N22" s="171" t="s">
        <v>225</v>
      </c>
      <c r="O22" s="588" t="s">
        <v>225</v>
      </c>
      <c r="P22" s="1018"/>
      <c r="Q22" s="569">
        <f t="shared" si="0"/>
        <v>0</v>
      </c>
    </row>
    <row r="23" spans="1:17" customFormat="1" ht="30" customHeight="1" thickBot="1" x14ac:dyDescent="0.35">
      <c r="A23" s="30">
        <v>9</v>
      </c>
      <c r="B23" s="1772"/>
      <c r="C23" s="1772"/>
      <c r="D23" s="217" t="s">
        <v>500</v>
      </c>
      <c r="E23" s="33">
        <v>2</v>
      </c>
      <c r="F23" s="34">
        <v>1</v>
      </c>
      <c r="G23" s="170"/>
      <c r="H23" s="178"/>
      <c r="I23" s="179"/>
      <c r="J23" s="35"/>
      <c r="K23" s="36"/>
      <c r="L23" s="36"/>
      <c r="M23" s="171"/>
      <c r="N23" s="171" t="s">
        <v>225</v>
      </c>
      <c r="O23" s="588" t="s">
        <v>225</v>
      </c>
      <c r="P23" s="1018"/>
      <c r="Q23" s="569">
        <f t="shared" si="0"/>
        <v>0</v>
      </c>
    </row>
    <row r="24" spans="1:17" customFormat="1" ht="15" customHeight="1" thickBot="1" x14ac:dyDescent="0.35">
      <c r="A24" s="30">
        <v>10</v>
      </c>
      <c r="B24" s="1772"/>
      <c r="C24" s="1772"/>
      <c r="D24" s="92" t="s">
        <v>5022</v>
      </c>
      <c r="E24" s="33">
        <v>2</v>
      </c>
      <c r="F24" s="34">
        <v>1</v>
      </c>
      <c r="G24" s="170"/>
      <c r="H24" s="178"/>
      <c r="I24" s="179"/>
      <c r="J24" s="35"/>
      <c r="K24" s="36"/>
      <c r="L24" s="36"/>
      <c r="M24" s="171"/>
      <c r="N24" s="171" t="s">
        <v>225</v>
      </c>
      <c r="O24" s="588" t="s">
        <v>225</v>
      </c>
      <c r="P24" s="1018"/>
      <c r="Q24" s="569">
        <f t="shared" si="0"/>
        <v>0</v>
      </c>
    </row>
    <row r="25" spans="1:17" customFormat="1" ht="15" customHeight="1" thickBot="1" x14ac:dyDescent="0.35">
      <c r="A25" s="30">
        <v>11</v>
      </c>
      <c r="B25" s="1772"/>
      <c r="C25" s="1772"/>
      <c r="D25" s="92" t="s">
        <v>502</v>
      </c>
      <c r="E25" s="33">
        <v>2</v>
      </c>
      <c r="F25" s="34">
        <v>1</v>
      </c>
      <c r="G25" s="170"/>
      <c r="H25" s="171"/>
      <c r="I25" s="179"/>
      <c r="J25" s="35"/>
      <c r="K25" s="36"/>
      <c r="L25" s="36"/>
      <c r="M25" s="171"/>
      <c r="N25" s="171" t="s">
        <v>225</v>
      </c>
      <c r="O25" s="588" t="s">
        <v>225</v>
      </c>
      <c r="P25" s="1018"/>
      <c r="Q25" s="569">
        <f t="shared" si="0"/>
        <v>0</v>
      </c>
    </row>
    <row r="26" spans="1:17" customFormat="1" ht="15" customHeight="1" thickBot="1" x14ac:dyDescent="0.35">
      <c r="A26" s="30">
        <v>12</v>
      </c>
      <c r="B26" s="1772"/>
      <c r="C26" s="1772"/>
      <c r="D26" s="92" t="s">
        <v>503</v>
      </c>
      <c r="E26" s="33">
        <v>2</v>
      </c>
      <c r="F26" s="34">
        <v>1</v>
      </c>
      <c r="G26" s="170"/>
      <c r="H26" s="178"/>
      <c r="I26" s="179"/>
      <c r="J26" s="35"/>
      <c r="K26" s="36"/>
      <c r="L26" s="36"/>
      <c r="M26" s="171"/>
      <c r="N26" s="171" t="s">
        <v>225</v>
      </c>
      <c r="O26" s="588" t="s">
        <v>225</v>
      </c>
      <c r="P26" s="1018"/>
      <c r="Q26" s="569">
        <f t="shared" si="0"/>
        <v>0</v>
      </c>
    </row>
    <row r="27" spans="1:17" customFormat="1" ht="30" customHeight="1" thickBot="1" x14ac:dyDescent="0.35">
      <c r="A27" s="30">
        <v>13</v>
      </c>
      <c r="B27" s="1772"/>
      <c r="C27" s="1772"/>
      <c r="D27" s="217" t="s">
        <v>504</v>
      </c>
      <c r="E27" s="33">
        <v>2</v>
      </c>
      <c r="F27" s="34">
        <v>1</v>
      </c>
      <c r="G27" s="170"/>
      <c r="H27" s="178"/>
      <c r="I27" s="179"/>
      <c r="J27" s="35"/>
      <c r="K27" s="36"/>
      <c r="L27" s="36"/>
      <c r="M27" s="171"/>
      <c r="N27" s="171" t="s">
        <v>225</v>
      </c>
      <c r="O27" s="588" t="s">
        <v>225</v>
      </c>
      <c r="P27" s="1018"/>
      <c r="Q27" s="569">
        <f t="shared" si="0"/>
        <v>0</v>
      </c>
    </row>
    <row r="28" spans="1:17" customFormat="1" ht="15" customHeight="1" thickBot="1" x14ac:dyDescent="0.35">
      <c r="A28" s="30">
        <v>14</v>
      </c>
      <c r="B28" s="1772"/>
      <c r="C28" s="1772"/>
      <c r="D28" s="92" t="s">
        <v>505</v>
      </c>
      <c r="E28" s="33">
        <v>2</v>
      </c>
      <c r="F28" s="34">
        <v>1</v>
      </c>
      <c r="G28" s="170"/>
      <c r="H28" s="178"/>
      <c r="I28" s="179"/>
      <c r="J28" s="35"/>
      <c r="K28" s="36"/>
      <c r="L28" s="36"/>
      <c r="M28" s="171"/>
      <c r="N28" s="171" t="s">
        <v>225</v>
      </c>
      <c r="O28" s="588" t="s">
        <v>225</v>
      </c>
      <c r="P28" s="1018"/>
      <c r="Q28" s="569">
        <f t="shared" si="0"/>
        <v>0</v>
      </c>
    </row>
    <row r="29" spans="1:17" customFormat="1" ht="15" customHeight="1" thickBot="1" x14ac:dyDescent="0.35">
      <c r="A29" s="30">
        <v>15</v>
      </c>
      <c r="B29" s="1772"/>
      <c r="C29" s="1772"/>
      <c r="D29" s="92" t="s">
        <v>506</v>
      </c>
      <c r="E29" s="33">
        <v>2</v>
      </c>
      <c r="F29" s="34">
        <v>1</v>
      </c>
      <c r="G29" s="170"/>
      <c r="H29" s="178"/>
      <c r="I29" s="179"/>
      <c r="J29" s="35"/>
      <c r="K29" s="36"/>
      <c r="L29" s="36"/>
      <c r="M29" s="171"/>
      <c r="N29" s="171" t="s">
        <v>225</v>
      </c>
      <c r="O29" s="588" t="s">
        <v>225</v>
      </c>
      <c r="P29" s="1018"/>
      <c r="Q29" s="569">
        <f t="shared" si="0"/>
        <v>0</v>
      </c>
    </row>
    <row r="30" spans="1:17" customFormat="1" ht="15" customHeight="1" thickBot="1" x14ac:dyDescent="0.35">
      <c r="A30" s="30">
        <v>16</v>
      </c>
      <c r="B30" s="1772"/>
      <c r="C30" s="1772"/>
      <c r="D30" s="92" t="s">
        <v>507</v>
      </c>
      <c r="E30" s="33">
        <v>2</v>
      </c>
      <c r="F30" s="34">
        <v>1</v>
      </c>
      <c r="G30" s="170"/>
      <c r="H30" s="178"/>
      <c r="I30" s="179"/>
      <c r="J30" s="35"/>
      <c r="K30" s="36"/>
      <c r="L30" s="36"/>
      <c r="M30" s="171"/>
      <c r="N30" s="171" t="s">
        <v>225</v>
      </c>
      <c r="O30" s="588" t="s">
        <v>225</v>
      </c>
      <c r="P30" s="1018"/>
      <c r="Q30" s="569">
        <f t="shared" si="0"/>
        <v>0</v>
      </c>
    </row>
    <row r="31" spans="1:17" customFormat="1" ht="15" customHeight="1" thickBot="1" x14ac:dyDescent="0.35">
      <c r="A31" s="30">
        <v>17</v>
      </c>
      <c r="B31" s="1772"/>
      <c r="C31" s="1772"/>
      <c r="D31" s="92" t="s">
        <v>5023</v>
      </c>
      <c r="E31" s="33">
        <v>2</v>
      </c>
      <c r="F31" s="34">
        <v>1</v>
      </c>
      <c r="G31" s="170"/>
      <c r="H31" s="178"/>
      <c r="I31" s="179"/>
      <c r="J31" s="35"/>
      <c r="K31" s="36"/>
      <c r="L31" s="36"/>
      <c r="M31" s="171"/>
      <c r="N31" s="171" t="s">
        <v>225</v>
      </c>
      <c r="O31" s="588" t="s">
        <v>225</v>
      </c>
      <c r="P31" s="1018"/>
      <c r="Q31" s="569">
        <f t="shared" si="0"/>
        <v>0</v>
      </c>
    </row>
    <row r="32" spans="1:17" customFormat="1" ht="15" customHeight="1" thickBot="1" x14ac:dyDescent="0.35">
      <c r="A32" s="30">
        <v>18</v>
      </c>
      <c r="B32" s="1772"/>
      <c r="C32" s="1772"/>
      <c r="D32" s="92" t="s">
        <v>509</v>
      </c>
      <c r="E32" s="33">
        <v>2</v>
      </c>
      <c r="F32" s="34">
        <v>1</v>
      </c>
      <c r="G32" s="170"/>
      <c r="H32" s="178"/>
      <c r="I32" s="179"/>
      <c r="J32" s="35"/>
      <c r="K32" s="36"/>
      <c r="L32" s="36"/>
      <c r="M32" s="171"/>
      <c r="N32" s="171" t="s">
        <v>225</v>
      </c>
      <c r="O32" s="588" t="s">
        <v>225</v>
      </c>
      <c r="P32" s="1018"/>
      <c r="Q32" s="569">
        <f t="shared" si="0"/>
        <v>0</v>
      </c>
    </row>
    <row r="33" spans="1:17" customFormat="1" ht="15" customHeight="1" thickBot="1" x14ac:dyDescent="0.35">
      <c r="A33" s="30">
        <v>19</v>
      </c>
      <c r="B33" s="1772"/>
      <c r="C33" s="1772"/>
      <c r="D33" s="92" t="s">
        <v>510</v>
      </c>
      <c r="E33" s="33">
        <v>2</v>
      </c>
      <c r="F33" s="34">
        <v>1</v>
      </c>
      <c r="G33" s="170"/>
      <c r="H33" s="178"/>
      <c r="I33" s="179"/>
      <c r="J33" s="35"/>
      <c r="K33" s="36"/>
      <c r="L33" s="36"/>
      <c r="M33" s="171"/>
      <c r="N33" s="171" t="s">
        <v>225</v>
      </c>
      <c r="O33" s="588" t="s">
        <v>225</v>
      </c>
      <c r="P33" s="1018"/>
      <c r="Q33" s="569">
        <f t="shared" si="0"/>
        <v>0</v>
      </c>
    </row>
    <row r="34" spans="1:17" customFormat="1" ht="15" customHeight="1" thickBot="1" x14ac:dyDescent="0.35">
      <c r="A34" s="30">
        <v>20</v>
      </c>
      <c r="B34" s="1772"/>
      <c r="C34" s="1772"/>
      <c r="D34" s="92" t="s">
        <v>511</v>
      </c>
      <c r="E34" s="33">
        <v>2</v>
      </c>
      <c r="F34" s="34">
        <v>1</v>
      </c>
      <c r="G34" s="170"/>
      <c r="H34" s="178"/>
      <c r="I34" s="179"/>
      <c r="J34" s="35"/>
      <c r="K34" s="36"/>
      <c r="L34" s="36"/>
      <c r="M34" s="171"/>
      <c r="N34" s="171" t="s">
        <v>225</v>
      </c>
      <c r="O34" s="588" t="s">
        <v>225</v>
      </c>
      <c r="P34" s="1018"/>
      <c r="Q34" s="569">
        <f t="shared" si="0"/>
        <v>0</v>
      </c>
    </row>
    <row r="35" spans="1:17" customFormat="1" ht="15" customHeight="1" thickBot="1" x14ac:dyDescent="0.35">
      <c r="A35" s="30">
        <v>21</v>
      </c>
      <c r="B35" s="1772"/>
      <c r="C35" s="1772"/>
      <c r="D35" s="92" t="s">
        <v>5024</v>
      </c>
      <c r="E35" s="33">
        <v>2</v>
      </c>
      <c r="F35" s="34">
        <v>1</v>
      </c>
      <c r="G35" s="170"/>
      <c r="H35" s="178"/>
      <c r="I35" s="179"/>
      <c r="J35" s="35"/>
      <c r="K35" s="36"/>
      <c r="L35" s="36"/>
      <c r="M35" s="171"/>
      <c r="N35" s="171" t="s">
        <v>225</v>
      </c>
      <c r="O35" s="588" t="s">
        <v>225</v>
      </c>
      <c r="P35" s="1018"/>
      <c r="Q35" s="569">
        <f t="shared" si="0"/>
        <v>0</v>
      </c>
    </row>
    <row r="36" spans="1:17" customFormat="1" ht="15" customHeight="1" thickBot="1" x14ac:dyDescent="0.35">
      <c r="A36" s="30">
        <v>22</v>
      </c>
      <c r="B36" s="1772"/>
      <c r="C36" s="1772"/>
      <c r="D36" s="92" t="s">
        <v>5025</v>
      </c>
      <c r="E36" s="33">
        <v>2</v>
      </c>
      <c r="F36" s="34">
        <v>1</v>
      </c>
      <c r="G36" s="170"/>
      <c r="H36" s="178"/>
      <c r="I36" s="179"/>
      <c r="J36" s="35"/>
      <c r="K36" s="36"/>
      <c r="L36" s="36"/>
      <c r="M36" s="171"/>
      <c r="N36" s="171" t="s">
        <v>225</v>
      </c>
      <c r="O36" s="588" t="s">
        <v>225</v>
      </c>
      <c r="P36" s="1018"/>
      <c r="Q36" s="569">
        <f t="shared" si="0"/>
        <v>0</v>
      </c>
    </row>
    <row r="37" spans="1:17" customFormat="1" ht="15" customHeight="1" thickBot="1" x14ac:dyDescent="0.35">
      <c r="A37" s="30">
        <v>23</v>
      </c>
      <c r="B37" s="1772"/>
      <c r="C37" s="1772"/>
      <c r="D37" s="92" t="s">
        <v>514</v>
      </c>
      <c r="E37" s="33">
        <v>2</v>
      </c>
      <c r="F37" s="34">
        <v>1</v>
      </c>
      <c r="G37" s="170"/>
      <c r="H37" s="178"/>
      <c r="I37" s="179"/>
      <c r="J37" s="35"/>
      <c r="K37" s="36"/>
      <c r="L37" s="36"/>
      <c r="M37" s="171"/>
      <c r="N37" s="171" t="s">
        <v>225</v>
      </c>
      <c r="O37" s="588" t="s">
        <v>225</v>
      </c>
      <c r="P37" s="1018"/>
      <c r="Q37" s="569">
        <f t="shared" si="0"/>
        <v>0</v>
      </c>
    </row>
    <row r="38" spans="1:17" customFormat="1" ht="30" customHeight="1" thickBot="1" x14ac:dyDescent="0.35">
      <c r="A38" s="41">
        <v>24</v>
      </c>
      <c r="B38" s="1772"/>
      <c r="C38" s="1772"/>
      <c r="D38" s="147" t="s">
        <v>5026</v>
      </c>
      <c r="E38" s="44">
        <v>2</v>
      </c>
      <c r="F38" s="45">
        <v>1</v>
      </c>
      <c r="G38" s="174"/>
      <c r="H38" s="180"/>
      <c r="I38" s="181"/>
      <c r="J38" s="104"/>
      <c r="K38" s="46"/>
      <c r="L38" s="46"/>
      <c r="M38" s="175"/>
      <c r="N38" s="175" t="s">
        <v>225</v>
      </c>
      <c r="O38" s="593" t="s">
        <v>225</v>
      </c>
      <c r="P38" s="1019"/>
      <c r="Q38" s="591">
        <f t="shared" si="0"/>
        <v>0</v>
      </c>
    </row>
    <row r="39" spans="1:17" customFormat="1" ht="15" customHeight="1" thickBot="1" x14ac:dyDescent="0.35">
      <c r="A39" s="20">
        <v>25</v>
      </c>
      <c r="B39" s="1830" t="s">
        <v>5027</v>
      </c>
      <c r="C39" s="1772" t="s">
        <v>5028</v>
      </c>
      <c r="D39" s="218" t="s">
        <v>518</v>
      </c>
      <c r="E39" s="563">
        <v>2</v>
      </c>
      <c r="F39" s="594">
        <v>1</v>
      </c>
      <c r="G39" s="20"/>
      <c r="H39" s="309" t="s">
        <v>225</v>
      </c>
      <c r="I39" s="197"/>
      <c r="J39" s="20"/>
      <c r="K39" s="24"/>
      <c r="L39" s="27"/>
      <c r="M39" s="27"/>
      <c r="N39" s="309" t="s">
        <v>225</v>
      </c>
      <c r="O39" s="592" t="s">
        <v>225</v>
      </c>
      <c r="P39" s="1017"/>
      <c r="Q39" s="567">
        <f t="shared" si="0"/>
        <v>0</v>
      </c>
    </row>
    <row r="40" spans="1:17" customFormat="1" ht="30" customHeight="1" thickBot="1" x14ac:dyDescent="0.35">
      <c r="A40" s="30">
        <v>26</v>
      </c>
      <c r="B40" s="1830"/>
      <c r="C40" s="1772"/>
      <c r="D40" s="217" t="s">
        <v>519</v>
      </c>
      <c r="E40" s="564">
        <v>2</v>
      </c>
      <c r="F40" s="595">
        <v>1</v>
      </c>
      <c r="G40" s="30"/>
      <c r="H40" s="33"/>
      <c r="I40" s="194"/>
      <c r="J40" s="30"/>
      <c r="K40" s="33"/>
      <c r="L40" s="36"/>
      <c r="M40" s="36"/>
      <c r="N40" s="273" t="s">
        <v>225</v>
      </c>
      <c r="O40" s="588" t="s">
        <v>225</v>
      </c>
      <c r="P40" s="1018"/>
      <c r="Q40" s="569">
        <f t="shared" si="0"/>
        <v>0</v>
      </c>
    </row>
    <row r="41" spans="1:17" customFormat="1" ht="15" customHeight="1" thickBot="1" x14ac:dyDescent="0.35">
      <c r="A41" s="30">
        <v>27</v>
      </c>
      <c r="B41" s="1830"/>
      <c r="C41" s="1772"/>
      <c r="D41" s="113" t="s">
        <v>520</v>
      </c>
      <c r="E41" s="564">
        <v>2</v>
      </c>
      <c r="F41" s="595">
        <v>1</v>
      </c>
      <c r="G41" s="30"/>
      <c r="H41" s="33"/>
      <c r="I41" s="194"/>
      <c r="J41" s="30"/>
      <c r="K41" s="33"/>
      <c r="L41" s="36"/>
      <c r="M41" s="36"/>
      <c r="N41" s="273" t="s">
        <v>225</v>
      </c>
      <c r="O41" s="588" t="s">
        <v>225</v>
      </c>
      <c r="P41" s="1018"/>
      <c r="Q41" s="569">
        <f t="shared" si="0"/>
        <v>0</v>
      </c>
    </row>
    <row r="42" spans="1:17" customFormat="1" ht="28.2" thickBot="1" x14ac:dyDescent="0.35">
      <c r="A42" s="30">
        <v>28</v>
      </c>
      <c r="B42" s="1830"/>
      <c r="C42" s="1772"/>
      <c r="D42" s="217" t="s">
        <v>521</v>
      </c>
      <c r="E42" s="564">
        <v>2</v>
      </c>
      <c r="F42" s="595">
        <v>1</v>
      </c>
      <c r="G42" s="30"/>
      <c r="H42" s="33"/>
      <c r="I42" s="194"/>
      <c r="J42" s="30"/>
      <c r="K42" s="33"/>
      <c r="L42" s="36"/>
      <c r="M42" s="36"/>
      <c r="N42" s="273" t="s">
        <v>225</v>
      </c>
      <c r="O42" s="588" t="s">
        <v>225</v>
      </c>
      <c r="P42" s="1018"/>
      <c r="Q42" s="569">
        <f t="shared" si="0"/>
        <v>0</v>
      </c>
    </row>
    <row r="43" spans="1:17" customFormat="1" ht="15" customHeight="1" thickBot="1" x14ac:dyDescent="0.35">
      <c r="A43" s="30">
        <v>29</v>
      </c>
      <c r="B43" s="1830"/>
      <c r="C43" s="1772"/>
      <c r="D43" s="86" t="s">
        <v>524</v>
      </c>
      <c r="E43" s="564">
        <v>2</v>
      </c>
      <c r="F43" s="595">
        <v>1</v>
      </c>
      <c r="G43" s="30"/>
      <c r="H43" s="33"/>
      <c r="I43" s="194"/>
      <c r="J43" s="30"/>
      <c r="K43" s="33"/>
      <c r="L43" s="36"/>
      <c r="M43" s="36"/>
      <c r="N43" s="273" t="s">
        <v>225</v>
      </c>
      <c r="O43" s="588" t="s">
        <v>225</v>
      </c>
      <c r="P43" s="1018"/>
      <c r="Q43" s="569">
        <f t="shared" si="0"/>
        <v>0</v>
      </c>
    </row>
    <row r="44" spans="1:17" customFormat="1" ht="15" thickBot="1" x14ac:dyDescent="0.35">
      <c r="A44" s="30">
        <v>30</v>
      </c>
      <c r="B44" s="1830"/>
      <c r="C44" s="1772"/>
      <c r="D44" s="217" t="s">
        <v>525</v>
      </c>
      <c r="E44" s="564">
        <v>2</v>
      </c>
      <c r="F44" s="595">
        <v>1</v>
      </c>
      <c r="G44" s="30"/>
      <c r="H44" s="33"/>
      <c r="I44" s="194"/>
      <c r="J44" s="30"/>
      <c r="K44" s="33"/>
      <c r="L44" s="36"/>
      <c r="M44" s="36"/>
      <c r="N44" s="273" t="s">
        <v>225</v>
      </c>
      <c r="O44" s="588" t="s">
        <v>225</v>
      </c>
      <c r="P44" s="1018"/>
      <c r="Q44" s="569">
        <f t="shared" si="0"/>
        <v>0</v>
      </c>
    </row>
    <row r="45" spans="1:17" customFormat="1" ht="15" customHeight="1" thickBot="1" x14ac:dyDescent="0.35">
      <c r="A45" s="41">
        <v>31</v>
      </c>
      <c r="B45" s="1830"/>
      <c r="C45" s="1772"/>
      <c r="D45" s="147" t="s">
        <v>526</v>
      </c>
      <c r="E45" s="582">
        <v>2</v>
      </c>
      <c r="F45" s="596">
        <v>1</v>
      </c>
      <c r="G45" s="41"/>
      <c r="H45" s="44"/>
      <c r="I45" s="196"/>
      <c r="J45" s="41"/>
      <c r="K45" s="44"/>
      <c r="L45" s="46"/>
      <c r="M45" s="46"/>
      <c r="N45" s="302" t="s">
        <v>225</v>
      </c>
      <c r="O45" s="593" t="s">
        <v>225</v>
      </c>
      <c r="P45" s="1019"/>
      <c r="Q45" s="591">
        <f t="shared" si="0"/>
        <v>0</v>
      </c>
    </row>
    <row r="46" spans="1:17" customFormat="1" ht="15" thickBot="1" x14ac:dyDescent="0.35">
      <c r="A46" s="20">
        <v>32</v>
      </c>
      <c r="B46" s="1772" t="s">
        <v>5029</v>
      </c>
      <c r="C46" s="1772" t="s">
        <v>5030</v>
      </c>
      <c r="D46" s="216" t="s">
        <v>426</v>
      </c>
      <c r="E46" s="563">
        <v>2</v>
      </c>
      <c r="F46" s="594">
        <v>1</v>
      </c>
      <c r="G46" s="20"/>
      <c r="H46" s="309"/>
      <c r="I46" s="197"/>
      <c r="J46" s="20"/>
      <c r="K46" s="24"/>
      <c r="L46" s="27"/>
      <c r="M46" s="27"/>
      <c r="N46" s="309" t="s">
        <v>225</v>
      </c>
      <c r="O46" s="592" t="s">
        <v>225</v>
      </c>
      <c r="P46" s="1017"/>
      <c r="Q46" s="567">
        <f t="shared" si="0"/>
        <v>0</v>
      </c>
    </row>
    <row r="47" spans="1:17" customFormat="1" ht="15" customHeight="1" thickBot="1" x14ac:dyDescent="0.35">
      <c r="A47" s="30">
        <v>33</v>
      </c>
      <c r="B47" s="1772"/>
      <c r="C47" s="1772"/>
      <c r="D47" s="92" t="s">
        <v>527</v>
      </c>
      <c r="E47" s="564">
        <v>2</v>
      </c>
      <c r="F47" s="595">
        <v>1</v>
      </c>
      <c r="G47" s="30"/>
      <c r="H47" s="33"/>
      <c r="I47" s="194"/>
      <c r="J47" s="30"/>
      <c r="K47" s="33"/>
      <c r="L47" s="36"/>
      <c r="M47" s="36"/>
      <c r="N47" s="273" t="s">
        <v>225</v>
      </c>
      <c r="O47" s="588" t="s">
        <v>225</v>
      </c>
      <c r="P47" s="1018"/>
      <c r="Q47" s="569">
        <f t="shared" si="0"/>
        <v>0</v>
      </c>
    </row>
    <row r="48" spans="1:17" customFormat="1" ht="15" thickBot="1" x14ac:dyDescent="0.35">
      <c r="A48" s="30">
        <v>34</v>
      </c>
      <c r="B48" s="1772"/>
      <c r="C48" s="1772"/>
      <c r="D48" s="92" t="s">
        <v>528</v>
      </c>
      <c r="E48" s="564">
        <v>2</v>
      </c>
      <c r="F48" s="595">
        <v>1</v>
      </c>
      <c r="G48" s="30"/>
      <c r="H48" s="33"/>
      <c r="I48" s="194"/>
      <c r="J48" s="30"/>
      <c r="K48" s="33"/>
      <c r="L48" s="36"/>
      <c r="M48" s="36"/>
      <c r="N48" s="273" t="s">
        <v>225</v>
      </c>
      <c r="O48" s="588" t="s">
        <v>225</v>
      </c>
      <c r="P48" s="1018"/>
      <c r="Q48" s="569">
        <f t="shared" si="0"/>
        <v>0</v>
      </c>
    </row>
    <row r="49" spans="1:17" customFormat="1" ht="15" customHeight="1" thickBot="1" x14ac:dyDescent="0.35">
      <c r="A49" s="30">
        <v>35</v>
      </c>
      <c r="B49" s="1772"/>
      <c r="C49" s="1772"/>
      <c r="D49" s="92" t="s">
        <v>140</v>
      </c>
      <c r="E49" s="564">
        <v>2</v>
      </c>
      <c r="F49" s="595">
        <v>1</v>
      </c>
      <c r="G49" s="30"/>
      <c r="H49" s="33"/>
      <c r="I49" s="194"/>
      <c r="J49" s="30"/>
      <c r="K49" s="33"/>
      <c r="L49" s="36"/>
      <c r="M49" s="36"/>
      <c r="N49" s="273" t="s">
        <v>225</v>
      </c>
      <c r="O49" s="588" t="s">
        <v>225</v>
      </c>
      <c r="P49" s="1018"/>
      <c r="Q49" s="569">
        <f t="shared" si="0"/>
        <v>0</v>
      </c>
    </row>
    <row r="50" spans="1:17" customFormat="1" ht="28.2" thickBot="1" x14ac:dyDescent="0.35">
      <c r="A50" s="30">
        <v>36</v>
      </c>
      <c r="B50" s="1772"/>
      <c r="C50" s="1772"/>
      <c r="D50" s="217" t="s">
        <v>5031</v>
      </c>
      <c r="E50" s="564">
        <v>2</v>
      </c>
      <c r="F50" s="595">
        <v>1</v>
      </c>
      <c r="G50" s="30"/>
      <c r="H50" s="33"/>
      <c r="I50" s="194"/>
      <c r="J50" s="30"/>
      <c r="K50" s="33"/>
      <c r="L50" s="36"/>
      <c r="M50" s="36"/>
      <c r="N50" s="273" t="s">
        <v>225</v>
      </c>
      <c r="O50" s="588" t="s">
        <v>225</v>
      </c>
      <c r="P50" s="1018"/>
      <c r="Q50" s="569">
        <f t="shared" si="0"/>
        <v>0</v>
      </c>
    </row>
    <row r="51" spans="1:17" customFormat="1" ht="15" customHeight="1" thickBot="1" x14ac:dyDescent="0.35">
      <c r="A51" s="30">
        <v>37</v>
      </c>
      <c r="B51" s="1772"/>
      <c r="C51" s="1772"/>
      <c r="D51" s="92" t="s">
        <v>530</v>
      </c>
      <c r="E51" s="564">
        <v>2</v>
      </c>
      <c r="F51" s="595">
        <v>1</v>
      </c>
      <c r="G51" s="30"/>
      <c r="H51" s="33"/>
      <c r="I51" s="194"/>
      <c r="J51" s="30"/>
      <c r="K51" s="33"/>
      <c r="L51" s="36"/>
      <c r="M51" s="36"/>
      <c r="N51" s="273" t="s">
        <v>225</v>
      </c>
      <c r="O51" s="588" t="s">
        <v>225</v>
      </c>
      <c r="P51" s="1018"/>
      <c r="Q51" s="569">
        <f t="shared" si="0"/>
        <v>0</v>
      </c>
    </row>
    <row r="52" spans="1:17" customFormat="1" ht="15" thickBot="1" x14ac:dyDescent="0.35">
      <c r="A52" s="30">
        <v>38</v>
      </c>
      <c r="B52" s="1772"/>
      <c r="C52" s="1772"/>
      <c r="D52" s="92" t="s">
        <v>531</v>
      </c>
      <c r="E52" s="564">
        <v>2</v>
      </c>
      <c r="F52" s="595">
        <v>1</v>
      </c>
      <c r="G52" s="30"/>
      <c r="H52" s="33"/>
      <c r="I52" s="194"/>
      <c r="J52" s="30"/>
      <c r="K52" s="33"/>
      <c r="L52" s="36"/>
      <c r="M52" s="36"/>
      <c r="N52" s="273" t="s">
        <v>225</v>
      </c>
      <c r="O52" s="588" t="s">
        <v>225</v>
      </c>
      <c r="P52" s="1018"/>
      <c r="Q52" s="569">
        <f t="shared" si="0"/>
        <v>0</v>
      </c>
    </row>
    <row r="53" spans="1:17" customFormat="1" ht="15" customHeight="1" thickBot="1" x14ac:dyDescent="0.35">
      <c r="A53" s="30">
        <v>39</v>
      </c>
      <c r="B53" s="1772"/>
      <c r="C53" s="1772"/>
      <c r="D53" s="92" t="s">
        <v>532</v>
      </c>
      <c r="E53" s="564">
        <v>2</v>
      </c>
      <c r="F53" s="595">
        <v>1</v>
      </c>
      <c r="G53" s="30"/>
      <c r="H53" s="33"/>
      <c r="I53" s="194"/>
      <c r="J53" s="30"/>
      <c r="K53" s="33"/>
      <c r="L53" s="36"/>
      <c r="M53" s="36"/>
      <c r="N53" s="273" t="s">
        <v>225</v>
      </c>
      <c r="O53" s="588" t="s">
        <v>225</v>
      </c>
      <c r="P53" s="1018"/>
      <c r="Q53" s="569">
        <f t="shared" si="0"/>
        <v>0</v>
      </c>
    </row>
    <row r="54" spans="1:17" customFormat="1" ht="15" thickBot="1" x14ac:dyDescent="0.35">
      <c r="A54" s="41">
        <v>40</v>
      </c>
      <c r="B54" s="1772"/>
      <c r="C54" s="1772"/>
      <c r="D54" s="98" t="s">
        <v>533</v>
      </c>
      <c r="E54" s="582">
        <v>2</v>
      </c>
      <c r="F54" s="596">
        <v>1</v>
      </c>
      <c r="G54" s="41"/>
      <c r="H54" s="44"/>
      <c r="I54" s="196"/>
      <c r="J54" s="41"/>
      <c r="K54" s="44"/>
      <c r="L54" s="46"/>
      <c r="M54" s="46"/>
      <c r="N54" s="302" t="s">
        <v>225</v>
      </c>
      <c r="O54" s="593" t="s">
        <v>225</v>
      </c>
      <c r="P54" s="1019"/>
      <c r="Q54" s="591">
        <f t="shared" si="0"/>
        <v>0</v>
      </c>
    </row>
    <row r="55" spans="1:17" customFormat="1" ht="28.2" thickBot="1" x14ac:dyDescent="0.35">
      <c r="A55" s="20">
        <v>41</v>
      </c>
      <c r="B55" s="1830" t="s">
        <v>382</v>
      </c>
      <c r="C55" s="1830" t="s">
        <v>5032</v>
      </c>
      <c r="D55" s="138" t="s">
        <v>4507</v>
      </c>
      <c r="E55" s="563">
        <v>2</v>
      </c>
      <c r="F55" s="597">
        <v>1</v>
      </c>
      <c r="G55" s="20"/>
      <c r="H55" s="24"/>
      <c r="I55" s="197"/>
      <c r="J55" s="20"/>
      <c r="K55" s="24"/>
      <c r="L55" s="27"/>
      <c r="M55" s="27"/>
      <c r="N55" s="309" t="s">
        <v>225</v>
      </c>
      <c r="O55" s="592" t="s">
        <v>225</v>
      </c>
      <c r="P55" s="1017"/>
      <c r="Q55" s="567">
        <f t="shared" si="0"/>
        <v>0</v>
      </c>
    </row>
    <row r="56" spans="1:17" customFormat="1" ht="15" customHeight="1" thickBot="1" x14ac:dyDescent="0.35">
      <c r="A56" s="30">
        <v>42</v>
      </c>
      <c r="B56" s="1830"/>
      <c r="C56" s="1830"/>
      <c r="D56" s="233" t="s">
        <v>535</v>
      </c>
      <c r="E56" s="564">
        <v>2</v>
      </c>
      <c r="F56" s="598">
        <v>1</v>
      </c>
      <c r="G56" s="30"/>
      <c r="H56" s="33"/>
      <c r="I56" s="194"/>
      <c r="J56" s="30"/>
      <c r="K56" s="33"/>
      <c r="L56" s="36"/>
      <c r="M56" s="36"/>
      <c r="N56" s="273" t="s">
        <v>225</v>
      </c>
      <c r="O56" s="588" t="s">
        <v>225</v>
      </c>
      <c r="P56" s="1018"/>
      <c r="Q56" s="569">
        <f t="shared" si="0"/>
        <v>0</v>
      </c>
    </row>
    <row r="57" spans="1:17" customFormat="1" ht="15" thickBot="1" x14ac:dyDescent="0.35">
      <c r="A57" s="41">
        <v>43</v>
      </c>
      <c r="B57" s="1830"/>
      <c r="C57" s="1830"/>
      <c r="D57" s="494" t="s">
        <v>140</v>
      </c>
      <c r="E57" s="582">
        <v>2</v>
      </c>
      <c r="F57" s="195">
        <v>1</v>
      </c>
      <c r="G57" s="41"/>
      <c r="H57" s="44"/>
      <c r="I57" s="196"/>
      <c r="J57" s="41"/>
      <c r="K57" s="44"/>
      <c r="L57" s="46"/>
      <c r="M57" s="46"/>
      <c r="N57" s="302" t="s">
        <v>225</v>
      </c>
      <c r="O57" s="593" t="s">
        <v>225</v>
      </c>
      <c r="P57" s="1019"/>
      <c r="Q57" s="591">
        <f t="shared" si="0"/>
        <v>0</v>
      </c>
    </row>
    <row r="58" spans="1:17" customFormat="1" ht="15" thickBot="1" x14ac:dyDescent="0.35">
      <c r="A58" s="266">
        <v>44</v>
      </c>
      <c r="B58" s="304"/>
      <c r="C58" s="304" t="s">
        <v>536</v>
      </c>
      <c r="D58" s="599" t="s">
        <v>162</v>
      </c>
      <c r="E58" s="264">
        <v>2</v>
      </c>
      <c r="F58" s="600">
        <v>1</v>
      </c>
      <c r="G58" s="76"/>
      <c r="H58" s="77"/>
      <c r="I58" s="78"/>
      <c r="J58" s="76"/>
      <c r="K58" s="77"/>
      <c r="L58" s="77"/>
      <c r="M58" s="77"/>
      <c r="N58" s="77" t="s">
        <v>225</v>
      </c>
      <c r="O58" s="78" t="s">
        <v>225</v>
      </c>
      <c r="P58" s="1023"/>
      <c r="Q58" s="601">
        <f t="shared" si="0"/>
        <v>0</v>
      </c>
    </row>
    <row r="59" spans="1:17" customFormat="1" ht="15" thickBot="1" x14ac:dyDescent="0.35">
      <c r="A59" s="72">
        <v>45</v>
      </c>
      <c r="B59" s="159" t="s">
        <v>5033</v>
      </c>
      <c r="C59" s="159" t="s">
        <v>5034</v>
      </c>
      <c r="D59" s="189" t="s">
        <v>5035</v>
      </c>
      <c r="E59" s="74">
        <v>2</v>
      </c>
      <c r="F59" s="159">
        <v>1</v>
      </c>
      <c r="G59" s="56"/>
      <c r="H59" s="56"/>
      <c r="I59" s="56"/>
      <c r="J59" s="56"/>
      <c r="K59" s="56"/>
      <c r="L59" s="56"/>
      <c r="M59" s="56"/>
      <c r="N59" s="56" t="s">
        <v>225</v>
      </c>
      <c r="O59" s="56" t="s">
        <v>225</v>
      </c>
      <c r="P59" s="1024"/>
      <c r="Q59" s="602">
        <f t="shared" si="0"/>
        <v>0</v>
      </c>
    </row>
    <row r="60" spans="1:17" customFormat="1" ht="15" thickBot="1" x14ac:dyDescent="0.35">
      <c r="A60" s="1747" t="s">
        <v>163</v>
      </c>
      <c r="B60" s="1747"/>
      <c r="C60" s="1747"/>
      <c r="D60" s="1747"/>
      <c r="E60" s="1747"/>
      <c r="F60" s="1747"/>
      <c r="G60" s="1747"/>
      <c r="H60" s="1747"/>
      <c r="I60" s="1747"/>
      <c r="J60" s="1747"/>
      <c r="K60" s="1747"/>
      <c r="L60" s="1747"/>
      <c r="M60" s="1747"/>
      <c r="N60" s="1747"/>
      <c r="O60" s="1747"/>
      <c r="P60" s="1829">
        <f>SUM(Q15:Q59)</f>
        <v>0</v>
      </c>
      <c r="Q60" s="1829"/>
    </row>
    <row r="61" spans="1:17" customFormat="1" ht="15" thickBot="1" x14ac:dyDescent="0.35">
      <c r="A61" s="59" t="s">
        <v>3023</v>
      </c>
      <c r="B61" s="59"/>
      <c r="C61" s="60"/>
      <c r="D61" s="60"/>
      <c r="E61" s="60"/>
      <c r="F61" s="60"/>
      <c r="G61" s="60"/>
      <c r="H61" s="60"/>
      <c r="I61" s="60"/>
      <c r="J61" s="60"/>
      <c r="K61" s="60"/>
      <c r="L61" s="60"/>
      <c r="M61" s="60"/>
      <c r="N61" s="60"/>
      <c r="O61" s="61"/>
      <c r="P61" s="1829">
        <f>SUM(P60*2)</f>
        <v>0</v>
      </c>
      <c r="Q61" s="1829"/>
    </row>
    <row r="62" spans="1:17" customFormat="1" x14ac:dyDescent="0.3">
      <c r="A62" s="142"/>
      <c r="B62" s="142"/>
      <c r="C62" s="142"/>
      <c r="D62" s="142"/>
      <c r="E62" s="142"/>
      <c r="F62" s="142"/>
      <c r="G62" s="143"/>
      <c r="H62" s="143"/>
      <c r="I62" s="143"/>
      <c r="J62" s="143"/>
      <c r="K62" s="143"/>
      <c r="L62" s="143"/>
      <c r="M62" s="143"/>
      <c r="N62" s="143"/>
      <c r="O62" s="143"/>
      <c r="P62" s="142"/>
      <c r="Q62" s="142"/>
    </row>
    <row r="63" spans="1:17" customFormat="1" x14ac:dyDescent="0.3">
      <c r="A63" s="6"/>
      <c r="B63" s="6"/>
      <c r="C63" s="6"/>
      <c r="D63" s="6"/>
      <c r="E63" s="6"/>
      <c r="F63" s="6"/>
      <c r="G63" s="62"/>
      <c r="H63" s="62"/>
      <c r="I63" s="62"/>
      <c r="J63" s="62"/>
      <c r="K63" s="62"/>
      <c r="L63" s="62"/>
      <c r="M63" s="62"/>
      <c r="N63" s="62"/>
      <c r="O63" s="62"/>
      <c r="P63" s="6"/>
      <c r="Q63" s="6"/>
    </row>
    <row r="64" spans="1:17" customFormat="1" x14ac:dyDescent="0.3">
      <c r="A64" s="6"/>
      <c r="B64" s="6"/>
      <c r="C64" s="6"/>
      <c r="D64" s="6"/>
      <c r="E64" s="6"/>
      <c r="F64" s="6"/>
      <c r="G64" s="62"/>
      <c r="H64" s="62"/>
      <c r="I64" s="62"/>
      <c r="J64" s="62"/>
      <c r="K64" s="62"/>
      <c r="L64" s="62"/>
      <c r="M64" s="62"/>
      <c r="N64" s="62"/>
      <c r="O64" s="62"/>
      <c r="P64" s="6"/>
      <c r="Q64" s="6"/>
    </row>
    <row r="65" spans="1:17" customFormat="1" x14ac:dyDescent="0.3">
      <c r="A65" s="6"/>
      <c r="B65" s="6"/>
      <c r="C65" s="6"/>
      <c r="D65" s="6"/>
      <c r="E65" s="6"/>
      <c r="F65" s="6"/>
      <c r="G65" s="62"/>
      <c r="H65" s="62"/>
      <c r="I65" s="62"/>
      <c r="J65" s="62"/>
      <c r="K65" s="62"/>
      <c r="L65" s="62"/>
      <c r="M65" s="62"/>
      <c r="N65" s="62"/>
      <c r="O65" s="62"/>
      <c r="P65" s="6"/>
      <c r="Q65" s="6"/>
    </row>
    <row r="66" spans="1:17" customFormat="1" x14ac:dyDescent="0.3">
      <c r="A66" s="6"/>
      <c r="B66" s="6"/>
      <c r="C66" s="6"/>
      <c r="D66" s="6"/>
      <c r="E66" s="6"/>
      <c r="F66" s="6"/>
      <c r="G66" s="62"/>
      <c r="H66" s="62"/>
      <c r="I66" s="62"/>
      <c r="J66" s="62"/>
      <c r="K66" s="62"/>
      <c r="L66" s="62"/>
      <c r="M66" s="62"/>
      <c r="N66" s="62"/>
      <c r="O66" s="62"/>
      <c r="P66" s="6"/>
      <c r="Q66" s="6"/>
    </row>
    <row r="67" spans="1:17" customFormat="1" x14ac:dyDescent="0.3">
      <c r="A67" s="6"/>
      <c r="B67" s="6"/>
      <c r="C67" s="6"/>
      <c r="D67" s="6"/>
      <c r="E67" s="6"/>
      <c r="F67" s="6"/>
      <c r="G67" s="62"/>
      <c r="H67" s="62"/>
      <c r="I67" s="62"/>
      <c r="J67" s="62"/>
      <c r="K67" s="62"/>
      <c r="L67" s="62"/>
      <c r="M67" s="62"/>
      <c r="N67" s="62"/>
      <c r="O67" s="62"/>
      <c r="P67" s="6"/>
      <c r="Q67" s="6"/>
    </row>
    <row r="68" spans="1:17" customFormat="1" ht="15" customHeight="1" x14ac:dyDescent="0.3">
      <c r="A68" s="6"/>
      <c r="B68" s="6"/>
      <c r="C68" s="6"/>
      <c r="D68" s="6"/>
      <c r="E68" s="6"/>
      <c r="F68" s="6"/>
      <c r="G68" s="62"/>
      <c r="H68" s="62"/>
      <c r="I68" s="62"/>
      <c r="J68" s="62"/>
      <c r="K68" s="62"/>
      <c r="L68" s="62"/>
      <c r="M68" s="62"/>
      <c r="N68" s="62"/>
      <c r="O68" s="62"/>
      <c r="P68" s="6"/>
      <c r="Q68" s="6"/>
    </row>
    <row r="69" spans="1:17" customFormat="1" x14ac:dyDescent="0.3">
      <c r="A69" s="6"/>
      <c r="B69" s="6"/>
      <c r="C69" s="6"/>
      <c r="D69" s="6"/>
      <c r="E69" s="6"/>
      <c r="F69" s="6"/>
      <c r="G69" s="62"/>
      <c r="H69" s="62"/>
      <c r="I69" s="62"/>
      <c r="J69" s="62"/>
      <c r="K69" s="62"/>
      <c r="L69" s="62"/>
      <c r="M69" s="62"/>
      <c r="N69" s="62"/>
      <c r="O69" s="62"/>
      <c r="P69" s="6"/>
      <c r="Q69" s="6"/>
    </row>
    <row r="70" spans="1:17" customFormat="1" x14ac:dyDescent="0.3">
      <c r="A70" s="6"/>
      <c r="B70" s="6"/>
      <c r="C70" s="6"/>
      <c r="D70" s="6"/>
      <c r="E70" s="6"/>
      <c r="F70" s="6"/>
      <c r="G70" s="62"/>
      <c r="H70" s="62"/>
      <c r="I70" s="62"/>
      <c r="J70" s="62"/>
      <c r="K70" s="62"/>
      <c r="L70" s="62"/>
      <c r="M70" s="62"/>
      <c r="N70" s="62"/>
      <c r="O70" s="62"/>
      <c r="P70" s="6"/>
      <c r="Q70" s="6"/>
    </row>
    <row r="71" spans="1:17" customFormat="1" x14ac:dyDescent="0.3">
      <c r="A71" s="6"/>
      <c r="B71" s="6"/>
      <c r="C71" s="6"/>
      <c r="D71" s="6"/>
      <c r="E71" s="6"/>
      <c r="F71" s="6"/>
      <c r="G71" s="62"/>
      <c r="H71" s="62"/>
      <c r="I71" s="62"/>
      <c r="J71" s="62"/>
      <c r="K71" s="62"/>
      <c r="L71" s="62"/>
      <c r="M71" s="62"/>
      <c r="N71" s="62"/>
      <c r="O71" s="62"/>
      <c r="P71" s="6"/>
      <c r="Q71" s="6"/>
    </row>
    <row r="72" spans="1:17" customFormat="1" x14ac:dyDescent="0.3">
      <c r="A72" s="6"/>
      <c r="B72" s="6"/>
      <c r="C72" s="6"/>
      <c r="D72" s="6"/>
      <c r="E72" s="6"/>
      <c r="F72" s="6"/>
      <c r="G72" s="62"/>
      <c r="H72" s="62"/>
      <c r="I72" s="62"/>
      <c r="J72" s="62"/>
      <c r="K72" s="62"/>
      <c r="L72" s="62"/>
      <c r="M72" s="62"/>
      <c r="N72" s="62"/>
      <c r="O72" s="62"/>
      <c r="P72" s="6"/>
      <c r="Q72" s="6"/>
    </row>
    <row r="73" spans="1:17" customFormat="1" x14ac:dyDescent="0.3">
      <c r="A73" s="6"/>
      <c r="B73" s="6"/>
      <c r="C73" s="6"/>
      <c r="D73" s="6"/>
      <c r="E73" s="6"/>
      <c r="F73" s="6"/>
      <c r="G73" s="62"/>
      <c r="H73" s="62"/>
      <c r="I73" s="62"/>
      <c r="J73" s="62"/>
      <c r="K73" s="62"/>
      <c r="L73" s="62"/>
      <c r="M73" s="62"/>
      <c r="N73" s="62"/>
      <c r="O73" s="62"/>
      <c r="P73" s="6"/>
      <c r="Q73" s="6"/>
    </row>
    <row r="74" spans="1:17" customFormat="1" x14ac:dyDescent="0.3">
      <c r="A74" s="6"/>
      <c r="B74" s="6"/>
      <c r="C74" s="6"/>
      <c r="D74" s="6"/>
      <c r="E74" s="6"/>
      <c r="F74" s="6"/>
      <c r="G74" s="62"/>
      <c r="H74" s="62"/>
      <c r="I74" s="62"/>
      <c r="J74" s="62"/>
      <c r="K74" s="62"/>
      <c r="L74" s="62"/>
      <c r="M74" s="62"/>
      <c r="N74" s="62"/>
      <c r="O74" s="62"/>
      <c r="P74" s="6"/>
      <c r="Q74" s="6"/>
    </row>
    <row r="75" spans="1:17" customFormat="1" x14ac:dyDescent="0.3">
      <c r="A75" s="6"/>
      <c r="B75" s="6"/>
      <c r="C75" s="6"/>
      <c r="D75" s="6"/>
      <c r="E75" s="6"/>
      <c r="F75" s="6"/>
      <c r="G75" s="62"/>
      <c r="H75" s="62"/>
      <c r="I75" s="62"/>
      <c r="J75" s="62"/>
      <c r="K75" s="62"/>
      <c r="L75" s="62"/>
      <c r="M75" s="62"/>
      <c r="N75" s="62"/>
      <c r="O75" s="62"/>
      <c r="P75" s="6"/>
      <c r="Q75" s="6"/>
    </row>
    <row r="76" spans="1:17" customFormat="1" x14ac:dyDescent="0.3">
      <c r="A76" s="6"/>
      <c r="B76" s="6"/>
      <c r="C76" s="6"/>
      <c r="D76" s="6"/>
      <c r="E76" s="6"/>
      <c r="F76" s="6"/>
      <c r="G76" s="62"/>
      <c r="H76" s="62"/>
      <c r="I76" s="62"/>
      <c r="J76" s="62"/>
      <c r="K76" s="62"/>
      <c r="L76" s="62"/>
      <c r="M76" s="62"/>
      <c r="N76" s="62"/>
      <c r="O76" s="62"/>
      <c r="P76" s="6"/>
      <c r="Q76" s="6"/>
    </row>
    <row r="77" spans="1:17" customFormat="1" x14ac:dyDescent="0.3">
      <c r="A77" s="6"/>
      <c r="B77" s="6"/>
      <c r="C77" s="6"/>
      <c r="D77" s="6"/>
      <c r="E77" s="6"/>
      <c r="F77" s="6"/>
      <c r="G77" s="62"/>
      <c r="H77" s="62"/>
      <c r="I77" s="62"/>
      <c r="J77" s="62"/>
      <c r="K77" s="62"/>
      <c r="L77" s="62"/>
      <c r="M77" s="62"/>
      <c r="N77" s="62"/>
      <c r="O77" s="62"/>
      <c r="P77" s="6"/>
      <c r="Q77" s="6"/>
    </row>
    <row r="78" spans="1:17" customFormat="1" ht="15" customHeight="1" x14ac:dyDescent="0.3">
      <c r="A78" s="6"/>
      <c r="B78" s="6"/>
      <c r="C78" s="6"/>
      <c r="D78" s="6"/>
      <c r="E78" s="6"/>
      <c r="F78" s="6"/>
      <c r="G78" s="62"/>
      <c r="H78" s="62"/>
      <c r="I78" s="62"/>
      <c r="J78" s="62"/>
      <c r="K78" s="62"/>
      <c r="L78" s="62"/>
      <c r="M78" s="62"/>
      <c r="N78" s="62"/>
      <c r="O78" s="62"/>
      <c r="P78" s="6"/>
      <c r="Q78" s="6"/>
    </row>
    <row r="79" spans="1:17" customFormat="1" x14ac:dyDescent="0.3">
      <c r="A79" s="6"/>
      <c r="B79" s="6"/>
      <c r="C79" s="6"/>
      <c r="D79" s="6"/>
      <c r="E79" s="6"/>
      <c r="F79" s="6"/>
      <c r="G79" s="62"/>
      <c r="H79" s="62"/>
      <c r="I79" s="62"/>
      <c r="J79" s="62"/>
      <c r="K79" s="62"/>
      <c r="L79" s="62"/>
      <c r="M79" s="62"/>
      <c r="N79" s="62"/>
      <c r="O79" s="62"/>
      <c r="P79" s="6"/>
      <c r="Q79" s="6"/>
    </row>
    <row r="80" spans="1:17" customFormat="1" x14ac:dyDescent="0.3">
      <c r="A80" s="6"/>
      <c r="B80" s="6"/>
      <c r="C80" s="6"/>
      <c r="D80" s="6"/>
      <c r="E80" s="6"/>
      <c r="F80" s="6"/>
      <c r="G80" s="62"/>
      <c r="H80" s="62"/>
      <c r="I80" s="62"/>
      <c r="J80" s="62"/>
      <c r="K80" s="62"/>
      <c r="L80" s="62"/>
      <c r="M80" s="62"/>
      <c r="N80" s="62"/>
      <c r="O80" s="62"/>
      <c r="P80" s="6"/>
      <c r="Q80" s="6"/>
    </row>
    <row r="90" ht="15" customHeight="1" x14ac:dyDescent="0.3"/>
    <row r="100" ht="15" customHeight="1" x14ac:dyDescent="0.3"/>
    <row r="109" ht="15" customHeight="1" x14ac:dyDescent="0.3"/>
    <row r="121" ht="15" customHeight="1" x14ac:dyDescent="0.3"/>
    <row r="133" ht="15" customHeight="1" x14ac:dyDescent="0.3"/>
    <row r="142" ht="15" customHeight="1" x14ac:dyDescent="0.3"/>
    <row r="157" ht="15" customHeight="1" x14ac:dyDescent="0.3"/>
    <row r="159" ht="15" customHeight="1" x14ac:dyDescent="0.3"/>
  </sheetData>
  <sheetProtection algorithmName="SHA-512" hashValue="S+awgIjVGVaLtlGQeTNmCHXY3BMWNbba20NUe5jVwlP6O3r0y19jXzuBJ1uwphbdpSoi0tKkYBSssR+XYtWoXw==" saltValue="AXynPhnYbCL3eNM/Emcs+g==" spinCount="100000" sheet="1" objects="1" scenarios="1"/>
  <mergeCells count="27">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B15:B38"/>
    <mergeCell ref="C15:C38"/>
    <mergeCell ref="B39:B45"/>
    <mergeCell ref="C39:C45"/>
    <mergeCell ref="B46:B54"/>
    <mergeCell ref="C46:C54"/>
    <mergeCell ref="B55:B57"/>
    <mergeCell ref="C55:C57"/>
    <mergeCell ref="A60:O60"/>
    <mergeCell ref="P60:Q60"/>
    <mergeCell ref="P61:Q61"/>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AFE40-D52C-4D9F-B25B-9383217C2599}">
  <sheetPr>
    <tabColor rgb="FFFFC000"/>
    <pageSetUpPr fitToPage="1"/>
  </sheetPr>
  <dimension ref="A1:Q135"/>
  <sheetViews>
    <sheetView topLeftCell="C11" workbookViewId="0">
      <selection activeCell="P15" sqref="P15:P35"/>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5036</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5037</v>
      </c>
      <c r="B9" s="1771"/>
      <c r="C9" s="1771"/>
      <c r="D9" s="1771"/>
      <c r="E9" s="69"/>
      <c r="F9" s="69"/>
      <c r="G9" s="69"/>
      <c r="H9" s="69"/>
      <c r="I9" s="70"/>
      <c r="J9" s="70"/>
      <c r="K9" s="70"/>
      <c r="L9" s="70"/>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7" t="s">
        <v>116</v>
      </c>
      <c r="Q11" s="1767" t="s">
        <v>117</v>
      </c>
    </row>
    <row r="12" spans="1:17"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3"/>
      <c r="P12" s="1767"/>
      <c r="Q12" s="1767"/>
    </row>
    <row r="13" spans="1:17" s="15" customFormat="1" ht="77.25" customHeight="1" thickBot="1" x14ac:dyDescent="0.35">
      <c r="A13" s="1763"/>
      <c r="B13" s="1763"/>
      <c r="C13" s="1764"/>
      <c r="D13" s="1768"/>
      <c r="E13" s="1768"/>
      <c r="F13" s="1768"/>
      <c r="G13" s="252" t="s">
        <v>120</v>
      </c>
      <c r="H13" s="17" t="s">
        <v>724</v>
      </c>
      <c r="I13" s="18" t="s">
        <v>603</v>
      </c>
      <c r="J13" s="19" t="s">
        <v>603</v>
      </c>
      <c r="K13" s="253" t="s">
        <v>123</v>
      </c>
      <c r="L13" s="17" t="s">
        <v>124</v>
      </c>
      <c r="M13" s="17" t="s">
        <v>125</v>
      </c>
      <c r="N13" s="17" t="s">
        <v>126</v>
      </c>
      <c r="O13" s="18" t="s">
        <v>127</v>
      </c>
      <c r="P13" s="1767"/>
      <c r="Q13" s="1767"/>
    </row>
    <row r="14" spans="1:17" customFormat="1" ht="15" thickBot="1" x14ac:dyDescent="0.35">
      <c r="A14" s="1759" t="s">
        <v>5038</v>
      </c>
      <c r="B14" s="1759"/>
      <c r="C14" s="1759"/>
      <c r="D14" s="1759"/>
      <c r="E14" s="1759"/>
      <c r="F14" s="1759"/>
      <c r="G14" s="1759"/>
      <c r="H14" s="1759"/>
      <c r="I14" s="1759"/>
      <c r="J14" s="1759"/>
      <c r="K14" s="1759"/>
      <c r="L14" s="1759"/>
      <c r="M14" s="1759"/>
      <c r="N14" s="1759"/>
      <c r="O14" s="1759"/>
      <c r="P14" s="1759"/>
      <c r="Q14" s="1759"/>
    </row>
    <row r="15" spans="1:17" customFormat="1" ht="26.25" customHeight="1" thickBot="1" x14ac:dyDescent="0.35">
      <c r="A15" s="20">
        <v>1</v>
      </c>
      <c r="B15" s="2084" t="s">
        <v>4455</v>
      </c>
      <c r="C15" s="1753" t="s">
        <v>5039</v>
      </c>
      <c r="D15" s="213" t="s">
        <v>472</v>
      </c>
      <c r="E15" s="563">
        <v>2</v>
      </c>
      <c r="F15" s="309">
        <v>1</v>
      </c>
      <c r="G15" s="24"/>
      <c r="H15" s="24"/>
      <c r="I15" s="24"/>
      <c r="J15" s="24"/>
      <c r="K15" s="24"/>
      <c r="L15" s="27"/>
      <c r="M15" s="27"/>
      <c r="N15" s="309" t="s">
        <v>225</v>
      </c>
      <c r="O15" s="592" t="s">
        <v>225</v>
      </c>
      <c r="P15" s="1025"/>
      <c r="Q15" s="567">
        <f t="shared" ref="Q15:Q35" si="0">ROUND(P15,2)*E15*F15</f>
        <v>0</v>
      </c>
    </row>
    <row r="16" spans="1:17" customFormat="1" ht="15" customHeight="1" thickBot="1" x14ac:dyDescent="0.35">
      <c r="A16" s="30">
        <v>2</v>
      </c>
      <c r="B16" s="2084"/>
      <c r="C16" s="1753"/>
      <c r="D16" s="113" t="s">
        <v>473</v>
      </c>
      <c r="E16" s="564">
        <v>2</v>
      </c>
      <c r="F16" s="273">
        <v>1</v>
      </c>
      <c r="G16" s="33"/>
      <c r="H16" s="33"/>
      <c r="I16" s="33"/>
      <c r="J16" s="33"/>
      <c r="K16" s="33"/>
      <c r="L16" s="36"/>
      <c r="M16" s="36"/>
      <c r="N16" s="273" t="s">
        <v>225</v>
      </c>
      <c r="O16" s="588" t="s">
        <v>225</v>
      </c>
      <c r="P16" s="1026"/>
      <c r="Q16" s="569">
        <f t="shared" si="0"/>
        <v>0</v>
      </c>
    </row>
    <row r="17" spans="1:17" customFormat="1" ht="15" thickBot="1" x14ac:dyDescent="0.35">
      <c r="A17" s="30">
        <v>3</v>
      </c>
      <c r="B17" s="2084"/>
      <c r="C17" s="1753"/>
      <c r="D17" s="113" t="s">
        <v>474</v>
      </c>
      <c r="E17" s="564">
        <v>2</v>
      </c>
      <c r="F17" s="273">
        <v>1</v>
      </c>
      <c r="G17" s="33"/>
      <c r="H17" s="33"/>
      <c r="I17" s="33"/>
      <c r="J17" s="33"/>
      <c r="K17" s="33"/>
      <c r="L17" s="36"/>
      <c r="M17" s="36"/>
      <c r="N17" s="273" t="s">
        <v>225</v>
      </c>
      <c r="O17" s="588" t="s">
        <v>225</v>
      </c>
      <c r="P17" s="1026"/>
      <c r="Q17" s="569">
        <f t="shared" si="0"/>
        <v>0</v>
      </c>
    </row>
    <row r="18" spans="1:17" customFormat="1" ht="15" customHeight="1" thickBot="1" x14ac:dyDescent="0.35">
      <c r="A18" s="30">
        <v>4</v>
      </c>
      <c r="B18" s="2084"/>
      <c r="C18" s="1753"/>
      <c r="D18" s="282" t="s">
        <v>475</v>
      </c>
      <c r="E18" s="564">
        <v>2</v>
      </c>
      <c r="F18" s="273">
        <v>1</v>
      </c>
      <c r="G18" s="33"/>
      <c r="H18" s="33"/>
      <c r="I18" s="33"/>
      <c r="J18" s="33"/>
      <c r="K18" s="33"/>
      <c r="L18" s="36"/>
      <c r="M18" s="36"/>
      <c r="N18" s="273" t="s">
        <v>225</v>
      </c>
      <c r="O18" s="588" t="s">
        <v>225</v>
      </c>
      <c r="P18" s="1026"/>
      <c r="Q18" s="569">
        <f t="shared" si="0"/>
        <v>0</v>
      </c>
    </row>
    <row r="19" spans="1:17" customFormat="1" ht="15" thickBot="1" x14ac:dyDescent="0.35">
      <c r="A19" s="30">
        <v>5</v>
      </c>
      <c r="B19" s="2084"/>
      <c r="C19" s="1785" t="s">
        <v>5040</v>
      </c>
      <c r="D19" s="177" t="s">
        <v>477</v>
      </c>
      <c r="E19" s="564">
        <v>2</v>
      </c>
      <c r="F19" s="564">
        <v>30</v>
      </c>
      <c r="G19" s="33"/>
      <c r="H19" s="273" t="s">
        <v>225</v>
      </c>
      <c r="I19" s="33"/>
      <c r="J19" s="33"/>
      <c r="K19" s="33"/>
      <c r="L19" s="36"/>
      <c r="M19" s="36"/>
      <c r="N19" s="273" t="s">
        <v>225</v>
      </c>
      <c r="O19" s="588" t="s">
        <v>225</v>
      </c>
      <c r="P19" s="1026"/>
      <c r="Q19" s="569">
        <f t="shared" si="0"/>
        <v>0</v>
      </c>
    </row>
    <row r="20" spans="1:17" customFormat="1" ht="15" customHeight="1" thickBot="1" x14ac:dyDescent="0.35">
      <c r="A20" s="30">
        <v>6</v>
      </c>
      <c r="B20" s="2084"/>
      <c r="C20" s="1785"/>
      <c r="D20" s="113" t="s">
        <v>478</v>
      </c>
      <c r="E20" s="564">
        <v>2</v>
      </c>
      <c r="F20" s="564">
        <v>30</v>
      </c>
      <c r="G20" s="33"/>
      <c r="H20" s="33"/>
      <c r="I20" s="33"/>
      <c r="J20" s="33"/>
      <c r="K20" s="33"/>
      <c r="L20" s="36"/>
      <c r="M20" s="36"/>
      <c r="N20" s="273" t="s">
        <v>225</v>
      </c>
      <c r="O20" s="588" t="s">
        <v>225</v>
      </c>
      <c r="P20" s="1026"/>
      <c r="Q20" s="569">
        <f t="shared" si="0"/>
        <v>0</v>
      </c>
    </row>
    <row r="21" spans="1:17" customFormat="1" ht="28.2" thickBot="1" x14ac:dyDescent="0.35">
      <c r="A21" s="30">
        <v>7</v>
      </c>
      <c r="B21" s="2084"/>
      <c r="C21" s="1785"/>
      <c r="D21" s="113" t="s">
        <v>479</v>
      </c>
      <c r="E21" s="564">
        <v>2</v>
      </c>
      <c r="F21" s="564">
        <v>30</v>
      </c>
      <c r="G21" s="33"/>
      <c r="H21" s="33"/>
      <c r="I21" s="33"/>
      <c r="J21" s="33"/>
      <c r="K21" s="33"/>
      <c r="L21" s="36"/>
      <c r="M21" s="36"/>
      <c r="N21" s="273" t="s">
        <v>225</v>
      </c>
      <c r="O21" s="588" t="s">
        <v>225</v>
      </c>
      <c r="P21" s="1026"/>
      <c r="Q21" s="569">
        <f t="shared" si="0"/>
        <v>0</v>
      </c>
    </row>
    <row r="22" spans="1:17" customFormat="1" ht="30.75" customHeight="1" thickBot="1" x14ac:dyDescent="0.35">
      <c r="A22" s="30">
        <v>8</v>
      </c>
      <c r="B22" s="2084"/>
      <c r="C22" s="1785"/>
      <c r="D22" s="113" t="s">
        <v>480</v>
      </c>
      <c r="E22" s="564">
        <v>2</v>
      </c>
      <c r="F22" s="564">
        <v>30</v>
      </c>
      <c r="G22" s="33"/>
      <c r="H22" s="33"/>
      <c r="I22" s="33"/>
      <c r="J22" s="33"/>
      <c r="K22" s="33"/>
      <c r="L22" s="36"/>
      <c r="M22" s="36"/>
      <c r="N22" s="273" t="s">
        <v>225</v>
      </c>
      <c r="O22" s="588" t="s">
        <v>225</v>
      </c>
      <c r="P22" s="1026"/>
      <c r="Q22" s="569">
        <f t="shared" si="0"/>
        <v>0</v>
      </c>
    </row>
    <row r="23" spans="1:17" customFormat="1" ht="15" thickBot="1" x14ac:dyDescent="0.35">
      <c r="A23" s="30">
        <v>9</v>
      </c>
      <c r="B23" s="2084"/>
      <c r="C23" s="1785"/>
      <c r="D23" s="114" t="s">
        <v>481</v>
      </c>
      <c r="E23" s="564">
        <v>2</v>
      </c>
      <c r="F23" s="564">
        <v>30</v>
      </c>
      <c r="G23" s="33"/>
      <c r="H23" s="33"/>
      <c r="I23" s="33"/>
      <c r="J23" s="33"/>
      <c r="K23" s="33"/>
      <c r="L23" s="36"/>
      <c r="M23" s="36"/>
      <c r="N23" s="273" t="s">
        <v>225</v>
      </c>
      <c r="O23" s="588" t="s">
        <v>225</v>
      </c>
      <c r="P23" s="1026"/>
      <c r="Q23" s="569">
        <f t="shared" si="0"/>
        <v>0</v>
      </c>
    </row>
    <row r="24" spans="1:17" customFormat="1" ht="15" customHeight="1" thickBot="1" x14ac:dyDescent="0.35">
      <c r="A24" s="30">
        <v>10</v>
      </c>
      <c r="B24" s="2084"/>
      <c r="C24" s="1785" t="s">
        <v>5041</v>
      </c>
      <c r="D24" s="106" t="s">
        <v>477</v>
      </c>
      <c r="E24" s="564">
        <v>2</v>
      </c>
      <c r="F24" s="564">
        <v>2</v>
      </c>
      <c r="G24" s="33"/>
      <c r="H24" s="273" t="s">
        <v>225</v>
      </c>
      <c r="I24" s="33"/>
      <c r="J24" s="33"/>
      <c r="K24" s="33"/>
      <c r="L24" s="36"/>
      <c r="M24" s="36"/>
      <c r="N24" s="273" t="s">
        <v>225</v>
      </c>
      <c r="O24" s="588" t="s">
        <v>225</v>
      </c>
      <c r="P24" s="1026"/>
      <c r="Q24" s="569">
        <f t="shared" si="0"/>
        <v>0</v>
      </c>
    </row>
    <row r="25" spans="1:17" customFormat="1" ht="15" customHeight="1" thickBot="1" x14ac:dyDescent="0.35">
      <c r="A25" s="30">
        <v>11</v>
      </c>
      <c r="B25" s="2084"/>
      <c r="C25" s="1785"/>
      <c r="D25" s="113" t="s">
        <v>483</v>
      </c>
      <c r="E25" s="564">
        <v>2</v>
      </c>
      <c r="F25" s="564">
        <v>2</v>
      </c>
      <c r="G25" s="33"/>
      <c r="H25" s="33"/>
      <c r="I25" s="33"/>
      <c r="J25" s="33"/>
      <c r="K25" s="33"/>
      <c r="L25" s="36"/>
      <c r="M25" s="36"/>
      <c r="N25" s="273" t="s">
        <v>225</v>
      </c>
      <c r="O25" s="588" t="s">
        <v>225</v>
      </c>
      <c r="P25" s="1026"/>
      <c r="Q25" s="569">
        <f t="shared" si="0"/>
        <v>0</v>
      </c>
    </row>
    <row r="26" spans="1:17" customFormat="1" ht="15" customHeight="1" thickBot="1" x14ac:dyDescent="0.35">
      <c r="A26" s="30">
        <v>12</v>
      </c>
      <c r="B26" s="2084"/>
      <c r="C26" s="1785"/>
      <c r="D26" s="113" t="s">
        <v>484</v>
      </c>
      <c r="E26" s="564">
        <v>2</v>
      </c>
      <c r="F26" s="564">
        <v>2</v>
      </c>
      <c r="G26" s="33"/>
      <c r="H26" s="33"/>
      <c r="I26" s="33"/>
      <c r="J26" s="33"/>
      <c r="K26" s="33"/>
      <c r="L26" s="36"/>
      <c r="M26" s="36"/>
      <c r="N26" s="273" t="s">
        <v>225</v>
      </c>
      <c r="O26" s="588" t="s">
        <v>225</v>
      </c>
      <c r="P26" s="1026"/>
      <c r="Q26" s="569">
        <f t="shared" si="0"/>
        <v>0</v>
      </c>
    </row>
    <row r="27" spans="1:17" customFormat="1" ht="26.25" customHeight="1" thickBot="1" x14ac:dyDescent="0.35">
      <c r="A27" s="30">
        <v>13</v>
      </c>
      <c r="B27" s="2084"/>
      <c r="C27" s="1785"/>
      <c r="D27" s="113" t="s">
        <v>485</v>
      </c>
      <c r="E27" s="564">
        <v>2</v>
      </c>
      <c r="F27" s="564">
        <v>2</v>
      </c>
      <c r="G27" s="33"/>
      <c r="H27" s="33"/>
      <c r="I27" s="33"/>
      <c r="J27" s="33"/>
      <c r="K27" s="33"/>
      <c r="L27" s="36"/>
      <c r="M27" s="36"/>
      <c r="N27" s="273" t="s">
        <v>225</v>
      </c>
      <c r="O27" s="588" t="s">
        <v>225</v>
      </c>
      <c r="P27" s="1026"/>
      <c r="Q27" s="569">
        <f t="shared" si="0"/>
        <v>0</v>
      </c>
    </row>
    <row r="28" spans="1:17" customFormat="1" ht="15" thickBot="1" x14ac:dyDescent="0.35">
      <c r="A28" s="30">
        <v>14</v>
      </c>
      <c r="B28" s="2084"/>
      <c r="C28" s="1785"/>
      <c r="D28" s="113" t="s">
        <v>486</v>
      </c>
      <c r="E28" s="564">
        <v>2</v>
      </c>
      <c r="F28" s="564">
        <v>2</v>
      </c>
      <c r="G28" s="33"/>
      <c r="H28" s="33"/>
      <c r="I28" s="33"/>
      <c r="J28" s="33"/>
      <c r="K28" s="33"/>
      <c r="L28" s="36"/>
      <c r="M28" s="36"/>
      <c r="N28" s="273" t="s">
        <v>225</v>
      </c>
      <c r="O28" s="588" t="s">
        <v>225</v>
      </c>
      <c r="P28" s="1026"/>
      <c r="Q28" s="569">
        <f t="shared" si="0"/>
        <v>0</v>
      </c>
    </row>
    <row r="29" spans="1:17" customFormat="1" ht="15" customHeight="1" thickBot="1" x14ac:dyDescent="0.35">
      <c r="A29" s="30">
        <v>15</v>
      </c>
      <c r="B29" s="2084"/>
      <c r="C29" s="1785"/>
      <c r="D29" s="113" t="s">
        <v>487</v>
      </c>
      <c r="E29" s="564">
        <v>2</v>
      </c>
      <c r="F29" s="564">
        <v>2</v>
      </c>
      <c r="G29" s="33"/>
      <c r="H29" s="33"/>
      <c r="I29" s="33"/>
      <c r="J29" s="33"/>
      <c r="K29" s="33"/>
      <c r="L29" s="36"/>
      <c r="M29" s="36"/>
      <c r="N29" s="273" t="s">
        <v>225</v>
      </c>
      <c r="O29" s="588" t="s">
        <v>225</v>
      </c>
      <c r="P29" s="1026"/>
      <c r="Q29" s="569">
        <f t="shared" si="0"/>
        <v>0</v>
      </c>
    </row>
    <row r="30" spans="1:17" customFormat="1" ht="15" thickBot="1" x14ac:dyDescent="0.35">
      <c r="A30" s="30">
        <v>16</v>
      </c>
      <c r="B30" s="2084"/>
      <c r="C30" s="1785"/>
      <c r="D30" s="113" t="s">
        <v>488</v>
      </c>
      <c r="E30" s="564">
        <v>2</v>
      </c>
      <c r="F30" s="564">
        <v>2</v>
      </c>
      <c r="G30" s="33"/>
      <c r="H30" s="33"/>
      <c r="I30" s="33"/>
      <c r="J30" s="33"/>
      <c r="K30" s="33"/>
      <c r="L30" s="36"/>
      <c r="M30" s="36"/>
      <c r="N30" s="273" t="s">
        <v>225</v>
      </c>
      <c r="O30" s="588" t="s">
        <v>225</v>
      </c>
      <c r="P30" s="1026"/>
      <c r="Q30" s="569">
        <f t="shared" si="0"/>
        <v>0</v>
      </c>
    </row>
    <row r="31" spans="1:17" customFormat="1" ht="15" customHeight="1" thickBot="1" x14ac:dyDescent="0.35">
      <c r="A31" s="30">
        <v>17</v>
      </c>
      <c r="B31" s="2084"/>
      <c r="C31" s="1785"/>
      <c r="D31" s="114" t="s">
        <v>489</v>
      </c>
      <c r="E31" s="564">
        <v>2</v>
      </c>
      <c r="F31" s="564">
        <v>2</v>
      </c>
      <c r="G31" s="33"/>
      <c r="H31" s="33"/>
      <c r="I31" s="33"/>
      <c r="J31" s="33"/>
      <c r="K31" s="33"/>
      <c r="L31" s="36"/>
      <c r="M31" s="36"/>
      <c r="N31" s="273" t="s">
        <v>225</v>
      </c>
      <c r="O31" s="588" t="s">
        <v>225</v>
      </c>
      <c r="P31" s="1026"/>
      <c r="Q31" s="569">
        <f t="shared" si="0"/>
        <v>0</v>
      </c>
    </row>
    <row r="32" spans="1:17" customFormat="1" ht="27.6" x14ac:dyDescent="0.3">
      <c r="A32" s="30">
        <v>18</v>
      </c>
      <c r="B32" s="2080" t="s">
        <v>382</v>
      </c>
      <c r="C32" s="2080" t="s">
        <v>5042</v>
      </c>
      <c r="D32" s="106" t="s">
        <v>335</v>
      </c>
      <c r="E32" s="564">
        <v>2</v>
      </c>
      <c r="F32" s="273">
        <v>1</v>
      </c>
      <c r="G32" s="33"/>
      <c r="H32" s="33"/>
      <c r="I32" s="33"/>
      <c r="J32" s="33"/>
      <c r="K32" s="33"/>
      <c r="L32" s="36"/>
      <c r="M32" s="36"/>
      <c r="N32" s="273" t="s">
        <v>225</v>
      </c>
      <c r="O32" s="588" t="s">
        <v>225</v>
      </c>
      <c r="P32" s="1026"/>
      <c r="Q32" s="569">
        <f t="shared" si="0"/>
        <v>0</v>
      </c>
    </row>
    <row r="33" spans="1:17" customFormat="1" ht="15" customHeight="1" x14ac:dyDescent="0.3">
      <c r="A33" s="30">
        <v>19</v>
      </c>
      <c r="B33" s="2080"/>
      <c r="C33" s="2080"/>
      <c r="D33" s="92" t="s">
        <v>535</v>
      </c>
      <c r="E33" s="564">
        <v>2</v>
      </c>
      <c r="F33" s="273">
        <v>1</v>
      </c>
      <c r="G33" s="33"/>
      <c r="H33" s="33"/>
      <c r="I33" s="33"/>
      <c r="J33" s="33"/>
      <c r="K33" s="33"/>
      <c r="L33" s="36"/>
      <c r="M33" s="36"/>
      <c r="N33" s="273" t="s">
        <v>225</v>
      </c>
      <c r="O33" s="588" t="s">
        <v>225</v>
      </c>
      <c r="P33" s="1026"/>
      <c r="Q33" s="569">
        <f t="shared" si="0"/>
        <v>0</v>
      </c>
    </row>
    <row r="34" spans="1:17" customFormat="1" ht="15" thickBot="1" x14ac:dyDescent="0.35">
      <c r="A34" s="30">
        <v>20</v>
      </c>
      <c r="B34" s="2080"/>
      <c r="C34" s="2080"/>
      <c r="D34" s="147" t="s">
        <v>336</v>
      </c>
      <c r="E34" s="564">
        <v>2</v>
      </c>
      <c r="F34" s="273">
        <v>1</v>
      </c>
      <c r="G34" s="33"/>
      <c r="H34" s="33"/>
      <c r="I34" s="33"/>
      <c r="J34" s="33"/>
      <c r="K34" s="33"/>
      <c r="L34" s="36"/>
      <c r="M34" s="36"/>
      <c r="N34" s="273" t="s">
        <v>225</v>
      </c>
      <c r="O34" s="588" t="s">
        <v>225</v>
      </c>
      <c r="P34" s="1026"/>
      <c r="Q34" s="569">
        <f t="shared" si="0"/>
        <v>0</v>
      </c>
    </row>
    <row r="35" spans="1:17" customFormat="1" ht="15" thickBot="1" x14ac:dyDescent="0.35">
      <c r="A35" s="41">
        <v>21</v>
      </c>
      <c r="B35" s="274"/>
      <c r="C35" s="302" t="s">
        <v>161</v>
      </c>
      <c r="D35" s="189" t="s">
        <v>162</v>
      </c>
      <c r="E35" s="44">
        <v>2</v>
      </c>
      <c r="F35" s="302">
        <v>1</v>
      </c>
      <c r="G35" s="46"/>
      <c r="H35" s="46"/>
      <c r="I35" s="46"/>
      <c r="J35" s="46"/>
      <c r="K35" s="46"/>
      <c r="L35" s="46"/>
      <c r="M35" s="46"/>
      <c r="N35" s="46" t="s">
        <v>225</v>
      </c>
      <c r="O35" s="223" t="s">
        <v>225</v>
      </c>
      <c r="P35" s="1027"/>
      <c r="Q35" s="591">
        <f t="shared" si="0"/>
        <v>0</v>
      </c>
    </row>
    <row r="36" spans="1:17" customFormat="1" ht="15" thickBot="1" x14ac:dyDescent="0.35">
      <c r="A36" s="1747" t="s">
        <v>163</v>
      </c>
      <c r="B36" s="1747"/>
      <c r="C36" s="1747"/>
      <c r="D36" s="1747"/>
      <c r="E36" s="1747"/>
      <c r="F36" s="1747"/>
      <c r="G36" s="1747"/>
      <c r="H36" s="1747"/>
      <c r="I36" s="1747"/>
      <c r="J36" s="1747"/>
      <c r="K36" s="1747"/>
      <c r="L36" s="1747"/>
      <c r="M36" s="1747"/>
      <c r="N36" s="1747"/>
      <c r="O36" s="1747"/>
      <c r="P36" s="1829">
        <f>SUM(Q15:Q35)</f>
        <v>0</v>
      </c>
      <c r="Q36" s="1829"/>
    </row>
    <row r="37" spans="1:17" customFormat="1" ht="15" thickBot="1" x14ac:dyDescent="0.35">
      <c r="A37" s="59" t="s">
        <v>3023</v>
      </c>
      <c r="B37" s="59"/>
      <c r="C37" s="60"/>
      <c r="D37" s="60"/>
      <c r="E37" s="60"/>
      <c r="F37" s="60"/>
      <c r="G37" s="60"/>
      <c r="H37" s="60"/>
      <c r="I37" s="60"/>
      <c r="J37" s="60"/>
      <c r="K37" s="60"/>
      <c r="L37" s="60"/>
      <c r="M37" s="60"/>
      <c r="N37" s="60"/>
      <c r="O37" s="61"/>
      <c r="P37" s="1829">
        <f>SUM(P36*2)</f>
        <v>0</v>
      </c>
      <c r="Q37" s="1829"/>
    </row>
    <row r="38" spans="1:17" customFormat="1" x14ac:dyDescent="0.3">
      <c r="A38" s="142"/>
      <c r="B38" s="142"/>
      <c r="C38" s="142"/>
      <c r="D38" s="142"/>
      <c r="E38" s="142"/>
      <c r="F38" s="142"/>
      <c r="G38" s="143"/>
      <c r="H38" s="143"/>
      <c r="I38" s="143"/>
      <c r="J38" s="143"/>
      <c r="K38" s="143"/>
      <c r="L38" s="143"/>
      <c r="M38" s="143"/>
      <c r="N38" s="143"/>
      <c r="O38" s="143"/>
      <c r="P38" s="142"/>
      <c r="Q38" s="142"/>
    </row>
    <row r="39" spans="1:17" customFormat="1" x14ac:dyDescent="0.3">
      <c r="A39" s="6"/>
      <c r="B39" s="6"/>
      <c r="C39" s="6"/>
      <c r="D39" s="6"/>
      <c r="E39" s="6"/>
      <c r="F39" s="6"/>
      <c r="G39" s="62"/>
      <c r="H39" s="62"/>
      <c r="I39" s="62"/>
      <c r="J39" s="62"/>
      <c r="K39" s="62"/>
      <c r="L39" s="62"/>
      <c r="M39" s="62"/>
      <c r="N39" s="62"/>
      <c r="O39" s="62"/>
      <c r="P39" s="6"/>
      <c r="Q39" s="6"/>
    </row>
    <row r="40" spans="1:17" customFormat="1" x14ac:dyDescent="0.3">
      <c r="A40" s="6"/>
      <c r="B40" s="6"/>
      <c r="C40" s="6"/>
      <c r="D40" s="6"/>
      <c r="E40" s="6"/>
      <c r="F40" s="6"/>
      <c r="G40" s="62"/>
      <c r="H40" s="62"/>
      <c r="I40" s="62"/>
      <c r="J40" s="62"/>
      <c r="K40" s="62"/>
      <c r="L40" s="62"/>
      <c r="M40" s="62"/>
      <c r="N40" s="62"/>
      <c r="O40" s="62"/>
      <c r="P40" s="6"/>
      <c r="Q40" s="6"/>
    </row>
    <row r="41" spans="1:17" customFormat="1" x14ac:dyDescent="0.3">
      <c r="A41" s="6"/>
      <c r="B41" s="6"/>
      <c r="C41" s="6"/>
      <c r="D41" s="6"/>
      <c r="E41" s="6"/>
      <c r="F41" s="6"/>
      <c r="G41" s="62"/>
      <c r="H41" s="62"/>
      <c r="I41" s="62"/>
      <c r="J41" s="62"/>
      <c r="K41" s="62"/>
      <c r="L41" s="62"/>
      <c r="M41" s="62"/>
      <c r="N41" s="62"/>
      <c r="O41" s="62"/>
      <c r="P41" s="6"/>
      <c r="Q41" s="6"/>
    </row>
    <row r="42" spans="1:17" customFormat="1" x14ac:dyDescent="0.3">
      <c r="A42" s="6"/>
      <c r="B42" s="6"/>
      <c r="C42" s="6"/>
      <c r="D42" s="6"/>
      <c r="E42" s="6"/>
      <c r="F42" s="6"/>
      <c r="G42" s="62"/>
      <c r="H42" s="62"/>
      <c r="I42" s="62"/>
      <c r="J42" s="62"/>
      <c r="K42" s="62"/>
      <c r="L42" s="62"/>
      <c r="M42" s="62"/>
      <c r="N42" s="62"/>
      <c r="O42" s="62"/>
      <c r="P42" s="6"/>
      <c r="Q42" s="6"/>
    </row>
    <row r="43" spans="1:17" customFormat="1" x14ac:dyDescent="0.3">
      <c r="A43" s="6"/>
      <c r="B43" s="6"/>
      <c r="C43" s="6"/>
      <c r="D43" s="6"/>
      <c r="E43" s="6"/>
      <c r="F43" s="6"/>
      <c r="G43" s="62"/>
      <c r="H43" s="62"/>
      <c r="I43" s="62"/>
      <c r="J43" s="62"/>
      <c r="K43" s="62"/>
      <c r="L43" s="62"/>
      <c r="M43" s="62"/>
      <c r="N43" s="62"/>
      <c r="O43" s="62"/>
      <c r="P43" s="6"/>
      <c r="Q43" s="6"/>
    </row>
    <row r="44" spans="1:17" customFormat="1" ht="15" customHeight="1" x14ac:dyDescent="0.3">
      <c r="A44" s="6"/>
      <c r="B44" s="6"/>
      <c r="C44" s="6"/>
      <c r="D44" s="6"/>
      <c r="E44" s="6"/>
      <c r="F44" s="6"/>
      <c r="G44" s="62"/>
      <c r="H44" s="62"/>
      <c r="I44" s="62"/>
      <c r="J44" s="62"/>
      <c r="K44" s="62"/>
      <c r="L44" s="62"/>
      <c r="M44" s="62"/>
      <c r="N44" s="62"/>
      <c r="O44" s="62"/>
      <c r="P44" s="6"/>
      <c r="Q44" s="6"/>
    </row>
    <row r="45" spans="1:17" customFormat="1" x14ac:dyDescent="0.3">
      <c r="A45" s="6"/>
      <c r="B45" s="6"/>
      <c r="C45" s="6"/>
      <c r="D45" s="6"/>
      <c r="E45" s="6"/>
      <c r="F45" s="6"/>
      <c r="G45" s="62"/>
      <c r="H45" s="62"/>
      <c r="I45" s="62"/>
      <c r="J45" s="62"/>
      <c r="K45" s="62"/>
      <c r="L45" s="62"/>
      <c r="M45" s="62"/>
      <c r="N45" s="62"/>
      <c r="O45" s="62"/>
      <c r="P45" s="6"/>
      <c r="Q45" s="6"/>
    </row>
    <row r="46" spans="1:17" customFormat="1" x14ac:dyDescent="0.3">
      <c r="A46" s="6"/>
      <c r="B46" s="6"/>
      <c r="C46" s="6"/>
      <c r="D46" s="6"/>
      <c r="E46" s="6"/>
      <c r="F46" s="6"/>
      <c r="G46" s="62"/>
      <c r="H46" s="62"/>
      <c r="I46" s="62"/>
      <c r="J46" s="62"/>
      <c r="K46" s="62"/>
      <c r="L46" s="62"/>
      <c r="M46" s="62"/>
      <c r="N46" s="62"/>
      <c r="O46" s="62"/>
      <c r="P46" s="6"/>
      <c r="Q46" s="6"/>
    </row>
    <row r="47" spans="1:17" customFormat="1" x14ac:dyDescent="0.3">
      <c r="A47" s="6"/>
      <c r="B47" s="6"/>
      <c r="C47" s="6"/>
      <c r="D47" s="6"/>
      <c r="E47" s="6"/>
      <c r="F47" s="6"/>
      <c r="G47" s="62"/>
      <c r="H47" s="62"/>
      <c r="I47" s="62"/>
      <c r="J47" s="62"/>
      <c r="K47" s="62"/>
      <c r="L47" s="62"/>
      <c r="M47" s="62"/>
      <c r="N47" s="62"/>
      <c r="O47" s="62"/>
      <c r="P47" s="6"/>
      <c r="Q47" s="6"/>
    </row>
    <row r="48" spans="1:17" customFormat="1" x14ac:dyDescent="0.3">
      <c r="A48" s="6"/>
      <c r="B48" s="6"/>
      <c r="C48" s="6"/>
      <c r="D48" s="6"/>
      <c r="E48" s="6"/>
      <c r="F48" s="6"/>
      <c r="G48" s="62"/>
      <c r="H48" s="62"/>
      <c r="I48" s="62"/>
      <c r="J48" s="62"/>
      <c r="K48" s="62"/>
      <c r="L48" s="62"/>
      <c r="M48" s="62"/>
      <c r="N48" s="62"/>
      <c r="O48" s="62"/>
      <c r="P48" s="6"/>
      <c r="Q48" s="6"/>
    </row>
    <row r="54" ht="15" customHeight="1" x14ac:dyDescent="0.3"/>
    <row r="66" ht="15" customHeight="1" x14ac:dyDescent="0.3"/>
    <row r="76" ht="15" customHeight="1" x14ac:dyDescent="0.3"/>
    <row r="85" ht="15" customHeight="1" x14ac:dyDescent="0.3"/>
    <row r="97" ht="15" customHeight="1" x14ac:dyDescent="0.3"/>
    <row r="109" ht="15" customHeight="1" x14ac:dyDescent="0.3"/>
    <row r="118" ht="15" customHeight="1" x14ac:dyDescent="0.3"/>
    <row r="133" ht="15" customHeight="1" x14ac:dyDescent="0.3"/>
    <row r="135" ht="15" customHeight="1" x14ac:dyDescent="0.3"/>
  </sheetData>
  <sheetProtection algorithmName="SHA-512" hashValue="CVbpqtAFq2nYWUHMCPENpovDZdCRsCDDytJU8hW0tOvbkV35Fl7/70PqXrKqFOiDxebvsZXBh0Ey5o2J2cgwSQ==" saltValue="ZGhfTFvKz1GKrDO/3UCSwQ==" spinCount="100000" sheet="1" objects="1" scenarios="1"/>
  <mergeCells count="25">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A36:O36"/>
    <mergeCell ref="P36:Q36"/>
    <mergeCell ref="P37:Q37"/>
    <mergeCell ref="B15:B31"/>
    <mergeCell ref="C15:C18"/>
    <mergeCell ref="C19:C23"/>
    <mergeCell ref="C24:C31"/>
    <mergeCell ref="B32:B34"/>
    <mergeCell ref="C32:C3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499BC-5E77-480D-B865-912E28F1DD3C}">
  <sheetPr>
    <tabColor rgb="FFFFC000"/>
    <pageSetUpPr fitToPage="1"/>
  </sheetPr>
  <dimension ref="A1:Q146"/>
  <sheetViews>
    <sheetView topLeftCell="C13" workbookViewId="0">
      <selection activeCell="P15" sqref="P15:P46"/>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70" t="s">
        <v>5043</v>
      </c>
      <c r="F1" s="1770"/>
      <c r="G1" s="1770"/>
      <c r="H1" s="1770"/>
      <c r="I1" s="1770"/>
      <c r="J1" s="1770"/>
      <c r="K1" s="1770"/>
      <c r="L1" s="1770"/>
      <c r="M1" s="1770"/>
      <c r="N1" s="1770"/>
      <c r="O1" s="1770"/>
      <c r="P1" s="1770"/>
      <c r="Q1" s="1770"/>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71" t="s">
        <v>1</v>
      </c>
      <c r="B8" s="1771"/>
      <c r="C8" s="1771"/>
      <c r="D8" s="69"/>
      <c r="E8" s="69"/>
      <c r="F8" s="69"/>
      <c r="G8" s="69"/>
      <c r="H8" s="69"/>
      <c r="I8" s="69"/>
      <c r="J8" s="69"/>
      <c r="K8" s="69"/>
      <c r="L8" s="69"/>
      <c r="M8" s="65"/>
      <c r="N8" s="65"/>
      <c r="O8" s="65"/>
      <c r="P8" s="67"/>
      <c r="Q8" s="67"/>
    </row>
    <row r="9" spans="1:17" s="9" customFormat="1" x14ac:dyDescent="0.3">
      <c r="A9" s="1771" t="s">
        <v>5044</v>
      </c>
      <c r="B9" s="1771"/>
      <c r="C9" s="1771"/>
      <c r="D9" s="1771"/>
      <c r="E9" s="69"/>
      <c r="F9" s="69"/>
      <c r="G9" s="69"/>
      <c r="H9" s="69"/>
      <c r="I9" s="70"/>
      <c r="J9" s="70"/>
      <c r="K9" s="70"/>
      <c r="L9" s="70"/>
      <c r="M9" s="65"/>
      <c r="N9" s="65"/>
      <c r="O9" s="65"/>
      <c r="P9" s="67"/>
      <c r="Q9" s="67"/>
    </row>
    <row r="10" spans="1:17" s="9" customFormat="1" ht="15" thickBot="1" x14ac:dyDescent="0.35">
      <c r="A10" s="1762"/>
      <c r="B10" s="1762"/>
      <c r="C10" s="1762"/>
      <c r="D10" s="1762"/>
      <c r="E10" s="1762"/>
      <c r="F10" s="1762"/>
      <c r="G10" s="1762"/>
      <c r="H10" s="1762"/>
      <c r="I10" s="1762"/>
      <c r="J10" s="1762"/>
      <c r="K10" s="1762"/>
      <c r="L10" s="1762"/>
      <c r="M10" s="1762"/>
      <c r="N10" s="1762"/>
      <c r="O10" s="1762"/>
      <c r="P10" s="67"/>
      <c r="Q10" s="67"/>
    </row>
    <row r="11" spans="1:17"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7" t="s">
        <v>116</v>
      </c>
      <c r="Q11" s="1767" t="s">
        <v>117</v>
      </c>
    </row>
    <row r="12" spans="1:17" s="15" customFormat="1" ht="88.5" customHeight="1" thickBot="1" x14ac:dyDescent="0.35">
      <c r="A12" s="1763"/>
      <c r="B12" s="1763"/>
      <c r="C12" s="1764"/>
      <c r="D12" s="1768"/>
      <c r="E12" s="1768"/>
      <c r="F12" s="1768"/>
      <c r="G12" s="1763" t="s">
        <v>118</v>
      </c>
      <c r="H12" s="1763"/>
      <c r="I12" s="1763"/>
      <c r="J12" s="1763" t="s">
        <v>119</v>
      </c>
      <c r="K12" s="1763"/>
      <c r="L12" s="1763"/>
      <c r="M12" s="1763"/>
      <c r="N12" s="1763"/>
      <c r="O12" s="1763"/>
      <c r="P12" s="1767"/>
      <c r="Q12" s="1767"/>
    </row>
    <row r="13" spans="1:17" s="15" customFormat="1" ht="77.25" customHeight="1" thickBot="1" x14ac:dyDescent="0.35">
      <c r="A13" s="1763"/>
      <c r="B13" s="1763"/>
      <c r="C13" s="1764"/>
      <c r="D13" s="1768"/>
      <c r="E13" s="1768"/>
      <c r="F13" s="1768"/>
      <c r="G13" s="603" t="s">
        <v>120</v>
      </c>
      <c r="H13" s="373" t="s">
        <v>724</v>
      </c>
      <c r="I13" s="374" t="s">
        <v>603</v>
      </c>
      <c r="J13" s="375" t="s">
        <v>603</v>
      </c>
      <c r="K13" s="584" t="s">
        <v>123</v>
      </c>
      <c r="L13" s="373" t="s">
        <v>124</v>
      </c>
      <c r="M13" s="373" t="s">
        <v>125</v>
      </c>
      <c r="N13" s="373" t="s">
        <v>126</v>
      </c>
      <c r="O13" s="374" t="s">
        <v>127</v>
      </c>
      <c r="P13" s="1767"/>
      <c r="Q13" s="1767"/>
    </row>
    <row r="14" spans="1:17" customFormat="1" ht="15" thickBot="1" x14ac:dyDescent="0.35">
      <c r="A14" s="1759" t="s">
        <v>5045</v>
      </c>
      <c r="B14" s="1759"/>
      <c r="C14" s="1759"/>
      <c r="D14" s="1759"/>
      <c r="E14" s="1759"/>
      <c r="F14" s="1759"/>
      <c r="G14" s="1759"/>
      <c r="H14" s="1759"/>
      <c r="I14" s="1759"/>
      <c r="J14" s="1759"/>
      <c r="K14" s="1759"/>
      <c r="L14" s="1759"/>
      <c r="M14" s="1759"/>
      <c r="N14" s="1759"/>
      <c r="O14" s="1759"/>
      <c r="P14" s="1759"/>
      <c r="Q14" s="1759"/>
    </row>
    <row r="15" spans="1:17" customFormat="1" ht="15" customHeight="1" thickBot="1" x14ac:dyDescent="0.35">
      <c r="A15" s="201">
        <v>1</v>
      </c>
      <c r="B15" s="2087" t="s">
        <v>540</v>
      </c>
      <c r="C15" s="2087" t="s">
        <v>5046</v>
      </c>
      <c r="D15" s="585" t="s">
        <v>4481</v>
      </c>
      <c r="E15" s="586">
        <v>2</v>
      </c>
      <c r="F15" s="604">
        <v>1</v>
      </c>
      <c r="G15" s="605" t="s">
        <v>225</v>
      </c>
      <c r="H15" s="79"/>
      <c r="I15" s="203"/>
      <c r="J15" s="606"/>
      <c r="K15" s="79"/>
      <c r="L15" s="205"/>
      <c r="M15" s="205"/>
      <c r="N15" s="587" t="s">
        <v>225</v>
      </c>
      <c r="O15" s="607" t="s">
        <v>225</v>
      </c>
      <c r="P15" s="1028"/>
      <c r="Q15" s="608">
        <f t="shared" ref="Q15:Q46" si="0">ROUND(P15,2)*E15*F15</f>
        <v>0</v>
      </c>
    </row>
    <row r="16" spans="1:17" customFormat="1" ht="15" customHeight="1" thickBot="1" x14ac:dyDescent="0.35">
      <c r="A16" s="30">
        <v>2</v>
      </c>
      <c r="B16" s="2087"/>
      <c r="C16" s="2087"/>
      <c r="D16" s="233" t="s">
        <v>4482</v>
      </c>
      <c r="E16" s="564">
        <v>2</v>
      </c>
      <c r="F16" s="598">
        <v>1</v>
      </c>
      <c r="G16" s="30"/>
      <c r="H16" s="33"/>
      <c r="I16" s="194"/>
      <c r="J16" s="298"/>
      <c r="K16" s="33"/>
      <c r="L16" s="36"/>
      <c r="M16" s="36"/>
      <c r="N16" s="273" t="s">
        <v>225</v>
      </c>
      <c r="O16" s="588" t="s">
        <v>225</v>
      </c>
      <c r="P16" s="1018"/>
      <c r="Q16" s="234">
        <f t="shared" si="0"/>
        <v>0</v>
      </c>
    </row>
    <row r="17" spans="1:17" customFormat="1" ht="15" thickBot="1" x14ac:dyDescent="0.35">
      <c r="A17" s="30">
        <v>3</v>
      </c>
      <c r="B17" s="2087"/>
      <c r="C17" s="2087"/>
      <c r="D17" s="233" t="s">
        <v>5047</v>
      </c>
      <c r="E17" s="564">
        <v>2</v>
      </c>
      <c r="F17" s="598">
        <v>1</v>
      </c>
      <c r="G17" s="30"/>
      <c r="H17" s="33"/>
      <c r="I17" s="194"/>
      <c r="J17" s="298"/>
      <c r="K17" s="33"/>
      <c r="L17" s="36"/>
      <c r="M17" s="36"/>
      <c r="N17" s="273" t="s">
        <v>225</v>
      </c>
      <c r="O17" s="588" t="s">
        <v>225</v>
      </c>
      <c r="P17" s="1018"/>
      <c r="Q17" s="234">
        <f t="shared" si="0"/>
        <v>0</v>
      </c>
    </row>
    <row r="18" spans="1:17" customFormat="1" ht="15" customHeight="1" x14ac:dyDescent="0.3">
      <c r="A18" s="30">
        <v>4</v>
      </c>
      <c r="B18" s="2087"/>
      <c r="C18" s="2087"/>
      <c r="D18" s="233" t="s">
        <v>150</v>
      </c>
      <c r="E18" s="564">
        <v>2</v>
      </c>
      <c r="F18" s="598">
        <v>1</v>
      </c>
      <c r="G18" s="30"/>
      <c r="H18" s="33"/>
      <c r="I18" s="194"/>
      <c r="J18" s="298"/>
      <c r="K18" s="33"/>
      <c r="L18" s="36"/>
      <c r="M18" s="36"/>
      <c r="N18" s="273" t="s">
        <v>225</v>
      </c>
      <c r="O18" s="588" t="s">
        <v>225</v>
      </c>
      <c r="P18" s="1018"/>
      <c r="Q18" s="234">
        <f t="shared" si="0"/>
        <v>0</v>
      </c>
    </row>
    <row r="19" spans="1:17" customFormat="1" ht="15" customHeight="1" x14ac:dyDescent="0.3">
      <c r="A19" s="30">
        <v>5</v>
      </c>
      <c r="B19" s="2085" t="s">
        <v>5048</v>
      </c>
      <c r="C19" s="2086" t="s">
        <v>5046</v>
      </c>
      <c r="D19" s="233" t="s">
        <v>5049</v>
      </c>
      <c r="E19" s="564">
        <v>2</v>
      </c>
      <c r="F19" s="598">
        <v>1</v>
      </c>
      <c r="G19" s="30"/>
      <c r="H19" s="273" t="s">
        <v>225</v>
      </c>
      <c r="I19" s="194"/>
      <c r="J19" s="298"/>
      <c r="K19" s="33"/>
      <c r="L19" s="36"/>
      <c r="M19" s="36"/>
      <c r="N19" s="273" t="s">
        <v>225</v>
      </c>
      <c r="O19" s="588" t="s">
        <v>225</v>
      </c>
      <c r="P19" s="1018"/>
      <c r="Q19" s="234">
        <f t="shared" si="0"/>
        <v>0</v>
      </c>
    </row>
    <row r="20" spans="1:17" customFormat="1" ht="15" customHeight="1" x14ac:dyDescent="0.3">
      <c r="A20" s="30">
        <v>6</v>
      </c>
      <c r="B20" s="2085"/>
      <c r="C20" s="2086"/>
      <c r="D20" s="233" t="s">
        <v>4482</v>
      </c>
      <c r="E20" s="564">
        <v>2</v>
      </c>
      <c r="F20" s="598">
        <v>1</v>
      </c>
      <c r="G20" s="30"/>
      <c r="H20" s="33"/>
      <c r="I20" s="194"/>
      <c r="J20" s="298"/>
      <c r="K20" s="33"/>
      <c r="L20" s="36"/>
      <c r="M20" s="36"/>
      <c r="N20" s="273" t="s">
        <v>225</v>
      </c>
      <c r="O20" s="588" t="s">
        <v>225</v>
      </c>
      <c r="P20" s="1018"/>
      <c r="Q20" s="234">
        <f t="shared" si="0"/>
        <v>0</v>
      </c>
    </row>
    <row r="21" spans="1:17" customFormat="1" x14ac:dyDescent="0.3">
      <c r="A21" s="30">
        <v>7</v>
      </c>
      <c r="B21" s="2085"/>
      <c r="C21" s="2086"/>
      <c r="D21" s="233" t="s">
        <v>4483</v>
      </c>
      <c r="E21" s="564">
        <v>2</v>
      </c>
      <c r="F21" s="598">
        <v>1</v>
      </c>
      <c r="G21" s="30"/>
      <c r="H21" s="33"/>
      <c r="I21" s="194"/>
      <c r="J21" s="298"/>
      <c r="K21" s="33"/>
      <c r="L21" s="36"/>
      <c r="M21" s="36"/>
      <c r="N21" s="273" t="s">
        <v>225</v>
      </c>
      <c r="O21" s="588" t="s">
        <v>225</v>
      </c>
      <c r="P21" s="1018"/>
      <c r="Q21" s="234">
        <f t="shared" si="0"/>
        <v>0</v>
      </c>
    </row>
    <row r="22" spans="1:17" customFormat="1" ht="15" customHeight="1" x14ac:dyDescent="0.3">
      <c r="A22" s="30">
        <v>8</v>
      </c>
      <c r="B22" s="2086" t="s">
        <v>547</v>
      </c>
      <c r="C22" s="2086" t="s">
        <v>5050</v>
      </c>
      <c r="D22" s="233" t="s">
        <v>5051</v>
      </c>
      <c r="E22" s="564">
        <v>2</v>
      </c>
      <c r="F22" s="595">
        <v>1</v>
      </c>
      <c r="G22" s="30"/>
      <c r="H22" s="273" t="s">
        <v>225</v>
      </c>
      <c r="I22" s="194"/>
      <c r="J22" s="298"/>
      <c r="K22" s="33"/>
      <c r="L22" s="36"/>
      <c r="M22" s="36"/>
      <c r="N22" s="273" t="s">
        <v>225</v>
      </c>
      <c r="O22" s="588" t="s">
        <v>225</v>
      </c>
      <c r="P22" s="1018"/>
      <c r="Q22" s="234">
        <f t="shared" si="0"/>
        <v>0</v>
      </c>
    </row>
    <row r="23" spans="1:17" customFormat="1" x14ac:dyDescent="0.3">
      <c r="A23" s="30">
        <v>9</v>
      </c>
      <c r="B23" s="2086"/>
      <c r="C23" s="2086"/>
      <c r="D23" s="233" t="s">
        <v>138</v>
      </c>
      <c r="E23" s="564">
        <v>2</v>
      </c>
      <c r="F23" s="595">
        <v>1</v>
      </c>
      <c r="G23" s="30"/>
      <c r="H23" s="33"/>
      <c r="I23" s="194"/>
      <c r="J23" s="298"/>
      <c r="K23" s="33"/>
      <c r="L23" s="36"/>
      <c r="M23" s="36"/>
      <c r="N23" s="273" t="s">
        <v>225</v>
      </c>
      <c r="O23" s="588" t="s">
        <v>225</v>
      </c>
      <c r="P23" s="1018"/>
      <c r="Q23" s="234">
        <f t="shared" si="0"/>
        <v>0</v>
      </c>
    </row>
    <row r="24" spans="1:17" customFormat="1" ht="15" customHeight="1" x14ac:dyDescent="0.3">
      <c r="A24" s="30">
        <v>10</v>
      </c>
      <c r="B24" s="2086"/>
      <c r="C24" s="2086"/>
      <c r="D24" s="233" t="s">
        <v>139</v>
      </c>
      <c r="E24" s="564">
        <v>2</v>
      </c>
      <c r="F24" s="595">
        <v>1</v>
      </c>
      <c r="G24" s="30"/>
      <c r="H24" s="33"/>
      <c r="I24" s="194"/>
      <c r="J24" s="298"/>
      <c r="K24" s="33"/>
      <c r="L24" s="36"/>
      <c r="M24" s="36"/>
      <c r="N24" s="273" t="s">
        <v>225</v>
      </c>
      <c r="O24" s="588" t="s">
        <v>225</v>
      </c>
      <c r="P24" s="1018"/>
      <c r="Q24" s="234">
        <f t="shared" si="0"/>
        <v>0</v>
      </c>
    </row>
    <row r="25" spans="1:17" customFormat="1" ht="15" customHeight="1" x14ac:dyDescent="0.3">
      <c r="A25" s="30">
        <v>11</v>
      </c>
      <c r="B25" s="2086"/>
      <c r="C25" s="2086"/>
      <c r="D25" s="233" t="s">
        <v>140</v>
      </c>
      <c r="E25" s="564">
        <v>2</v>
      </c>
      <c r="F25" s="595">
        <v>1</v>
      </c>
      <c r="G25" s="30"/>
      <c r="H25" s="33"/>
      <c r="I25" s="194"/>
      <c r="J25" s="298"/>
      <c r="K25" s="33"/>
      <c r="L25" s="36"/>
      <c r="M25" s="36"/>
      <c r="N25" s="273" t="s">
        <v>225</v>
      </c>
      <c r="O25" s="588" t="s">
        <v>225</v>
      </c>
      <c r="P25" s="1018"/>
      <c r="Q25" s="234">
        <f t="shared" si="0"/>
        <v>0</v>
      </c>
    </row>
    <row r="26" spans="1:17" customFormat="1" ht="15" customHeight="1" x14ac:dyDescent="0.3">
      <c r="A26" s="30">
        <v>12</v>
      </c>
      <c r="B26" s="2086"/>
      <c r="C26" s="2086"/>
      <c r="D26" s="233" t="s">
        <v>141</v>
      </c>
      <c r="E26" s="564">
        <v>1</v>
      </c>
      <c r="F26" s="595">
        <v>1</v>
      </c>
      <c r="G26" s="30"/>
      <c r="H26" s="33"/>
      <c r="I26" s="194"/>
      <c r="J26" s="298"/>
      <c r="K26" s="33"/>
      <c r="L26" s="36"/>
      <c r="M26" s="36"/>
      <c r="N26" s="33"/>
      <c r="O26" s="588" t="s">
        <v>225</v>
      </c>
      <c r="P26" s="1018"/>
      <c r="Q26" s="234">
        <f t="shared" si="0"/>
        <v>0</v>
      </c>
    </row>
    <row r="27" spans="1:17" customFormat="1" ht="15" customHeight="1" x14ac:dyDescent="0.3">
      <c r="A27" s="30">
        <v>13</v>
      </c>
      <c r="B27" s="2086" t="s">
        <v>5052</v>
      </c>
      <c r="C27" s="2085" t="s">
        <v>5053</v>
      </c>
      <c r="D27" s="233" t="s">
        <v>5054</v>
      </c>
      <c r="E27" s="564">
        <v>2</v>
      </c>
      <c r="F27" s="598">
        <v>1</v>
      </c>
      <c r="G27" s="609"/>
      <c r="H27" s="33"/>
      <c r="I27" s="194" t="s">
        <v>225</v>
      </c>
      <c r="J27" s="298"/>
      <c r="K27" s="33"/>
      <c r="L27" s="36"/>
      <c r="M27" s="36"/>
      <c r="N27" s="273" t="s">
        <v>225</v>
      </c>
      <c r="O27" s="588" t="s">
        <v>225</v>
      </c>
      <c r="P27" s="1018"/>
      <c r="Q27" s="234">
        <f t="shared" si="0"/>
        <v>0</v>
      </c>
    </row>
    <row r="28" spans="1:17" customFormat="1" ht="15" customHeight="1" x14ac:dyDescent="0.3">
      <c r="A28" s="30">
        <v>14</v>
      </c>
      <c r="B28" s="2086"/>
      <c r="C28" s="2085"/>
      <c r="D28" s="233" t="s">
        <v>4481</v>
      </c>
      <c r="E28" s="564">
        <v>1</v>
      </c>
      <c r="F28" s="598">
        <v>1</v>
      </c>
      <c r="G28" s="30"/>
      <c r="H28" s="33"/>
      <c r="I28" s="194"/>
      <c r="J28" s="298"/>
      <c r="K28" s="33"/>
      <c r="L28" s="36"/>
      <c r="M28" s="36"/>
      <c r="N28" s="33"/>
      <c r="O28" s="588" t="s">
        <v>225</v>
      </c>
      <c r="P28" s="1018"/>
      <c r="Q28" s="234">
        <f t="shared" si="0"/>
        <v>0</v>
      </c>
    </row>
    <row r="29" spans="1:17" customFormat="1" x14ac:dyDescent="0.3">
      <c r="A29" s="30">
        <v>15</v>
      </c>
      <c r="B29" s="2086"/>
      <c r="C29" s="2085"/>
      <c r="D29" s="233" t="s">
        <v>5055</v>
      </c>
      <c r="E29" s="564">
        <v>1</v>
      </c>
      <c r="F29" s="598">
        <v>1</v>
      </c>
      <c r="G29" s="30"/>
      <c r="H29" s="33"/>
      <c r="I29" s="194"/>
      <c r="J29" s="298"/>
      <c r="K29" s="33"/>
      <c r="L29" s="36"/>
      <c r="M29" s="36"/>
      <c r="N29" s="33"/>
      <c r="O29" s="588" t="s">
        <v>225</v>
      </c>
      <c r="P29" s="1018"/>
      <c r="Q29" s="234">
        <f t="shared" si="0"/>
        <v>0</v>
      </c>
    </row>
    <row r="30" spans="1:17" customFormat="1" ht="15" customHeight="1" x14ac:dyDescent="0.3">
      <c r="A30" s="30">
        <v>16</v>
      </c>
      <c r="B30" s="2086" t="s">
        <v>5056</v>
      </c>
      <c r="C30" s="2086" t="s">
        <v>5057</v>
      </c>
      <c r="D30" s="233" t="s">
        <v>5054</v>
      </c>
      <c r="E30" s="564">
        <v>2</v>
      </c>
      <c r="F30" s="598">
        <v>1</v>
      </c>
      <c r="G30" s="609"/>
      <c r="H30" s="33"/>
      <c r="I30" s="194" t="s">
        <v>225</v>
      </c>
      <c r="J30" s="298"/>
      <c r="K30" s="33"/>
      <c r="L30" s="36"/>
      <c r="M30" s="36"/>
      <c r="N30" s="273" t="s">
        <v>225</v>
      </c>
      <c r="O30" s="588" t="s">
        <v>225</v>
      </c>
      <c r="P30" s="1018"/>
      <c r="Q30" s="234">
        <f t="shared" si="0"/>
        <v>0</v>
      </c>
    </row>
    <row r="31" spans="1:17" customFormat="1" x14ac:dyDescent="0.3">
      <c r="A31" s="30">
        <v>17</v>
      </c>
      <c r="B31" s="2086"/>
      <c r="C31" s="2086"/>
      <c r="D31" s="233" t="s">
        <v>4481</v>
      </c>
      <c r="E31" s="564">
        <v>1</v>
      </c>
      <c r="F31" s="598">
        <v>1</v>
      </c>
      <c r="G31" s="30"/>
      <c r="H31" s="33"/>
      <c r="I31" s="194"/>
      <c r="J31" s="298"/>
      <c r="K31" s="33"/>
      <c r="L31" s="36"/>
      <c r="M31" s="36"/>
      <c r="N31" s="33"/>
      <c r="O31" s="588" t="s">
        <v>225</v>
      </c>
      <c r="P31" s="1018"/>
      <c r="Q31" s="234">
        <f t="shared" si="0"/>
        <v>0</v>
      </c>
    </row>
    <row r="32" spans="1:17" customFormat="1" ht="15" customHeight="1" x14ac:dyDescent="0.3">
      <c r="A32" s="30">
        <v>18</v>
      </c>
      <c r="B32" s="2086"/>
      <c r="C32" s="2086"/>
      <c r="D32" s="233" t="s">
        <v>5055</v>
      </c>
      <c r="E32" s="564">
        <v>1</v>
      </c>
      <c r="F32" s="598">
        <v>1</v>
      </c>
      <c r="G32" s="30"/>
      <c r="H32" s="33"/>
      <c r="I32" s="194"/>
      <c r="J32" s="298"/>
      <c r="K32" s="33"/>
      <c r="L32" s="36"/>
      <c r="M32" s="36"/>
      <c r="N32" s="33"/>
      <c r="O32" s="588" t="s">
        <v>225</v>
      </c>
      <c r="P32" s="1018"/>
      <c r="Q32" s="234">
        <f t="shared" si="0"/>
        <v>0</v>
      </c>
    </row>
    <row r="33" spans="1:17" customFormat="1" ht="15" customHeight="1" x14ac:dyDescent="0.3">
      <c r="A33" s="30">
        <v>19</v>
      </c>
      <c r="B33" s="2086" t="s">
        <v>5058</v>
      </c>
      <c r="C33" s="2086" t="s">
        <v>5059</v>
      </c>
      <c r="D33" s="233" t="s">
        <v>5054</v>
      </c>
      <c r="E33" s="564">
        <v>2</v>
      </c>
      <c r="F33" s="598">
        <v>1</v>
      </c>
      <c r="G33" s="609"/>
      <c r="H33" s="33"/>
      <c r="I33" s="194" t="s">
        <v>225</v>
      </c>
      <c r="J33" s="298"/>
      <c r="K33" s="33"/>
      <c r="L33" s="36"/>
      <c r="M33" s="36"/>
      <c r="N33" s="273" t="s">
        <v>225</v>
      </c>
      <c r="O33" s="588" t="s">
        <v>225</v>
      </c>
      <c r="P33" s="1018"/>
      <c r="Q33" s="234">
        <f t="shared" si="0"/>
        <v>0</v>
      </c>
    </row>
    <row r="34" spans="1:17" customFormat="1" ht="15" customHeight="1" x14ac:dyDescent="0.3">
      <c r="A34" s="30">
        <v>20</v>
      </c>
      <c r="B34" s="2086"/>
      <c r="C34" s="2086"/>
      <c r="D34" s="233" t="s">
        <v>4481</v>
      </c>
      <c r="E34" s="564">
        <v>1</v>
      </c>
      <c r="F34" s="598">
        <v>1</v>
      </c>
      <c r="G34" s="30"/>
      <c r="H34" s="33"/>
      <c r="I34" s="194"/>
      <c r="J34" s="298"/>
      <c r="K34" s="33"/>
      <c r="L34" s="36"/>
      <c r="M34" s="36"/>
      <c r="N34" s="33"/>
      <c r="O34" s="588" t="s">
        <v>225</v>
      </c>
      <c r="P34" s="1018"/>
      <c r="Q34" s="234">
        <f t="shared" si="0"/>
        <v>0</v>
      </c>
    </row>
    <row r="35" spans="1:17" customFormat="1" x14ac:dyDescent="0.3">
      <c r="A35" s="30">
        <v>21</v>
      </c>
      <c r="B35" s="2086"/>
      <c r="C35" s="2086"/>
      <c r="D35" s="233" t="s">
        <v>5055</v>
      </c>
      <c r="E35" s="564">
        <v>1</v>
      </c>
      <c r="F35" s="598">
        <v>1</v>
      </c>
      <c r="G35" s="30"/>
      <c r="H35" s="33"/>
      <c r="I35" s="194"/>
      <c r="J35" s="298"/>
      <c r="K35" s="33"/>
      <c r="L35" s="36"/>
      <c r="M35" s="36"/>
      <c r="N35" s="33"/>
      <c r="O35" s="588" t="s">
        <v>225</v>
      </c>
      <c r="P35" s="1018"/>
      <c r="Q35" s="234">
        <f t="shared" si="0"/>
        <v>0</v>
      </c>
    </row>
    <row r="36" spans="1:17" customFormat="1" ht="15" customHeight="1" x14ac:dyDescent="0.3">
      <c r="A36" s="30">
        <v>22</v>
      </c>
      <c r="B36" s="2086" t="s">
        <v>4489</v>
      </c>
      <c r="C36" s="2086" t="s">
        <v>5060</v>
      </c>
      <c r="D36" s="233" t="s">
        <v>5054</v>
      </c>
      <c r="E36" s="564">
        <v>2</v>
      </c>
      <c r="F36" s="598">
        <v>1</v>
      </c>
      <c r="G36" s="609"/>
      <c r="H36" s="33"/>
      <c r="I36" s="194" t="s">
        <v>225</v>
      </c>
      <c r="J36" s="298"/>
      <c r="K36" s="33"/>
      <c r="L36" s="36"/>
      <c r="M36" s="36"/>
      <c r="N36" s="273" t="s">
        <v>225</v>
      </c>
      <c r="O36" s="588" t="s">
        <v>225</v>
      </c>
      <c r="P36" s="1018"/>
      <c r="Q36" s="234">
        <f t="shared" si="0"/>
        <v>0</v>
      </c>
    </row>
    <row r="37" spans="1:17" customFormat="1" ht="15" customHeight="1" x14ac:dyDescent="0.3">
      <c r="A37" s="30">
        <v>23</v>
      </c>
      <c r="B37" s="2086"/>
      <c r="C37" s="2086"/>
      <c r="D37" s="233" t="s">
        <v>4481</v>
      </c>
      <c r="E37" s="564">
        <v>1</v>
      </c>
      <c r="F37" s="598">
        <v>1</v>
      </c>
      <c r="G37" s="30"/>
      <c r="H37" s="33"/>
      <c r="I37" s="194"/>
      <c r="J37" s="298"/>
      <c r="K37" s="33"/>
      <c r="L37" s="36"/>
      <c r="M37" s="36"/>
      <c r="N37" s="33"/>
      <c r="O37" s="588" t="s">
        <v>225</v>
      </c>
      <c r="P37" s="1018"/>
      <c r="Q37" s="234">
        <f t="shared" si="0"/>
        <v>0</v>
      </c>
    </row>
    <row r="38" spans="1:17" customFormat="1" x14ac:dyDescent="0.3">
      <c r="A38" s="30">
        <v>24</v>
      </c>
      <c r="B38" s="2086"/>
      <c r="C38" s="2086"/>
      <c r="D38" s="233" t="s">
        <v>5055</v>
      </c>
      <c r="E38" s="564">
        <v>1</v>
      </c>
      <c r="F38" s="598">
        <v>1</v>
      </c>
      <c r="G38" s="30"/>
      <c r="H38" s="33"/>
      <c r="I38" s="194"/>
      <c r="J38" s="298"/>
      <c r="K38" s="33"/>
      <c r="L38" s="36"/>
      <c r="M38" s="36"/>
      <c r="N38" s="33"/>
      <c r="O38" s="588" t="s">
        <v>225</v>
      </c>
      <c r="P38" s="1018"/>
      <c r="Q38" s="234">
        <f t="shared" si="0"/>
        <v>0</v>
      </c>
    </row>
    <row r="39" spans="1:17" customFormat="1" ht="15" customHeight="1" x14ac:dyDescent="0.3">
      <c r="A39" s="30">
        <v>25</v>
      </c>
      <c r="B39" s="2086" t="s">
        <v>853</v>
      </c>
      <c r="C39" s="2086" t="s">
        <v>5061</v>
      </c>
      <c r="D39" s="233" t="s">
        <v>5051</v>
      </c>
      <c r="E39" s="564">
        <v>2</v>
      </c>
      <c r="F39" s="595">
        <v>1</v>
      </c>
      <c r="G39" s="30"/>
      <c r="H39" s="273" t="s">
        <v>225</v>
      </c>
      <c r="I39" s="194"/>
      <c r="J39" s="298"/>
      <c r="K39" s="33"/>
      <c r="L39" s="36"/>
      <c r="M39" s="36"/>
      <c r="N39" s="273" t="s">
        <v>225</v>
      </c>
      <c r="O39" s="588" t="s">
        <v>225</v>
      </c>
      <c r="P39" s="1018"/>
      <c r="Q39" s="234">
        <f t="shared" si="0"/>
        <v>0</v>
      </c>
    </row>
    <row r="40" spans="1:17" customFormat="1" ht="15" customHeight="1" x14ac:dyDescent="0.3">
      <c r="A40" s="30">
        <v>26</v>
      </c>
      <c r="B40" s="2086"/>
      <c r="C40" s="2086"/>
      <c r="D40" s="233" t="s">
        <v>138</v>
      </c>
      <c r="E40" s="564">
        <v>2</v>
      </c>
      <c r="F40" s="595">
        <v>1</v>
      </c>
      <c r="G40" s="30"/>
      <c r="H40" s="33"/>
      <c r="I40" s="194"/>
      <c r="J40" s="298"/>
      <c r="K40" s="33"/>
      <c r="L40" s="36"/>
      <c r="M40" s="36"/>
      <c r="N40" s="273" t="s">
        <v>225</v>
      </c>
      <c r="O40" s="588" t="s">
        <v>225</v>
      </c>
      <c r="P40" s="1018"/>
      <c r="Q40" s="234">
        <f t="shared" si="0"/>
        <v>0</v>
      </c>
    </row>
    <row r="41" spans="1:17" customFormat="1" ht="15" customHeight="1" x14ac:dyDescent="0.3">
      <c r="A41" s="30">
        <v>27</v>
      </c>
      <c r="B41" s="2086"/>
      <c r="C41" s="2086"/>
      <c r="D41" s="233" t="s">
        <v>139</v>
      </c>
      <c r="E41" s="564">
        <v>2</v>
      </c>
      <c r="F41" s="595">
        <v>1</v>
      </c>
      <c r="G41" s="30"/>
      <c r="H41" s="33"/>
      <c r="I41" s="194"/>
      <c r="J41" s="298"/>
      <c r="K41" s="33"/>
      <c r="L41" s="36"/>
      <c r="M41" s="36"/>
      <c r="N41" s="273" t="s">
        <v>225</v>
      </c>
      <c r="O41" s="588" t="s">
        <v>225</v>
      </c>
      <c r="P41" s="1018"/>
      <c r="Q41" s="234">
        <f t="shared" si="0"/>
        <v>0</v>
      </c>
    </row>
    <row r="42" spans="1:17" customFormat="1" x14ac:dyDescent="0.3">
      <c r="A42" s="30">
        <v>28</v>
      </c>
      <c r="B42" s="2086"/>
      <c r="C42" s="2086"/>
      <c r="D42" s="233" t="s">
        <v>140</v>
      </c>
      <c r="E42" s="564">
        <v>2</v>
      </c>
      <c r="F42" s="595">
        <v>1</v>
      </c>
      <c r="G42" s="30"/>
      <c r="H42" s="33"/>
      <c r="I42" s="194"/>
      <c r="J42" s="298"/>
      <c r="K42" s="33"/>
      <c r="L42" s="36"/>
      <c r="M42" s="36"/>
      <c r="N42" s="273" t="s">
        <v>225</v>
      </c>
      <c r="O42" s="588" t="s">
        <v>225</v>
      </c>
      <c r="P42" s="1018"/>
      <c r="Q42" s="234">
        <f t="shared" si="0"/>
        <v>0</v>
      </c>
    </row>
    <row r="43" spans="1:17" customFormat="1" ht="30" customHeight="1" x14ac:dyDescent="0.3">
      <c r="A43" s="30">
        <v>29</v>
      </c>
      <c r="B43" s="2085" t="s">
        <v>5062</v>
      </c>
      <c r="C43" s="2086" t="s">
        <v>5063</v>
      </c>
      <c r="D43" s="149" t="s">
        <v>4542</v>
      </c>
      <c r="E43" s="564">
        <v>2</v>
      </c>
      <c r="F43" s="598">
        <v>1</v>
      </c>
      <c r="G43" s="30"/>
      <c r="H43" s="33"/>
      <c r="I43" s="194"/>
      <c r="J43" s="298"/>
      <c r="K43" s="33"/>
      <c r="L43" s="36"/>
      <c r="M43" s="36"/>
      <c r="N43" s="273" t="s">
        <v>225</v>
      </c>
      <c r="O43" s="588" t="s">
        <v>225</v>
      </c>
      <c r="P43" s="1018"/>
      <c r="Q43" s="234">
        <f t="shared" si="0"/>
        <v>0</v>
      </c>
    </row>
    <row r="44" spans="1:17" customFormat="1" x14ac:dyDescent="0.3">
      <c r="A44" s="30">
        <v>30</v>
      </c>
      <c r="B44" s="2085"/>
      <c r="C44" s="2086"/>
      <c r="D44" s="233" t="s">
        <v>535</v>
      </c>
      <c r="E44" s="564">
        <v>2</v>
      </c>
      <c r="F44" s="598">
        <v>1</v>
      </c>
      <c r="G44" s="30"/>
      <c r="H44" s="33"/>
      <c r="I44" s="194"/>
      <c r="J44" s="298"/>
      <c r="K44" s="33"/>
      <c r="L44" s="36"/>
      <c r="M44" s="36"/>
      <c r="N44" s="273" t="s">
        <v>225</v>
      </c>
      <c r="O44" s="588" t="s">
        <v>225</v>
      </c>
      <c r="P44" s="1018"/>
      <c r="Q44" s="234">
        <f t="shared" si="0"/>
        <v>0</v>
      </c>
    </row>
    <row r="45" spans="1:17" customFormat="1" ht="15" customHeight="1" x14ac:dyDescent="0.3">
      <c r="A45" s="30">
        <v>31</v>
      </c>
      <c r="B45" s="2085"/>
      <c r="C45" s="2086"/>
      <c r="D45" s="233" t="s">
        <v>4493</v>
      </c>
      <c r="E45" s="564">
        <v>2</v>
      </c>
      <c r="F45" s="598">
        <v>1</v>
      </c>
      <c r="G45" s="30"/>
      <c r="H45" s="33"/>
      <c r="I45" s="194"/>
      <c r="J45" s="298"/>
      <c r="K45" s="33"/>
      <c r="L45" s="36"/>
      <c r="M45" s="36"/>
      <c r="N45" s="273" t="s">
        <v>225</v>
      </c>
      <c r="O45" s="588" t="s">
        <v>225</v>
      </c>
      <c r="P45" s="1018"/>
      <c r="Q45" s="234">
        <f t="shared" si="0"/>
        <v>0</v>
      </c>
    </row>
    <row r="46" spans="1:17" customFormat="1" ht="15" thickBot="1" x14ac:dyDescent="0.35">
      <c r="A46" s="41">
        <v>32</v>
      </c>
      <c r="B46" s="302"/>
      <c r="C46" s="302" t="s">
        <v>161</v>
      </c>
      <c r="D46" s="139" t="s">
        <v>162</v>
      </c>
      <c r="E46" s="44">
        <v>2</v>
      </c>
      <c r="F46" s="195">
        <v>1</v>
      </c>
      <c r="G46" s="104"/>
      <c r="H46" s="46"/>
      <c r="I46" s="223"/>
      <c r="J46" s="148"/>
      <c r="K46" s="46"/>
      <c r="L46" s="46"/>
      <c r="M46" s="46"/>
      <c r="N46" s="46" t="s">
        <v>225</v>
      </c>
      <c r="O46" s="223" t="s">
        <v>225</v>
      </c>
      <c r="P46" s="1022"/>
      <c r="Q46" s="610">
        <f t="shared" si="0"/>
        <v>0</v>
      </c>
    </row>
    <row r="47" spans="1:17" customFormat="1" ht="15" thickBot="1" x14ac:dyDescent="0.35">
      <c r="A47" s="1747" t="s">
        <v>163</v>
      </c>
      <c r="B47" s="1747"/>
      <c r="C47" s="1747"/>
      <c r="D47" s="1747"/>
      <c r="E47" s="1747"/>
      <c r="F47" s="1747"/>
      <c r="G47" s="1747"/>
      <c r="H47" s="1747"/>
      <c r="I47" s="1747"/>
      <c r="J47" s="1747"/>
      <c r="K47" s="1747"/>
      <c r="L47" s="1747"/>
      <c r="M47" s="1747"/>
      <c r="N47" s="1747"/>
      <c r="O47" s="1747"/>
      <c r="P47" s="1829">
        <f>SUM(Q15:Q46)</f>
        <v>0</v>
      </c>
      <c r="Q47" s="1829"/>
    </row>
    <row r="48" spans="1:17" customFormat="1" ht="15" thickBot="1" x14ac:dyDescent="0.35">
      <c r="A48" s="59" t="s">
        <v>3023</v>
      </c>
      <c r="B48" s="59"/>
      <c r="C48" s="60"/>
      <c r="D48" s="60"/>
      <c r="E48" s="60"/>
      <c r="F48" s="60"/>
      <c r="G48" s="60"/>
      <c r="H48" s="60"/>
      <c r="I48" s="60"/>
      <c r="J48" s="60"/>
      <c r="K48" s="60"/>
      <c r="L48" s="60"/>
      <c r="M48" s="60"/>
      <c r="N48" s="60"/>
      <c r="O48" s="61"/>
      <c r="P48" s="1829">
        <f>SUM(P47*2)</f>
        <v>0</v>
      </c>
      <c r="Q48" s="1829"/>
    </row>
    <row r="49" spans="1:17" customFormat="1" x14ac:dyDescent="0.3">
      <c r="A49" s="142"/>
      <c r="B49" s="142"/>
      <c r="C49" s="142"/>
      <c r="D49" s="142"/>
      <c r="E49" s="142"/>
      <c r="F49" s="142"/>
      <c r="G49" s="143"/>
      <c r="H49" s="143"/>
      <c r="I49" s="143"/>
      <c r="J49" s="143"/>
      <c r="K49" s="143"/>
      <c r="L49" s="143"/>
      <c r="M49" s="143"/>
      <c r="N49" s="143"/>
      <c r="O49" s="143"/>
      <c r="P49" s="142"/>
      <c r="Q49" s="142"/>
    </row>
    <row r="50" spans="1:17" customFormat="1" x14ac:dyDescent="0.3">
      <c r="A50" s="6"/>
      <c r="B50" s="6"/>
      <c r="C50" s="6"/>
      <c r="D50" s="6"/>
      <c r="E50" s="6"/>
      <c r="F50" s="6"/>
      <c r="G50" s="62"/>
      <c r="H50" s="62"/>
      <c r="I50" s="62"/>
      <c r="J50" s="62"/>
      <c r="K50" s="62"/>
      <c r="L50" s="62"/>
      <c r="M50" s="62"/>
      <c r="N50" s="62"/>
      <c r="O50" s="62"/>
      <c r="P50" s="6"/>
      <c r="Q50" s="6"/>
    </row>
    <row r="51" spans="1:17" customFormat="1" x14ac:dyDescent="0.3">
      <c r="A51" s="6"/>
      <c r="B51" s="6"/>
      <c r="C51" s="6"/>
      <c r="D51" s="6"/>
      <c r="E51" s="6"/>
      <c r="F51" s="6"/>
      <c r="G51" s="62"/>
      <c r="H51" s="62"/>
      <c r="I51" s="62"/>
      <c r="J51" s="62"/>
      <c r="K51" s="62"/>
      <c r="L51" s="62"/>
      <c r="M51" s="62"/>
      <c r="N51" s="62"/>
      <c r="O51" s="62"/>
      <c r="P51" s="6"/>
      <c r="Q51" s="6"/>
    </row>
    <row r="52" spans="1:17" customFormat="1" x14ac:dyDescent="0.3">
      <c r="A52" s="6"/>
      <c r="B52" s="6"/>
      <c r="C52" s="6"/>
      <c r="D52" s="6"/>
      <c r="E52" s="6"/>
      <c r="F52" s="6"/>
      <c r="G52" s="62"/>
      <c r="H52" s="62"/>
      <c r="I52" s="62"/>
      <c r="J52" s="62"/>
      <c r="K52" s="62"/>
      <c r="L52" s="62"/>
      <c r="M52" s="62"/>
      <c r="N52" s="62"/>
      <c r="O52" s="62"/>
      <c r="P52" s="6"/>
      <c r="Q52" s="6"/>
    </row>
    <row r="53" spans="1:17" customFormat="1" x14ac:dyDescent="0.3">
      <c r="A53" s="6"/>
      <c r="B53" s="6"/>
      <c r="C53" s="6"/>
      <c r="D53" s="6"/>
      <c r="E53" s="6"/>
      <c r="F53" s="6"/>
      <c r="G53" s="62"/>
      <c r="H53" s="62"/>
      <c r="I53" s="62"/>
      <c r="J53" s="62"/>
      <c r="K53" s="62"/>
      <c r="L53" s="62"/>
      <c r="M53" s="62"/>
      <c r="N53" s="62"/>
      <c r="O53" s="62"/>
      <c r="P53" s="6"/>
      <c r="Q53" s="6"/>
    </row>
    <row r="54" spans="1:17" customFormat="1" x14ac:dyDescent="0.3">
      <c r="A54" s="6"/>
      <c r="B54" s="6"/>
      <c r="C54" s="6"/>
      <c r="D54" s="6"/>
      <c r="E54" s="6"/>
      <c r="F54" s="6"/>
      <c r="G54" s="62"/>
      <c r="H54" s="62"/>
      <c r="I54" s="62"/>
      <c r="J54" s="62"/>
      <c r="K54" s="62"/>
      <c r="L54" s="62"/>
      <c r="M54" s="62"/>
      <c r="N54" s="62"/>
      <c r="O54" s="62"/>
      <c r="P54" s="6"/>
      <c r="Q54" s="6"/>
    </row>
    <row r="55" spans="1:17" customFormat="1" ht="15" customHeight="1" x14ac:dyDescent="0.3">
      <c r="A55" s="6"/>
      <c r="B55" s="6"/>
      <c r="C55" s="6"/>
      <c r="D55" s="6"/>
      <c r="E55" s="6"/>
      <c r="F55" s="6"/>
      <c r="G55" s="62"/>
      <c r="H55" s="62"/>
      <c r="I55" s="62"/>
      <c r="J55" s="62"/>
      <c r="K55" s="62"/>
      <c r="L55" s="62"/>
      <c r="M55" s="62"/>
      <c r="N55" s="62"/>
      <c r="O55" s="62"/>
      <c r="P55" s="6"/>
      <c r="Q55" s="6"/>
    </row>
    <row r="56" spans="1:17" customFormat="1" x14ac:dyDescent="0.3">
      <c r="A56" s="6"/>
      <c r="B56" s="6"/>
      <c r="C56" s="6"/>
      <c r="D56" s="6"/>
      <c r="E56" s="6"/>
      <c r="F56" s="6"/>
      <c r="G56" s="62"/>
      <c r="H56" s="62"/>
      <c r="I56" s="62"/>
      <c r="J56" s="62"/>
      <c r="K56" s="62"/>
      <c r="L56" s="62"/>
      <c r="M56" s="62"/>
      <c r="N56" s="62"/>
      <c r="O56" s="62"/>
      <c r="P56" s="6"/>
      <c r="Q56" s="6"/>
    </row>
    <row r="57" spans="1:17" customFormat="1" x14ac:dyDescent="0.3">
      <c r="A57" s="6"/>
      <c r="B57" s="6"/>
      <c r="C57" s="6"/>
      <c r="D57" s="6"/>
      <c r="E57" s="6"/>
      <c r="F57" s="6"/>
      <c r="G57" s="62"/>
      <c r="H57" s="62"/>
      <c r="I57" s="62"/>
      <c r="J57" s="62"/>
      <c r="K57" s="62"/>
      <c r="L57" s="62"/>
      <c r="M57" s="62"/>
      <c r="N57" s="62"/>
      <c r="O57" s="62"/>
      <c r="P57" s="6"/>
      <c r="Q57" s="6"/>
    </row>
    <row r="58" spans="1:17" customFormat="1" x14ac:dyDescent="0.3">
      <c r="A58" s="6"/>
      <c r="B58" s="6"/>
      <c r="C58" s="6"/>
      <c r="D58" s="6"/>
      <c r="E58" s="6"/>
      <c r="F58" s="6"/>
      <c r="G58" s="62"/>
      <c r="H58" s="62"/>
      <c r="I58" s="62"/>
      <c r="J58" s="62"/>
      <c r="K58" s="62"/>
      <c r="L58" s="62"/>
      <c r="M58" s="62"/>
      <c r="N58" s="62"/>
      <c r="O58" s="62"/>
      <c r="P58" s="6"/>
      <c r="Q58" s="6"/>
    </row>
    <row r="59" spans="1:17" customFormat="1" x14ac:dyDescent="0.3">
      <c r="A59" s="6"/>
      <c r="B59" s="6"/>
      <c r="C59" s="6"/>
      <c r="D59" s="6"/>
      <c r="E59" s="6"/>
      <c r="F59" s="6"/>
      <c r="G59" s="62"/>
      <c r="H59" s="62"/>
      <c r="I59" s="62"/>
      <c r="J59" s="62"/>
      <c r="K59" s="62"/>
      <c r="L59" s="62"/>
      <c r="M59" s="62"/>
      <c r="N59" s="62"/>
      <c r="O59" s="62"/>
      <c r="P59" s="6"/>
      <c r="Q59" s="6"/>
    </row>
    <row r="60" spans="1:17" customFormat="1" x14ac:dyDescent="0.3">
      <c r="A60" s="6"/>
      <c r="B60" s="6"/>
      <c r="C60" s="6"/>
      <c r="D60" s="6"/>
      <c r="E60" s="6"/>
      <c r="F60" s="6"/>
      <c r="G60" s="62"/>
      <c r="H60" s="62"/>
      <c r="I60" s="62"/>
      <c r="J60" s="62"/>
      <c r="K60" s="62"/>
      <c r="L60" s="62"/>
      <c r="M60" s="62"/>
      <c r="N60" s="62"/>
      <c r="O60" s="62"/>
      <c r="P60" s="6"/>
      <c r="Q60" s="6"/>
    </row>
    <row r="61" spans="1:17" customFormat="1" x14ac:dyDescent="0.3">
      <c r="A61" s="6"/>
      <c r="B61" s="6"/>
      <c r="C61" s="6"/>
      <c r="D61" s="6"/>
      <c r="E61" s="6"/>
      <c r="F61" s="6"/>
      <c r="G61" s="62"/>
      <c r="H61" s="62"/>
      <c r="I61" s="62"/>
      <c r="J61" s="62"/>
      <c r="K61" s="62"/>
      <c r="L61" s="62"/>
      <c r="M61" s="62"/>
      <c r="N61" s="62"/>
      <c r="O61" s="62"/>
      <c r="P61" s="6"/>
      <c r="Q61" s="6"/>
    </row>
    <row r="62" spans="1:17" customFormat="1" x14ac:dyDescent="0.3">
      <c r="A62" s="6"/>
      <c r="B62" s="6"/>
      <c r="C62" s="6"/>
      <c r="D62" s="6"/>
      <c r="E62" s="6"/>
      <c r="F62" s="6"/>
      <c r="G62" s="62"/>
      <c r="H62" s="62"/>
      <c r="I62" s="62"/>
      <c r="J62" s="62"/>
      <c r="K62" s="62"/>
      <c r="L62" s="62"/>
      <c r="M62" s="62"/>
      <c r="N62" s="62"/>
      <c r="O62" s="62"/>
      <c r="P62" s="6"/>
      <c r="Q62" s="6"/>
    </row>
    <row r="63" spans="1:17" customFormat="1" x14ac:dyDescent="0.3">
      <c r="A63" s="6"/>
      <c r="B63" s="6"/>
      <c r="C63" s="6"/>
      <c r="D63" s="6"/>
      <c r="E63" s="6"/>
      <c r="F63" s="6"/>
      <c r="G63" s="62"/>
      <c r="H63" s="62"/>
      <c r="I63" s="62"/>
      <c r="J63" s="62"/>
      <c r="K63" s="62"/>
      <c r="L63" s="62"/>
      <c r="M63" s="62"/>
      <c r="N63" s="62"/>
      <c r="O63" s="62"/>
      <c r="P63" s="6"/>
      <c r="Q63" s="6"/>
    </row>
    <row r="64" spans="1:17" customFormat="1" x14ac:dyDescent="0.3">
      <c r="A64" s="6"/>
      <c r="B64" s="6"/>
      <c r="C64" s="6"/>
      <c r="D64" s="6"/>
      <c r="E64" s="6"/>
      <c r="F64" s="6"/>
      <c r="G64" s="62"/>
      <c r="H64" s="62"/>
      <c r="I64" s="62"/>
      <c r="J64" s="62"/>
      <c r="K64" s="62"/>
      <c r="L64" s="62"/>
      <c r="M64" s="62"/>
      <c r="N64" s="62"/>
      <c r="O64" s="62"/>
      <c r="P64" s="6"/>
      <c r="Q64" s="6"/>
    </row>
    <row r="65" ht="15" customHeight="1" x14ac:dyDescent="0.3"/>
    <row r="77" ht="15" customHeight="1" x14ac:dyDescent="0.3"/>
    <row r="87" ht="15" customHeight="1" x14ac:dyDescent="0.3"/>
    <row r="96" ht="15" customHeight="1" x14ac:dyDescent="0.3"/>
    <row r="108" ht="15" customHeight="1" x14ac:dyDescent="0.3"/>
    <row r="120" ht="15" customHeight="1" x14ac:dyDescent="0.3"/>
    <row r="129" ht="15" customHeight="1" x14ac:dyDescent="0.3"/>
    <row r="144" ht="15" customHeight="1" x14ac:dyDescent="0.3"/>
    <row r="146" ht="15" customHeight="1" x14ac:dyDescent="0.3"/>
  </sheetData>
  <sheetProtection algorithmName="SHA-512" hashValue="n+nIBr4dp5ZljXvHOR4Jdhsx6TY7fa30DMSnkVvidlHf6HQ9qBVV6LPxNQwgO2OfBVe2tTPIsdpTb/W8Q10NXw==" saltValue="2QL5L6tKLsko2kdJr+DSMA==" spinCount="100000" sheet="1" objects="1" scenarios="1"/>
  <mergeCells count="37">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B15:B18"/>
    <mergeCell ref="C15:C18"/>
    <mergeCell ref="B19:B21"/>
    <mergeCell ref="C19:C21"/>
    <mergeCell ref="B22:B26"/>
    <mergeCell ref="C22:C26"/>
    <mergeCell ref="B27:B29"/>
    <mergeCell ref="C27:C29"/>
    <mergeCell ref="B30:B32"/>
    <mergeCell ref="C30:C32"/>
    <mergeCell ref="B33:B35"/>
    <mergeCell ref="C33:C35"/>
    <mergeCell ref="A47:O47"/>
    <mergeCell ref="P47:Q47"/>
    <mergeCell ref="P48:Q48"/>
    <mergeCell ref="B36:B38"/>
    <mergeCell ref="C36:C38"/>
    <mergeCell ref="B39:B42"/>
    <mergeCell ref="C39:C42"/>
    <mergeCell ref="B43:B45"/>
    <mergeCell ref="C43:C4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9B8F-64F6-4E30-9A65-AF62298C1B55}">
  <sheetPr>
    <tabColor rgb="FFFFC000"/>
    <pageSetUpPr fitToPage="1"/>
  </sheetPr>
  <dimension ref="A1:Q192"/>
  <sheetViews>
    <sheetView topLeftCell="D9" workbookViewId="0">
      <selection activeCell="P15" sqref="P15:P92"/>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664062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7"/>
      <c r="B1" s="7"/>
      <c r="C1" s="7"/>
      <c r="D1" s="8"/>
      <c r="E1" s="1760" t="s">
        <v>5064</v>
      </c>
      <c r="F1" s="1760"/>
      <c r="G1" s="1760"/>
      <c r="H1" s="1760"/>
      <c r="I1" s="1760"/>
      <c r="J1" s="1760"/>
      <c r="K1" s="1760"/>
      <c r="L1" s="1760"/>
      <c r="M1" s="1760"/>
      <c r="N1" s="1760"/>
      <c r="O1" s="1760"/>
      <c r="P1" s="1760"/>
      <c r="Q1" s="1760"/>
    </row>
    <row r="2" spans="1:17" s="9" customFormat="1" x14ac:dyDescent="0.3">
      <c r="A2" s="7"/>
      <c r="B2" s="7"/>
      <c r="C2" s="7"/>
      <c r="D2" s="8"/>
      <c r="E2" s="8"/>
      <c r="F2" s="8"/>
      <c r="G2" s="8"/>
      <c r="H2" s="8"/>
      <c r="I2" s="8"/>
      <c r="J2" s="8"/>
      <c r="K2" s="8"/>
      <c r="L2" s="8"/>
      <c r="M2" s="8"/>
      <c r="N2" s="8"/>
      <c r="O2" s="8"/>
      <c r="P2" s="10"/>
      <c r="Q2" s="10"/>
    </row>
    <row r="3" spans="1:17" s="9" customFormat="1" x14ac:dyDescent="0.3">
      <c r="A3" s="7"/>
      <c r="B3" s="7"/>
      <c r="C3" s="7"/>
      <c r="D3" s="8"/>
      <c r="E3" s="8"/>
      <c r="F3" s="8"/>
      <c r="G3" s="8"/>
      <c r="H3" s="8"/>
      <c r="I3" s="8"/>
      <c r="J3" s="8"/>
      <c r="K3" s="8"/>
      <c r="L3" s="8"/>
      <c r="M3" s="8"/>
      <c r="N3" s="8"/>
      <c r="O3" s="8"/>
      <c r="P3" s="11"/>
      <c r="Q3" s="11"/>
    </row>
    <row r="4" spans="1:17" s="9" customFormat="1" x14ac:dyDescent="0.3">
      <c r="A4" s="7"/>
      <c r="B4" s="7"/>
      <c r="C4" s="7"/>
      <c r="D4" s="8"/>
      <c r="E4" s="8"/>
      <c r="F4" s="8"/>
      <c r="G4" s="8"/>
      <c r="H4" s="8"/>
      <c r="I4" s="8"/>
      <c r="J4" s="8"/>
      <c r="K4" s="8"/>
      <c r="L4" s="8"/>
      <c r="M4" s="8"/>
      <c r="N4" s="8"/>
      <c r="O4" s="8"/>
      <c r="P4" s="11"/>
      <c r="Q4" s="11"/>
    </row>
    <row r="5" spans="1:17" s="9" customFormat="1" x14ac:dyDescent="0.3">
      <c r="A5" s="7"/>
      <c r="B5" s="7"/>
      <c r="C5" s="7"/>
      <c r="D5" s="8"/>
      <c r="E5" s="8"/>
      <c r="F5" s="8"/>
      <c r="G5" s="8"/>
      <c r="H5" s="8"/>
      <c r="I5" s="8"/>
      <c r="J5" s="8"/>
      <c r="K5" s="8"/>
      <c r="L5" s="8"/>
      <c r="M5" s="8"/>
      <c r="N5" s="8"/>
      <c r="O5" s="8"/>
      <c r="P5" s="11"/>
      <c r="Q5" s="11"/>
    </row>
    <row r="6" spans="1:17" s="9" customFormat="1" x14ac:dyDescent="0.3">
      <c r="A6" s="7"/>
      <c r="B6" s="7"/>
      <c r="C6" s="7"/>
      <c r="D6" s="8"/>
      <c r="E6" s="8"/>
      <c r="F6" s="8"/>
      <c r="G6" s="8"/>
      <c r="H6" s="8"/>
      <c r="I6" s="8"/>
      <c r="J6" s="8"/>
      <c r="K6" s="8"/>
      <c r="L6" s="8"/>
      <c r="M6" s="8"/>
      <c r="N6" s="8"/>
      <c r="O6" s="8"/>
      <c r="P6" s="11"/>
      <c r="Q6" s="11"/>
    </row>
    <row r="7" spans="1:17" s="9" customFormat="1" x14ac:dyDescent="0.3">
      <c r="A7" s="7"/>
      <c r="B7" s="7"/>
      <c r="C7" s="7"/>
      <c r="D7" s="8"/>
      <c r="E7" s="8"/>
      <c r="F7" s="8"/>
      <c r="G7" s="8"/>
      <c r="H7" s="8"/>
      <c r="I7" s="8"/>
      <c r="J7" s="8"/>
      <c r="K7" s="8"/>
      <c r="L7" s="8"/>
      <c r="M7" s="8"/>
      <c r="N7" s="8"/>
      <c r="O7" s="8"/>
      <c r="P7" s="11"/>
      <c r="Q7" s="11"/>
    </row>
    <row r="8" spans="1:17" s="9" customFormat="1" x14ac:dyDescent="0.3">
      <c r="A8" s="1761" t="s">
        <v>1</v>
      </c>
      <c r="B8" s="1761"/>
      <c r="C8" s="1761"/>
      <c r="D8" s="13"/>
      <c r="E8" s="13"/>
      <c r="F8" s="13"/>
      <c r="G8" s="13"/>
      <c r="H8" s="13"/>
      <c r="I8" s="13"/>
      <c r="J8" s="13"/>
      <c r="K8" s="13"/>
      <c r="L8" s="13"/>
      <c r="M8" s="8"/>
      <c r="N8" s="8"/>
      <c r="O8" s="8"/>
      <c r="P8" s="11"/>
      <c r="Q8" s="11"/>
    </row>
    <row r="9" spans="1:17" s="9" customFormat="1" x14ac:dyDescent="0.3">
      <c r="A9" s="1761" t="s">
        <v>5065</v>
      </c>
      <c r="B9" s="1761"/>
      <c r="C9" s="1761"/>
      <c r="D9" s="1761"/>
      <c r="E9" s="13"/>
      <c r="F9" s="13"/>
      <c r="G9" s="13"/>
      <c r="H9" s="13"/>
      <c r="I9" s="13"/>
      <c r="J9" s="14"/>
      <c r="K9" s="14"/>
      <c r="L9" s="14"/>
      <c r="M9" s="8"/>
      <c r="N9" s="8"/>
      <c r="O9" s="8"/>
      <c r="P9" s="11"/>
      <c r="Q9" s="11"/>
    </row>
    <row r="10" spans="1:17" s="9" customFormat="1" ht="15" thickBot="1" x14ac:dyDescent="0.35">
      <c r="A10" s="1762"/>
      <c r="B10" s="1762"/>
      <c r="C10" s="1762"/>
      <c r="D10" s="1762"/>
      <c r="E10" s="1762"/>
      <c r="F10" s="1762"/>
      <c r="G10" s="1762"/>
      <c r="H10" s="1762"/>
      <c r="I10" s="1762"/>
      <c r="J10" s="1762"/>
      <c r="K10" s="1762"/>
      <c r="L10" s="1762"/>
      <c r="M10" s="1762"/>
      <c r="N10" s="1762"/>
      <c r="O10" s="1762"/>
      <c r="P10" s="11"/>
      <c r="Q10" s="11"/>
    </row>
    <row r="11" spans="1:17" s="15" customFormat="1" ht="33.75" customHeight="1" thickBot="1" x14ac:dyDescent="0.35">
      <c r="A11" s="1781" t="s">
        <v>109</v>
      </c>
      <c r="B11" s="1781" t="s">
        <v>110</v>
      </c>
      <c r="C11" s="1782" t="s">
        <v>111</v>
      </c>
      <c r="D11" s="1783" t="s">
        <v>112</v>
      </c>
      <c r="E11" s="1783" t="s">
        <v>113</v>
      </c>
      <c r="F11" s="1783" t="s">
        <v>114</v>
      </c>
      <c r="G11" s="1781" t="s">
        <v>115</v>
      </c>
      <c r="H11" s="1781"/>
      <c r="I11" s="1781"/>
      <c r="J11" s="1781"/>
      <c r="K11" s="1781"/>
      <c r="L11" s="1781"/>
      <c r="M11" s="1781"/>
      <c r="N11" s="1781"/>
      <c r="O11" s="1781"/>
      <c r="P11" s="1784" t="s">
        <v>116</v>
      </c>
      <c r="Q11" s="1784" t="s">
        <v>117</v>
      </c>
    </row>
    <row r="12" spans="1:17" s="15" customFormat="1" ht="88.5" customHeight="1" thickBot="1" x14ac:dyDescent="0.35">
      <c r="A12" s="1781"/>
      <c r="B12" s="1781"/>
      <c r="C12" s="1782"/>
      <c r="D12" s="1783"/>
      <c r="E12" s="1783"/>
      <c r="F12" s="1783"/>
      <c r="G12" s="1781" t="s">
        <v>118</v>
      </c>
      <c r="H12" s="1781"/>
      <c r="I12" s="1781"/>
      <c r="J12" s="1781" t="s">
        <v>119</v>
      </c>
      <c r="K12" s="1781"/>
      <c r="L12" s="1781"/>
      <c r="M12" s="1781"/>
      <c r="N12" s="1781"/>
      <c r="O12" s="1781"/>
      <c r="P12" s="1784"/>
      <c r="Q12" s="1784"/>
    </row>
    <row r="13" spans="1:17" s="15" customFormat="1" ht="77.25" customHeight="1" thickBot="1" x14ac:dyDescent="0.35">
      <c r="A13" s="1781"/>
      <c r="B13" s="1781"/>
      <c r="C13" s="1782"/>
      <c r="D13" s="1783"/>
      <c r="E13" s="1783"/>
      <c r="F13" s="1783"/>
      <c r="G13" s="611" t="s">
        <v>120</v>
      </c>
      <c r="H13" s="612" t="s">
        <v>724</v>
      </c>
      <c r="I13" s="613" t="s">
        <v>603</v>
      </c>
      <c r="J13" s="614" t="s">
        <v>603</v>
      </c>
      <c r="K13" s="615" t="s">
        <v>123</v>
      </c>
      <c r="L13" s="612" t="s">
        <v>124</v>
      </c>
      <c r="M13" s="612" t="s">
        <v>125</v>
      </c>
      <c r="N13" s="612" t="s">
        <v>126</v>
      </c>
      <c r="O13" s="616" t="s">
        <v>127</v>
      </c>
      <c r="P13" s="1784"/>
      <c r="Q13" s="1784"/>
    </row>
    <row r="14" spans="1:17" customFormat="1" ht="15" thickBot="1" x14ac:dyDescent="0.35">
      <c r="A14" s="1780" t="s">
        <v>5066</v>
      </c>
      <c r="B14" s="1780"/>
      <c r="C14" s="1780"/>
      <c r="D14" s="1780"/>
      <c r="E14" s="1780"/>
      <c r="F14" s="1780"/>
      <c r="G14" s="1780"/>
      <c r="H14" s="1780"/>
      <c r="I14" s="1780"/>
      <c r="J14" s="1780"/>
      <c r="K14" s="1780"/>
      <c r="L14" s="1780"/>
      <c r="M14" s="1780"/>
      <c r="N14" s="1780"/>
      <c r="O14" s="1780"/>
      <c r="P14" s="1780"/>
      <c r="Q14" s="1780"/>
    </row>
    <row r="15" spans="1:17" customFormat="1" ht="15" customHeight="1" thickBot="1" x14ac:dyDescent="0.35">
      <c r="A15" s="20">
        <v>1</v>
      </c>
      <c r="B15" s="1830" t="s">
        <v>5067</v>
      </c>
      <c r="C15" s="1830" t="s">
        <v>4565</v>
      </c>
      <c r="D15" s="144" t="s">
        <v>613</v>
      </c>
      <c r="E15" s="563">
        <v>2</v>
      </c>
      <c r="F15" s="594">
        <v>1</v>
      </c>
      <c r="G15" s="20"/>
      <c r="H15" s="309" t="s">
        <v>225</v>
      </c>
      <c r="I15" s="592"/>
      <c r="J15" s="20"/>
      <c r="K15" s="24"/>
      <c r="L15" s="27"/>
      <c r="M15" s="24"/>
      <c r="N15" s="309" t="s">
        <v>225</v>
      </c>
      <c r="O15" s="592" t="s">
        <v>225</v>
      </c>
      <c r="P15" s="1017"/>
      <c r="Q15" s="567">
        <f t="shared" ref="Q15:Q46" si="0">ROUND(P15,2)*E15*F15</f>
        <v>0</v>
      </c>
    </row>
    <row r="16" spans="1:17" customFormat="1" ht="15" customHeight="1" thickBot="1" x14ac:dyDescent="0.35">
      <c r="A16" s="30">
        <v>2</v>
      </c>
      <c r="B16" s="1830"/>
      <c r="C16" s="1830"/>
      <c r="D16" s="233" t="s">
        <v>170</v>
      </c>
      <c r="E16" s="564">
        <v>2</v>
      </c>
      <c r="F16" s="595">
        <v>1</v>
      </c>
      <c r="G16" s="30"/>
      <c r="H16" s="33"/>
      <c r="I16" s="194"/>
      <c r="J16" s="30"/>
      <c r="K16" s="33"/>
      <c r="L16" s="36"/>
      <c r="M16" s="33"/>
      <c r="N16" s="273" t="s">
        <v>225</v>
      </c>
      <c r="O16" s="588" t="s">
        <v>225</v>
      </c>
      <c r="P16" s="1018"/>
      <c r="Q16" s="569">
        <f t="shared" si="0"/>
        <v>0</v>
      </c>
    </row>
    <row r="17" spans="1:17" customFormat="1" ht="15" thickBot="1" x14ac:dyDescent="0.35">
      <c r="A17" s="30">
        <v>3</v>
      </c>
      <c r="B17" s="1830"/>
      <c r="C17" s="1830"/>
      <c r="D17" s="233" t="s">
        <v>226</v>
      </c>
      <c r="E17" s="564">
        <v>2</v>
      </c>
      <c r="F17" s="595">
        <v>1</v>
      </c>
      <c r="G17" s="30"/>
      <c r="H17" s="33"/>
      <c r="I17" s="194"/>
      <c r="J17" s="30"/>
      <c r="K17" s="33"/>
      <c r="L17" s="36"/>
      <c r="M17" s="33"/>
      <c r="N17" s="273" t="s">
        <v>225</v>
      </c>
      <c r="O17" s="588" t="s">
        <v>225</v>
      </c>
      <c r="P17" s="1018"/>
      <c r="Q17" s="569">
        <f t="shared" si="0"/>
        <v>0</v>
      </c>
    </row>
    <row r="18" spans="1:17" customFormat="1" ht="15" customHeight="1" thickBot="1" x14ac:dyDescent="0.35">
      <c r="A18" s="30">
        <v>4</v>
      </c>
      <c r="B18" s="1830"/>
      <c r="C18" s="1830"/>
      <c r="D18" s="233" t="s">
        <v>227</v>
      </c>
      <c r="E18" s="564">
        <v>2</v>
      </c>
      <c r="F18" s="595">
        <v>1</v>
      </c>
      <c r="G18" s="30"/>
      <c r="H18" s="33"/>
      <c r="I18" s="194"/>
      <c r="J18" s="30"/>
      <c r="K18" s="33"/>
      <c r="L18" s="36"/>
      <c r="M18" s="33"/>
      <c r="N18" s="273" t="s">
        <v>225</v>
      </c>
      <c r="O18" s="588" t="s">
        <v>225</v>
      </c>
      <c r="P18" s="1018"/>
      <c r="Q18" s="569">
        <f t="shared" si="0"/>
        <v>0</v>
      </c>
    </row>
    <row r="19" spans="1:17" customFormat="1" ht="15" customHeight="1" thickBot="1" x14ac:dyDescent="0.35">
      <c r="A19" s="41">
        <v>5</v>
      </c>
      <c r="B19" s="1830"/>
      <c r="C19" s="1830"/>
      <c r="D19" s="494" t="s">
        <v>4562</v>
      </c>
      <c r="E19" s="582">
        <v>1</v>
      </c>
      <c r="F19" s="596">
        <v>1</v>
      </c>
      <c r="G19" s="41"/>
      <c r="H19" s="44"/>
      <c r="I19" s="196"/>
      <c r="J19" s="41"/>
      <c r="K19" s="44"/>
      <c r="L19" s="46"/>
      <c r="M19" s="44"/>
      <c r="N19" s="44"/>
      <c r="O19" s="593" t="s">
        <v>225</v>
      </c>
      <c r="P19" s="1019"/>
      <c r="Q19" s="591">
        <f t="shared" si="0"/>
        <v>0</v>
      </c>
    </row>
    <row r="20" spans="1:17" customFormat="1" ht="15" customHeight="1" thickBot="1" x14ac:dyDescent="0.35">
      <c r="A20" s="20">
        <v>6</v>
      </c>
      <c r="B20" s="1830" t="s">
        <v>5068</v>
      </c>
      <c r="C20" s="1830" t="s">
        <v>4565</v>
      </c>
      <c r="D20" s="144" t="s">
        <v>613</v>
      </c>
      <c r="E20" s="563">
        <v>2</v>
      </c>
      <c r="F20" s="594">
        <v>1</v>
      </c>
      <c r="G20" s="20"/>
      <c r="H20" s="309" t="s">
        <v>225</v>
      </c>
      <c r="I20" s="592"/>
      <c r="J20" s="20"/>
      <c r="K20" s="24"/>
      <c r="L20" s="27"/>
      <c r="M20" s="24"/>
      <c r="N20" s="309" t="s">
        <v>225</v>
      </c>
      <c r="O20" s="592" t="s">
        <v>225</v>
      </c>
      <c r="P20" s="1017"/>
      <c r="Q20" s="567">
        <f t="shared" si="0"/>
        <v>0</v>
      </c>
    </row>
    <row r="21" spans="1:17" customFormat="1" ht="15" thickBot="1" x14ac:dyDescent="0.35">
      <c r="A21" s="30">
        <v>7</v>
      </c>
      <c r="B21" s="1830"/>
      <c r="C21" s="1830"/>
      <c r="D21" s="233" t="s">
        <v>170</v>
      </c>
      <c r="E21" s="564">
        <v>2</v>
      </c>
      <c r="F21" s="595">
        <v>1</v>
      </c>
      <c r="G21" s="30"/>
      <c r="H21" s="33"/>
      <c r="I21" s="194"/>
      <c r="J21" s="30"/>
      <c r="K21" s="33"/>
      <c r="L21" s="36"/>
      <c r="M21" s="33"/>
      <c r="N21" s="273" t="s">
        <v>225</v>
      </c>
      <c r="O21" s="588" t="s">
        <v>225</v>
      </c>
      <c r="P21" s="1018"/>
      <c r="Q21" s="569">
        <f t="shared" si="0"/>
        <v>0</v>
      </c>
    </row>
    <row r="22" spans="1:17" customFormat="1" ht="15" customHeight="1" thickBot="1" x14ac:dyDescent="0.35">
      <c r="A22" s="30">
        <v>8</v>
      </c>
      <c r="B22" s="1830"/>
      <c r="C22" s="1830"/>
      <c r="D22" s="233" t="s">
        <v>226</v>
      </c>
      <c r="E22" s="564">
        <v>2</v>
      </c>
      <c r="F22" s="595">
        <v>1</v>
      </c>
      <c r="G22" s="30"/>
      <c r="H22" s="33"/>
      <c r="I22" s="194"/>
      <c r="J22" s="30"/>
      <c r="K22" s="33"/>
      <c r="L22" s="36"/>
      <c r="M22" s="33"/>
      <c r="N22" s="273" t="s">
        <v>225</v>
      </c>
      <c r="O22" s="588" t="s">
        <v>225</v>
      </c>
      <c r="P22" s="1018"/>
      <c r="Q22" s="569">
        <f t="shared" si="0"/>
        <v>0</v>
      </c>
    </row>
    <row r="23" spans="1:17" customFormat="1" ht="15" thickBot="1" x14ac:dyDescent="0.35">
      <c r="A23" s="30">
        <v>9</v>
      </c>
      <c r="B23" s="1830"/>
      <c r="C23" s="1830"/>
      <c r="D23" s="233" t="s">
        <v>227</v>
      </c>
      <c r="E23" s="564">
        <v>2</v>
      </c>
      <c r="F23" s="595">
        <v>1</v>
      </c>
      <c r="G23" s="30"/>
      <c r="H23" s="33"/>
      <c r="I23" s="194"/>
      <c r="J23" s="30"/>
      <c r="K23" s="33"/>
      <c r="L23" s="36"/>
      <c r="M23" s="33"/>
      <c r="N23" s="273" t="s">
        <v>225</v>
      </c>
      <c r="O23" s="588" t="s">
        <v>225</v>
      </c>
      <c r="P23" s="1018"/>
      <c r="Q23" s="569">
        <f t="shared" si="0"/>
        <v>0</v>
      </c>
    </row>
    <row r="24" spans="1:17" customFormat="1" ht="15" customHeight="1" thickBot="1" x14ac:dyDescent="0.35">
      <c r="A24" s="41">
        <v>10</v>
      </c>
      <c r="B24" s="1830"/>
      <c r="C24" s="1830"/>
      <c r="D24" s="494" t="s">
        <v>4562</v>
      </c>
      <c r="E24" s="582">
        <v>1</v>
      </c>
      <c r="F24" s="596">
        <v>1</v>
      </c>
      <c r="G24" s="41"/>
      <c r="H24" s="44"/>
      <c r="I24" s="196"/>
      <c r="J24" s="41"/>
      <c r="K24" s="44"/>
      <c r="L24" s="46"/>
      <c r="M24" s="44"/>
      <c r="N24" s="44"/>
      <c r="O24" s="593" t="s">
        <v>225</v>
      </c>
      <c r="P24" s="1019"/>
      <c r="Q24" s="591">
        <f t="shared" si="0"/>
        <v>0</v>
      </c>
    </row>
    <row r="25" spans="1:17" customFormat="1" ht="27" customHeight="1" thickBot="1" x14ac:dyDescent="0.35">
      <c r="A25" s="20">
        <v>11</v>
      </c>
      <c r="B25" s="1830" t="s">
        <v>5069</v>
      </c>
      <c r="C25" s="1830" t="s">
        <v>4505</v>
      </c>
      <c r="D25" s="138" t="s">
        <v>5070</v>
      </c>
      <c r="E25" s="563">
        <v>2</v>
      </c>
      <c r="F25" s="594">
        <v>1</v>
      </c>
      <c r="G25" s="20"/>
      <c r="H25" s="309" t="s">
        <v>225</v>
      </c>
      <c r="I25" s="592"/>
      <c r="J25" s="20"/>
      <c r="K25" s="24"/>
      <c r="L25" s="27"/>
      <c r="M25" s="24"/>
      <c r="N25" s="309" t="s">
        <v>225</v>
      </c>
      <c r="O25" s="592" t="s">
        <v>225</v>
      </c>
      <c r="P25" s="1017"/>
      <c r="Q25" s="567">
        <f t="shared" si="0"/>
        <v>0</v>
      </c>
    </row>
    <row r="26" spans="1:17" customFormat="1" ht="15" customHeight="1" thickBot="1" x14ac:dyDescent="0.35">
      <c r="A26" s="30">
        <v>12</v>
      </c>
      <c r="B26" s="1830"/>
      <c r="C26" s="1830"/>
      <c r="D26" s="233" t="s">
        <v>138</v>
      </c>
      <c r="E26" s="564">
        <v>2</v>
      </c>
      <c r="F26" s="595">
        <v>1</v>
      </c>
      <c r="G26" s="30"/>
      <c r="H26" s="33"/>
      <c r="I26" s="194"/>
      <c r="J26" s="30"/>
      <c r="K26" s="33"/>
      <c r="L26" s="36"/>
      <c r="M26" s="33"/>
      <c r="N26" s="273" t="s">
        <v>225</v>
      </c>
      <c r="O26" s="588" t="s">
        <v>225</v>
      </c>
      <c r="P26" s="1018"/>
      <c r="Q26" s="569">
        <f t="shared" si="0"/>
        <v>0</v>
      </c>
    </row>
    <row r="27" spans="1:17" customFormat="1" ht="15" customHeight="1" thickBot="1" x14ac:dyDescent="0.35">
      <c r="A27" s="30">
        <v>13</v>
      </c>
      <c r="B27" s="1830"/>
      <c r="C27" s="1830"/>
      <c r="D27" s="233" t="s">
        <v>139</v>
      </c>
      <c r="E27" s="564">
        <v>2</v>
      </c>
      <c r="F27" s="595">
        <v>1</v>
      </c>
      <c r="G27" s="30"/>
      <c r="H27" s="33"/>
      <c r="I27" s="194"/>
      <c r="J27" s="30"/>
      <c r="K27" s="33"/>
      <c r="L27" s="36"/>
      <c r="M27" s="33"/>
      <c r="N27" s="273" t="s">
        <v>225</v>
      </c>
      <c r="O27" s="588" t="s">
        <v>225</v>
      </c>
      <c r="P27" s="1018"/>
      <c r="Q27" s="569">
        <f t="shared" si="0"/>
        <v>0</v>
      </c>
    </row>
    <row r="28" spans="1:17" customFormat="1" ht="15" customHeight="1" thickBot="1" x14ac:dyDescent="0.35">
      <c r="A28" s="30">
        <v>14</v>
      </c>
      <c r="B28" s="1830"/>
      <c r="C28" s="1830"/>
      <c r="D28" s="233" t="s">
        <v>140</v>
      </c>
      <c r="E28" s="564">
        <v>2</v>
      </c>
      <c r="F28" s="595">
        <v>1</v>
      </c>
      <c r="G28" s="30"/>
      <c r="H28" s="33"/>
      <c r="I28" s="194"/>
      <c r="J28" s="30"/>
      <c r="K28" s="33"/>
      <c r="L28" s="36"/>
      <c r="M28" s="33"/>
      <c r="N28" s="273" t="s">
        <v>225</v>
      </c>
      <c r="O28" s="588" t="s">
        <v>225</v>
      </c>
      <c r="P28" s="1018"/>
      <c r="Q28" s="569">
        <f t="shared" si="0"/>
        <v>0</v>
      </c>
    </row>
    <row r="29" spans="1:17" customFormat="1" ht="15" thickBot="1" x14ac:dyDescent="0.35">
      <c r="A29" s="41">
        <v>15</v>
      </c>
      <c r="B29" s="1830"/>
      <c r="C29" s="1830"/>
      <c r="D29" s="494" t="s">
        <v>141</v>
      </c>
      <c r="E29" s="582">
        <v>1</v>
      </c>
      <c r="F29" s="596">
        <v>1</v>
      </c>
      <c r="G29" s="41"/>
      <c r="H29" s="44"/>
      <c r="I29" s="196"/>
      <c r="J29" s="41"/>
      <c r="K29" s="44"/>
      <c r="L29" s="46"/>
      <c r="M29" s="44"/>
      <c r="N29" s="44"/>
      <c r="O29" s="593" t="s">
        <v>225</v>
      </c>
      <c r="P29" s="1019"/>
      <c r="Q29" s="591">
        <f t="shared" si="0"/>
        <v>0</v>
      </c>
    </row>
    <row r="30" spans="1:17" customFormat="1" ht="15" customHeight="1" thickBot="1" x14ac:dyDescent="0.35">
      <c r="A30" s="20">
        <v>16</v>
      </c>
      <c r="B30" s="1830" t="s">
        <v>5071</v>
      </c>
      <c r="C30" s="1830" t="s">
        <v>4505</v>
      </c>
      <c r="D30" s="144" t="s">
        <v>613</v>
      </c>
      <c r="E30" s="563">
        <v>2</v>
      </c>
      <c r="F30" s="594">
        <v>1</v>
      </c>
      <c r="G30" s="20"/>
      <c r="H30" s="309" t="s">
        <v>225</v>
      </c>
      <c r="I30" s="592"/>
      <c r="J30" s="20"/>
      <c r="K30" s="24"/>
      <c r="L30" s="27"/>
      <c r="M30" s="24"/>
      <c r="N30" s="309" t="s">
        <v>225</v>
      </c>
      <c r="O30" s="592" t="s">
        <v>225</v>
      </c>
      <c r="P30" s="1017"/>
      <c r="Q30" s="567">
        <f t="shared" si="0"/>
        <v>0</v>
      </c>
    </row>
    <row r="31" spans="1:17" customFormat="1" ht="15" thickBot="1" x14ac:dyDescent="0.35">
      <c r="A31" s="30">
        <v>17</v>
      </c>
      <c r="B31" s="1830"/>
      <c r="C31" s="1830"/>
      <c r="D31" s="233" t="s">
        <v>138</v>
      </c>
      <c r="E31" s="564">
        <v>2</v>
      </c>
      <c r="F31" s="595">
        <v>1</v>
      </c>
      <c r="G31" s="30"/>
      <c r="H31" s="33"/>
      <c r="I31" s="194"/>
      <c r="J31" s="30"/>
      <c r="K31" s="33"/>
      <c r="L31" s="36"/>
      <c r="M31" s="33"/>
      <c r="N31" s="273" t="s">
        <v>225</v>
      </c>
      <c r="O31" s="588" t="s">
        <v>225</v>
      </c>
      <c r="P31" s="1018"/>
      <c r="Q31" s="569">
        <f t="shared" si="0"/>
        <v>0</v>
      </c>
    </row>
    <row r="32" spans="1:17" customFormat="1" ht="15" customHeight="1" thickBot="1" x14ac:dyDescent="0.35">
      <c r="A32" s="30">
        <v>18</v>
      </c>
      <c r="B32" s="1830"/>
      <c r="C32" s="1830"/>
      <c r="D32" s="233" t="s">
        <v>425</v>
      </c>
      <c r="E32" s="565">
        <v>2</v>
      </c>
      <c r="F32" s="617">
        <v>1</v>
      </c>
      <c r="G32" s="30"/>
      <c r="H32" s="33"/>
      <c r="I32" s="194"/>
      <c r="J32" s="30"/>
      <c r="K32" s="33"/>
      <c r="L32" s="36"/>
      <c r="M32" s="33"/>
      <c r="N32" s="33" t="s">
        <v>225</v>
      </c>
      <c r="O32" s="194" t="s">
        <v>225</v>
      </c>
      <c r="P32" s="1018"/>
      <c r="Q32" s="569">
        <f t="shared" si="0"/>
        <v>0</v>
      </c>
    </row>
    <row r="33" spans="1:17" customFormat="1" ht="15" customHeight="1" thickBot="1" x14ac:dyDescent="0.35">
      <c r="A33" s="30">
        <v>19</v>
      </c>
      <c r="B33" s="1830"/>
      <c r="C33" s="1830"/>
      <c r="D33" s="233" t="s">
        <v>139</v>
      </c>
      <c r="E33" s="564">
        <v>2</v>
      </c>
      <c r="F33" s="595">
        <v>1</v>
      </c>
      <c r="G33" s="30"/>
      <c r="H33" s="33"/>
      <c r="I33" s="194"/>
      <c r="J33" s="30"/>
      <c r="K33" s="33"/>
      <c r="L33" s="36"/>
      <c r="M33" s="33"/>
      <c r="N33" s="273" t="s">
        <v>225</v>
      </c>
      <c r="O33" s="588" t="s">
        <v>225</v>
      </c>
      <c r="P33" s="1018"/>
      <c r="Q33" s="569">
        <f t="shared" si="0"/>
        <v>0</v>
      </c>
    </row>
    <row r="34" spans="1:17" customFormat="1" ht="15" customHeight="1" thickBot="1" x14ac:dyDescent="0.35">
      <c r="A34" s="30">
        <v>20</v>
      </c>
      <c r="B34" s="1830"/>
      <c r="C34" s="1830"/>
      <c r="D34" s="233" t="s">
        <v>140</v>
      </c>
      <c r="E34" s="564">
        <v>2</v>
      </c>
      <c r="F34" s="595">
        <v>1</v>
      </c>
      <c r="G34" s="30"/>
      <c r="H34" s="33"/>
      <c r="I34" s="194"/>
      <c r="J34" s="30"/>
      <c r="K34" s="33"/>
      <c r="L34" s="36"/>
      <c r="M34" s="33"/>
      <c r="N34" s="273" t="s">
        <v>225</v>
      </c>
      <c r="O34" s="588" t="s">
        <v>225</v>
      </c>
      <c r="P34" s="1018"/>
      <c r="Q34" s="569">
        <f t="shared" si="0"/>
        <v>0</v>
      </c>
    </row>
    <row r="35" spans="1:17" customFormat="1" ht="15" thickBot="1" x14ac:dyDescent="0.35">
      <c r="A35" s="41">
        <v>21</v>
      </c>
      <c r="B35" s="1830"/>
      <c r="C35" s="1830"/>
      <c r="D35" s="494" t="s">
        <v>141</v>
      </c>
      <c r="E35" s="582">
        <v>1</v>
      </c>
      <c r="F35" s="596">
        <v>1</v>
      </c>
      <c r="G35" s="41"/>
      <c r="H35" s="44"/>
      <c r="I35" s="196"/>
      <c r="J35" s="41"/>
      <c r="K35" s="44"/>
      <c r="L35" s="46"/>
      <c r="M35" s="44"/>
      <c r="N35" s="44"/>
      <c r="O35" s="593" t="s">
        <v>225</v>
      </c>
      <c r="P35" s="1019"/>
      <c r="Q35" s="591">
        <f t="shared" si="0"/>
        <v>0</v>
      </c>
    </row>
    <row r="36" spans="1:17" customFormat="1" ht="15" customHeight="1" thickBot="1" x14ac:dyDescent="0.35">
      <c r="A36" s="20">
        <v>22</v>
      </c>
      <c r="B36" s="1830" t="s">
        <v>5072</v>
      </c>
      <c r="C36" s="1830" t="s">
        <v>5073</v>
      </c>
      <c r="D36" s="144" t="s">
        <v>613</v>
      </c>
      <c r="E36" s="563">
        <v>2</v>
      </c>
      <c r="F36" s="594">
        <v>1</v>
      </c>
      <c r="G36" s="20"/>
      <c r="H36" s="309" t="s">
        <v>225</v>
      </c>
      <c r="I36" s="592"/>
      <c r="J36" s="20"/>
      <c r="K36" s="24"/>
      <c r="L36" s="27"/>
      <c r="M36" s="24"/>
      <c r="N36" s="309" t="s">
        <v>225</v>
      </c>
      <c r="O36" s="592" t="s">
        <v>225</v>
      </c>
      <c r="P36" s="1017"/>
      <c r="Q36" s="567">
        <f t="shared" si="0"/>
        <v>0</v>
      </c>
    </row>
    <row r="37" spans="1:17" customFormat="1" ht="15" customHeight="1" thickBot="1" x14ac:dyDescent="0.35">
      <c r="A37" s="30">
        <v>23</v>
      </c>
      <c r="B37" s="1830"/>
      <c r="C37" s="1830"/>
      <c r="D37" s="233" t="s">
        <v>138</v>
      </c>
      <c r="E37" s="564">
        <v>2</v>
      </c>
      <c r="F37" s="595">
        <v>1</v>
      </c>
      <c r="G37" s="30"/>
      <c r="H37" s="33"/>
      <c r="I37" s="194"/>
      <c r="J37" s="30"/>
      <c r="K37" s="33"/>
      <c r="L37" s="36"/>
      <c r="M37" s="33"/>
      <c r="N37" s="273" t="s">
        <v>225</v>
      </c>
      <c r="O37" s="588" t="s">
        <v>225</v>
      </c>
      <c r="P37" s="1018"/>
      <c r="Q37" s="569">
        <f t="shared" si="0"/>
        <v>0</v>
      </c>
    </row>
    <row r="38" spans="1:17" customFormat="1" ht="15" thickBot="1" x14ac:dyDescent="0.35">
      <c r="A38" s="30">
        <v>24</v>
      </c>
      <c r="B38" s="1830"/>
      <c r="C38" s="1830"/>
      <c r="D38" s="233" t="s">
        <v>425</v>
      </c>
      <c r="E38" s="565">
        <v>2</v>
      </c>
      <c r="F38" s="617">
        <v>1</v>
      </c>
      <c r="G38" s="30"/>
      <c r="H38" s="33"/>
      <c r="I38" s="194"/>
      <c r="J38" s="30"/>
      <c r="K38" s="33"/>
      <c r="L38" s="36"/>
      <c r="M38" s="33"/>
      <c r="N38" s="33" t="s">
        <v>225</v>
      </c>
      <c r="O38" s="194" t="s">
        <v>225</v>
      </c>
      <c r="P38" s="1018"/>
      <c r="Q38" s="569">
        <f t="shared" si="0"/>
        <v>0</v>
      </c>
    </row>
    <row r="39" spans="1:17" customFormat="1" ht="15" customHeight="1" thickBot="1" x14ac:dyDescent="0.35">
      <c r="A39" s="30">
        <v>25</v>
      </c>
      <c r="B39" s="1830"/>
      <c r="C39" s="1830"/>
      <c r="D39" s="233" t="s">
        <v>139</v>
      </c>
      <c r="E39" s="564">
        <v>2</v>
      </c>
      <c r="F39" s="595">
        <v>1</v>
      </c>
      <c r="G39" s="30"/>
      <c r="H39" s="33"/>
      <c r="I39" s="194"/>
      <c r="J39" s="30"/>
      <c r="K39" s="33"/>
      <c r="L39" s="36"/>
      <c r="M39" s="33"/>
      <c r="N39" s="273" t="s">
        <v>225</v>
      </c>
      <c r="O39" s="588" t="s">
        <v>225</v>
      </c>
      <c r="P39" s="1018"/>
      <c r="Q39" s="569">
        <f t="shared" si="0"/>
        <v>0</v>
      </c>
    </row>
    <row r="40" spans="1:17" customFormat="1" ht="15" customHeight="1" thickBot="1" x14ac:dyDescent="0.35">
      <c r="A40" s="30">
        <v>26</v>
      </c>
      <c r="B40" s="1830"/>
      <c r="C40" s="1830"/>
      <c r="D40" s="233" t="s">
        <v>140</v>
      </c>
      <c r="E40" s="564">
        <v>2</v>
      </c>
      <c r="F40" s="595">
        <v>1</v>
      </c>
      <c r="G40" s="30"/>
      <c r="H40" s="33"/>
      <c r="I40" s="194"/>
      <c r="J40" s="30"/>
      <c r="K40" s="33"/>
      <c r="L40" s="36"/>
      <c r="M40" s="33"/>
      <c r="N40" s="273" t="s">
        <v>225</v>
      </c>
      <c r="O40" s="588" t="s">
        <v>225</v>
      </c>
      <c r="P40" s="1018"/>
      <c r="Q40" s="569">
        <f t="shared" si="0"/>
        <v>0</v>
      </c>
    </row>
    <row r="41" spans="1:17" customFormat="1" ht="15" customHeight="1" thickBot="1" x14ac:dyDescent="0.35">
      <c r="A41" s="41">
        <v>27</v>
      </c>
      <c r="B41" s="1830"/>
      <c r="C41" s="1830"/>
      <c r="D41" s="494" t="s">
        <v>141</v>
      </c>
      <c r="E41" s="582">
        <v>1</v>
      </c>
      <c r="F41" s="596">
        <v>1</v>
      </c>
      <c r="G41" s="41"/>
      <c r="H41" s="44"/>
      <c r="I41" s="196"/>
      <c r="J41" s="41"/>
      <c r="K41" s="44"/>
      <c r="L41" s="46"/>
      <c r="M41" s="44"/>
      <c r="N41" s="44"/>
      <c r="O41" s="593" t="s">
        <v>225</v>
      </c>
      <c r="P41" s="1019"/>
      <c r="Q41" s="591">
        <f t="shared" si="0"/>
        <v>0</v>
      </c>
    </row>
    <row r="42" spans="1:17" customFormat="1" ht="15" thickBot="1" x14ac:dyDescent="0.35">
      <c r="A42" s="20">
        <v>28</v>
      </c>
      <c r="B42" s="1830" t="s">
        <v>5074</v>
      </c>
      <c r="C42" s="1830" t="s">
        <v>4505</v>
      </c>
      <c r="D42" s="144" t="s">
        <v>613</v>
      </c>
      <c r="E42" s="563">
        <v>2</v>
      </c>
      <c r="F42" s="594">
        <v>1</v>
      </c>
      <c r="G42" s="20"/>
      <c r="H42" s="309" t="s">
        <v>225</v>
      </c>
      <c r="I42" s="592"/>
      <c r="J42" s="20"/>
      <c r="K42" s="24"/>
      <c r="L42" s="27"/>
      <c r="M42" s="24"/>
      <c r="N42" s="309" t="s">
        <v>225</v>
      </c>
      <c r="O42" s="592" t="s">
        <v>225</v>
      </c>
      <c r="P42" s="1017"/>
      <c r="Q42" s="567">
        <f t="shared" si="0"/>
        <v>0</v>
      </c>
    </row>
    <row r="43" spans="1:17" customFormat="1" ht="15" customHeight="1" thickBot="1" x14ac:dyDescent="0.35">
      <c r="A43" s="30">
        <v>29</v>
      </c>
      <c r="B43" s="1830"/>
      <c r="C43" s="1830"/>
      <c r="D43" s="233" t="s">
        <v>138</v>
      </c>
      <c r="E43" s="564">
        <v>2</v>
      </c>
      <c r="F43" s="595">
        <v>1</v>
      </c>
      <c r="G43" s="30"/>
      <c r="H43" s="33"/>
      <c r="I43" s="194"/>
      <c r="J43" s="30"/>
      <c r="K43" s="33"/>
      <c r="L43" s="36"/>
      <c r="M43" s="33"/>
      <c r="N43" s="273" t="s">
        <v>225</v>
      </c>
      <c r="O43" s="588" t="s">
        <v>225</v>
      </c>
      <c r="P43" s="1018"/>
      <c r="Q43" s="569">
        <f t="shared" si="0"/>
        <v>0</v>
      </c>
    </row>
    <row r="44" spans="1:17" customFormat="1" ht="15" thickBot="1" x14ac:dyDescent="0.35">
      <c r="A44" s="30">
        <v>30</v>
      </c>
      <c r="B44" s="1830"/>
      <c r="C44" s="1830"/>
      <c r="D44" s="233" t="s">
        <v>425</v>
      </c>
      <c r="E44" s="565">
        <v>2</v>
      </c>
      <c r="F44" s="617">
        <v>1</v>
      </c>
      <c r="G44" s="30"/>
      <c r="H44" s="33"/>
      <c r="I44" s="194"/>
      <c r="J44" s="30"/>
      <c r="K44" s="33"/>
      <c r="L44" s="36"/>
      <c r="M44" s="33"/>
      <c r="N44" s="33" t="s">
        <v>225</v>
      </c>
      <c r="O44" s="194" t="s">
        <v>225</v>
      </c>
      <c r="P44" s="1018"/>
      <c r="Q44" s="569">
        <f t="shared" si="0"/>
        <v>0</v>
      </c>
    </row>
    <row r="45" spans="1:17" customFormat="1" ht="15" customHeight="1" thickBot="1" x14ac:dyDescent="0.35">
      <c r="A45" s="30">
        <v>31</v>
      </c>
      <c r="B45" s="1830"/>
      <c r="C45" s="1830"/>
      <c r="D45" s="233" t="s">
        <v>139</v>
      </c>
      <c r="E45" s="564">
        <v>2</v>
      </c>
      <c r="F45" s="595">
        <v>1</v>
      </c>
      <c r="G45" s="30"/>
      <c r="H45" s="33"/>
      <c r="I45" s="194"/>
      <c r="J45" s="30"/>
      <c r="K45" s="33"/>
      <c r="L45" s="36"/>
      <c r="M45" s="33"/>
      <c r="N45" s="273" t="s">
        <v>225</v>
      </c>
      <c r="O45" s="588" t="s">
        <v>225</v>
      </c>
      <c r="P45" s="1018"/>
      <c r="Q45" s="569">
        <f t="shared" si="0"/>
        <v>0</v>
      </c>
    </row>
    <row r="46" spans="1:17" customFormat="1" ht="15" customHeight="1" thickBot="1" x14ac:dyDescent="0.35">
      <c r="A46" s="30">
        <v>32</v>
      </c>
      <c r="B46" s="1830"/>
      <c r="C46" s="1830"/>
      <c r="D46" s="233" t="s">
        <v>140</v>
      </c>
      <c r="E46" s="564">
        <v>2</v>
      </c>
      <c r="F46" s="595">
        <v>1</v>
      </c>
      <c r="G46" s="30"/>
      <c r="H46" s="33"/>
      <c r="I46" s="194"/>
      <c r="J46" s="30"/>
      <c r="K46" s="33"/>
      <c r="L46" s="36"/>
      <c r="M46" s="33"/>
      <c r="N46" s="273" t="s">
        <v>225</v>
      </c>
      <c r="O46" s="588" t="s">
        <v>225</v>
      </c>
      <c r="P46" s="1018"/>
      <c r="Q46" s="569">
        <f t="shared" si="0"/>
        <v>0</v>
      </c>
    </row>
    <row r="47" spans="1:17" customFormat="1" ht="15" thickBot="1" x14ac:dyDescent="0.35">
      <c r="A47" s="41">
        <v>33</v>
      </c>
      <c r="B47" s="1830"/>
      <c r="C47" s="1830"/>
      <c r="D47" s="494" t="s">
        <v>141</v>
      </c>
      <c r="E47" s="582">
        <v>1</v>
      </c>
      <c r="F47" s="596">
        <v>1</v>
      </c>
      <c r="G47" s="41"/>
      <c r="H47" s="44"/>
      <c r="I47" s="196"/>
      <c r="J47" s="41"/>
      <c r="K47" s="44"/>
      <c r="L47" s="46"/>
      <c r="M47" s="44"/>
      <c r="N47" s="44"/>
      <c r="O47" s="593" t="s">
        <v>225</v>
      </c>
      <c r="P47" s="1019"/>
      <c r="Q47" s="591">
        <f t="shared" ref="Q47:Q78" si="1">ROUND(P47,2)*E47*F47</f>
        <v>0</v>
      </c>
    </row>
    <row r="48" spans="1:17" customFormat="1" ht="15" customHeight="1" thickBot="1" x14ac:dyDescent="0.35">
      <c r="A48" s="20">
        <v>34</v>
      </c>
      <c r="B48" s="1830" t="s">
        <v>5075</v>
      </c>
      <c r="C48" s="1830" t="s">
        <v>4573</v>
      </c>
      <c r="D48" s="144" t="s">
        <v>613</v>
      </c>
      <c r="E48" s="563">
        <v>2</v>
      </c>
      <c r="F48" s="594">
        <v>1</v>
      </c>
      <c r="G48" s="20"/>
      <c r="H48" s="309" t="s">
        <v>225</v>
      </c>
      <c r="I48" s="592"/>
      <c r="J48" s="20"/>
      <c r="K48" s="24"/>
      <c r="L48" s="27"/>
      <c r="M48" s="24"/>
      <c r="N48" s="309" t="s">
        <v>225</v>
      </c>
      <c r="O48" s="592" t="s">
        <v>225</v>
      </c>
      <c r="P48" s="1017"/>
      <c r="Q48" s="567">
        <f t="shared" si="1"/>
        <v>0</v>
      </c>
    </row>
    <row r="49" spans="1:17" customFormat="1" ht="15" customHeight="1" thickBot="1" x14ac:dyDescent="0.35">
      <c r="A49" s="30">
        <v>35</v>
      </c>
      <c r="B49" s="1830"/>
      <c r="C49" s="1830"/>
      <c r="D49" s="233" t="s">
        <v>138</v>
      </c>
      <c r="E49" s="564">
        <v>2</v>
      </c>
      <c r="F49" s="595">
        <v>1</v>
      </c>
      <c r="G49" s="30"/>
      <c r="H49" s="33"/>
      <c r="I49" s="194"/>
      <c r="J49" s="30"/>
      <c r="K49" s="33"/>
      <c r="L49" s="36"/>
      <c r="M49" s="33"/>
      <c r="N49" s="273" t="s">
        <v>225</v>
      </c>
      <c r="O49" s="588" t="s">
        <v>225</v>
      </c>
      <c r="P49" s="1018"/>
      <c r="Q49" s="569">
        <f t="shared" si="1"/>
        <v>0</v>
      </c>
    </row>
    <row r="50" spans="1:17" customFormat="1" ht="15" customHeight="1" thickBot="1" x14ac:dyDescent="0.35">
      <c r="A50" s="30">
        <v>36</v>
      </c>
      <c r="B50" s="1830"/>
      <c r="C50" s="1830"/>
      <c r="D50" s="233" t="s">
        <v>425</v>
      </c>
      <c r="E50" s="565">
        <v>2</v>
      </c>
      <c r="F50" s="617">
        <v>1</v>
      </c>
      <c r="G50" s="30"/>
      <c r="H50" s="33"/>
      <c r="I50" s="194"/>
      <c r="J50" s="30"/>
      <c r="K50" s="33"/>
      <c r="L50" s="36"/>
      <c r="M50" s="33"/>
      <c r="N50" s="33" t="s">
        <v>225</v>
      </c>
      <c r="O50" s="194" t="s">
        <v>225</v>
      </c>
      <c r="P50" s="1018"/>
      <c r="Q50" s="569">
        <f t="shared" si="1"/>
        <v>0</v>
      </c>
    </row>
    <row r="51" spans="1:17" customFormat="1" ht="15" thickBot="1" x14ac:dyDescent="0.35">
      <c r="A51" s="30">
        <v>37</v>
      </c>
      <c r="B51" s="1830"/>
      <c r="C51" s="1830"/>
      <c r="D51" s="233" t="s">
        <v>139</v>
      </c>
      <c r="E51" s="564">
        <v>2</v>
      </c>
      <c r="F51" s="595">
        <v>1</v>
      </c>
      <c r="G51" s="30"/>
      <c r="H51" s="33"/>
      <c r="I51" s="194"/>
      <c r="J51" s="30"/>
      <c r="K51" s="33"/>
      <c r="L51" s="36"/>
      <c r="M51" s="33"/>
      <c r="N51" s="273" t="s">
        <v>225</v>
      </c>
      <c r="O51" s="588" t="s">
        <v>225</v>
      </c>
      <c r="P51" s="1018"/>
      <c r="Q51" s="569">
        <f t="shared" si="1"/>
        <v>0</v>
      </c>
    </row>
    <row r="52" spans="1:17" customFormat="1" ht="15" customHeight="1" thickBot="1" x14ac:dyDescent="0.35">
      <c r="A52" s="30">
        <v>38</v>
      </c>
      <c r="B52" s="1830"/>
      <c r="C52" s="1830"/>
      <c r="D52" s="233" t="s">
        <v>140</v>
      </c>
      <c r="E52" s="564">
        <v>2</v>
      </c>
      <c r="F52" s="595">
        <v>1</v>
      </c>
      <c r="G52" s="30"/>
      <c r="H52" s="33"/>
      <c r="I52" s="194"/>
      <c r="J52" s="30"/>
      <c r="K52" s="33"/>
      <c r="L52" s="36"/>
      <c r="M52" s="33"/>
      <c r="N52" s="273" t="s">
        <v>225</v>
      </c>
      <c r="O52" s="588" t="s">
        <v>225</v>
      </c>
      <c r="P52" s="1018"/>
      <c r="Q52" s="569">
        <f t="shared" si="1"/>
        <v>0</v>
      </c>
    </row>
    <row r="53" spans="1:17" customFormat="1" ht="15" thickBot="1" x14ac:dyDescent="0.35">
      <c r="A53" s="41">
        <v>39</v>
      </c>
      <c r="B53" s="1830"/>
      <c r="C53" s="1830"/>
      <c r="D53" s="494" t="s">
        <v>141</v>
      </c>
      <c r="E53" s="582">
        <v>1</v>
      </c>
      <c r="F53" s="596">
        <v>1</v>
      </c>
      <c r="G53" s="41"/>
      <c r="H53" s="44"/>
      <c r="I53" s="196"/>
      <c r="J53" s="41"/>
      <c r="K53" s="44"/>
      <c r="L53" s="46"/>
      <c r="M53" s="44"/>
      <c r="N53" s="44"/>
      <c r="O53" s="593" t="s">
        <v>225</v>
      </c>
      <c r="P53" s="1019"/>
      <c r="Q53" s="591">
        <f t="shared" si="1"/>
        <v>0</v>
      </c>
    </row>
    <row r="54" spans="1:17" customFormat="1" ht="15" customHeight="1" thickBot="1" x14ac:dyDescent="0.35">
      <c r="A54" s="20">
        <v>40</v>
      </c>
      <c r="B54" s="1830" t="s">
        <v>5076</v>
      </c>
      <c r="C54" s="1830" t="s">
        <v>4573</v>
      </c>
      <c r="D54" s="144" t="s">
        <v>613</v>
      </c>
      <c r="E54" s="563">
        <v>2</v>
      </c>
      <c r="F54" s="594">
        <v>1</v>
      </c>
      <c r="G54" s="20"/>
      <c r="H54" s="309" t="s">
        <v>225</v>
      </c>
      <c r="I54" s="592"/>
      <c r="J54" s="20"/>
      <c r="K54" s="24"/>
      <c r="L54" s="27"/>
      <c r="M54" s="24"/>
      <c r="N54" s="309" t="s">
        <v>225</v>
      </c>
      <c r="O54" s="592" t="s">
        <v>225</v>
      </c>
      <c r="P54" s="1017"/>
      <c r="Q54" s="567">
        <f t="shared" si="1"/>
        <v>0</v>
      </c>
    </row>
    <row r="55" spans="1:17" customFormat="1" ht="15" customHeight="1" thickBot="1" x14ac:dyDescent="0.35">
      <c r="A55" s="30">
        <v>41</v>
      </c>
      <c r="B55" s="1830"/>
      <c r="C55" s="1830"/>
      <c r="D55" s="233" t="s">
        <v>138</v>
      </c>
      <c r="E55" s="564">
        <v>2</v>
      </c>
      <c r="F55" s="595">
        <v>1</v>
      </c>
      <c r="G55" s="30"/>
      <c r="H55" s="33"/>
      <c r="I55" s="194"/>
      <c r="J55" s="30"/>
      <c r="K55" s="33"/>
      <c r="L55" s="36"/>
      <c r="M55" s="33"/>
      <c r="N55" s="273" t="s">
        <v>225</v>
      </c>
      <c r="O55" s="588" t="s">
        <v>225</v>
      </c>
      <c r="P55" s="1018"/>
      <c r="Q55" s="569">
        <f t="shared" si="1"/>
        <v>0</v>
      </c>
    </row>
    <row r="56" spans="1:17" customFormat="1" ht="15" customHeight="1" thickBot="1" x14ac:dyDescent="0.35">
      <c r="A56" s="30">
        <v>42</v>
      </c>
      <c r="B56" s="1830"/>
      <c r="C56" s="1830"/>
      <c r="D56" s="233" t="s">
        <v>425</v>
      </c>
      <c r="E56" s="565">
        <v>2</v>
      </c>
      <c r="F56" s="617">
        <v>1</v>
      </c>
      <c r="G56" s="30"/>
      <c r="H56" s="33"/>
      <c r="I56" s="194"/>
      <c r="J56" s="30"/>
      <c r="K56" s="33"/>
      <c r="L56" s="36"/>
      <c r="M56" s="33"/>
      <c r="N56" s="33" t="s">
        <v>225</v>
      </c>
      <c r="O56" s="194" t="s">
        <v>225</v>
      </c>
      <c r="P56" s="1018"/>
      <c r="Q56" s="569">
        <f t="shared" si="1"/>
        <v>0</v>
      </c>
    </row>
    <row r="57" spans="1:17" customFormat="1" ht="15" customHeight="1" thickBot="1" x14ac:dyDescent="0.35">
      <c r="A57" s="30">
        <v>43</v>
      </c>
      <c r="B57" s="1830"/>
      <c r="C57" s="1830"/>
      <c r="D57" s="233" t="s">
        <v>139</v>
      </c>
      <c r="E57" s="564">
        <v>2</v>
      </c>
      <c r="F57" s="595">
        <v>1</v>
      </c>
      <c r="G57" s="30"/>
      <c r="H57" s="33"/>
      <c r="I57" s="194"/>
      <c r="J57" s="30"/>
      <c r="K57" s="33"/>
      <c r="L57" s="36"/>
      <c r="M57" s="33"/>
      <c r="N57" s="273" t="s">
        <v>225</v>
      </c>
      <c r="O57" s="588" t="s">
        <v>225</v>
      </c>
      <c r="P57" s="1018"/>
      <c r="Q57" s="569">
        <f t="shared" si="1"/>
        <v>0</v>
      </c>
    </row>
    <row r="58" spans="1:17" customFormat="1" ht="15" customHeight="1" thickBot="1" x14ac:dyDescent="0.35">
      <c r="A58" s="30">
        <v>44</v>
      </c>
      <c r="B58" s="1830"/>
      <c r="C58" s="1830"/>
      <c r="D58" s="233" t="s">
        <v>140</v>
      </c>
      <c r="E58" s="564">
        <v>2</v>
      </c>
      <c r="F58" s="595">
        <v>1</v>
      </c>
      <c r="G58" s="30"/>
      <c r="H58" s="33"/>
      <c r="I58" s="194"/>
      <c r="J58" s="30"/>
      <c r="K58" s="33"/>
      <c r="L58" s="36"/>
      <c r="M58" s="33"/>
      <c r="N58" s="273" t="s">
        <v>225</v>
      </c>
      <c r="O58" s="588" t="s">
        <v>225</v>
      </c>
      <c r="P58" s="1018"/>
      <c r="Q58" s="569">
        <f t="shared" si="1"/>
        <v>0</v>
      </c>
    </row>
    <row r="59" spans="1:17" customFormat="1" ht="15" thickBot="1" x14ac:dyDescent="0.35">
      <c r="A59" s="41">
        <v>45</v>
      </c>
      <c r="B59" s="1830"/>
      <c r="C59" s="1830"/>
      <c r="D59" s="494" t="s">
        <v>141</v>
      </c>
      <c r="E59" s="582">
        <v>1</v>
      </c>
      <c r="F59" s="596">
        <v>1</v>
      </c>
      <c r="G59" s="41"/>
      <c r="H59" s="44"/>
      <c r="I59" s="196"/>
      <c r="J59" s="41"/>
      <c r="K59" s="44"/>
      <c r="L59" s="46"/>
      <c r="M59" s="44"/>
      <c r="N59" s="44"/>
      <c r="O59" s="593" t="s">
        <v>225</v>
      </c>
      <c r="P59" s="1019"/>
      <c r="Q59" s="591">
        <f t="shared" si="1"/>
        <v>0</v>
      </c>
    </row>
    <row r="60" spans="1:17" customFormat="1" ht="15" customHeight="1" thickBot="1" x14ac:dyDescent="0.35">
      <c r="A60" s="20">
        <v>46</v>
      </c>
      <c r="B60" s="1830" t="s">
        <v>5077</v>
      </c>
      <c r="C60" s="1830" t="s">
        <v>5078</v>
      </c>
      <c r="D60" s="144" t="s">
        <v>613</v>
      </c>
      <c r="E60" s="563">
        <v>2</v>
      </c>
      <c r="F60" s="594">
        <v>1</v>
      </c>
      <c r="G60" s="20"/>
      <c r="H60" s="309" t="s">
        <v>225</v>
      </c>
      <c r="I60" s="592"/>
      <c r="J60" s="20"/>
      <c r="K60" s="24"/>
      <c r="L60" s="27"/>
      <c r="M60" s="24"/>
      <c r="N60" s="309" t="s">
        <v>225</v>
      </c>
      <c r="O60" s="592" t="s">
        <v>225</v>
      </c>
      <c r="P60" s="1017"/>
      <c r="Q60" s="567">
        <f t="shared" si="1"/>
        <v>0</v>
      </c>
    </row>
    <row r="61" spans="1:17" customFormat="1" ht="15" thickBot="1" x14ac:dyDescent="0.35">
      <c r="A61" s="30">
        <v>47</v>
      </c>
      <c r="B61" s="1830"/>
      <c r="C61" s="1830"/>
      <c r="D61" s="233" t="s">
        <v>138</v>
      </c>
      <c r="E61" s="564">
        <v>2</v>
      </c>
      <c r="F61" s="595">
        <v>1</v>
      </c>
      <c r="G61" s="30"/>
      <c r="H61" s="33"/>
      <c r="I61" s="194"/>
      <c r="J61" s="30"/>
      <c r="K61" s="33"/>
      <c r="L61" s="36"/>
      <c r="M61" s="33"/>
      <c r="N61" s="273" t="s">
        <v>225</v>
      </c>
      <c r="O61" s="588" t="s">
        <v>225</v>
      </c>
      <c r="P61" s="1018"/>
      <c r="Q61" s="569">
        <f t="shared" si="1"/>
        <v>0</v>
      </c>
    </row>
    <row r="62" spans="1:17" customFormat="1" ht="15" customHeight="1" thickBot="1" x14ac:dyDescent="0.35">
      <c r="A62" s="30">
        <v>48</v>
      </c>
      <c r="B62" s="1830"/>
      <c r="C62" s="1830"/>
      <c r="D62" s="233" t="s">
        <v>425</v>
      </c>
      <c r="E62" s="565">
        <v>2</v>
      </c>
      <c r="F62" s="617">
        <v>1</v>
      </c>
      <c r="G62" s="30"/>
      <c r="H62" s="33"/>
      <c r="I62" s="194"/>
      <c r="J62" s="30"/>
      <c r="K62" s="33"/>
      <c r="L62" s="36"/>
      <c r="M62" s="33"/>
      <c r="N62" s="33" t="s">
        <v>225</v>
      </c>
      <c r="O62" s="194" t="s">
        <v>225</v>
      </c>
      <c r="P62" s="1018"/>
      <c r="Q62" s="569">
        <f t="shared" si="1"/>
        <v>0</v>
      </c>
    </row>
    <row r="63" spans="1:17" customFormat="1" ht="15" customHeight="1" thickBot="1" x14ac:dyDescent="0.35">
      <c r="A63" s="30">
        <v>49</v>
      </c>
      <c r="B63" s="1830"/>
      <c r="C63" s="1830"/>
      <c r="D63" s="233" t="s">
        <v>139</v>
      </c>
      <c r="E63" s="564">
        <v>2</v>
      </c>
      <c r="F63" s="595">
        <v>1</v>
      </c>
      <c r="G63" s="30"/>
      <c r="H63" s="33"/>
      <c r="I63" s="194"/>
      <c r="J63" s="30"/>
      <c r="K63" s="33"/>
      <c r="L63" s="36"/>
      <c r="M63" s="33"/>
      <c r="N63" s="273" t="s">
        <v>225</v>
      </c>
      <c r="O63" s="588" t="s">
        <v>225</v>
      </c>
      <c r="P63" s="1018"/>
      <c r="Q63" s="569">
        <f t="shared" si="1"/>
        <v>0</v>
      </c>
    </row>
    <row r="64" spans="1:17" customFormat="1" ht="15" customHeight="1" thickBot="1" x14ac:dyDescent="0.35">
      <c r="A64" s="41">
        <v>50</v>
      </c>
      <c r="B64" s="1830"/>
      <c r="C64" s="1830"/>
      <c r="D64" s="494" t="s">
        <v>141</v>
      </c>
      <c r="E64" s="582">
        <v>1</v>
      </c>
      <c r="F64" s="596">
        <v>1</v>
      </c>
      <c r="G64" s="41"/>
      <c r="H64" s="44"/>
      <c r="I64" s="196"/>
      <c r="J64" s="41"/>
      <c r="K64" s="44"/>
      <c r="L64" s="46"/>
      <c r="M64" s="44"/>
      <c r="N64" s="44"/>
      <c r="O64" s="593" t="s">
        <v>225</v>
      </c>
      <c r="P64" s="1019"/>
      <c r="Q64" s="591">
        <f t="shared" si="1"/>
        <v>0</v>
      </c>
    </row>
    <row r="65" spans="1:17" customFormat="1" ht="235.5" customHeight="1" thickBot="1" x14ac:dyDescent="0.35">
      <c r="A65" s="20">
        <v>51</v>
      </c>
      <c r="B65" s="1830" t="s">
        <v>4489</v>
      </c>
      <c r="C65" s="1831" t="s">
        <v>5079</v>
      </c>
      <c r="D65" s="138" t="s">
        <v>5080</v>
      </c>
      <c r="E65" s="563">
        <v>1</v>
      </c>
      <c r="F65" s="594">
        <v>1</v>
      </c>
      <c r="G65" s="20"/>
      <c r="H65" s="24"/>
      <c r="I65" s="197"/>
      <c r="J65" s="20"/>
      <c r="K65" s="24"/>
      <c r="L65" s="27"/>
      <c r="M65" s="24" t="s">
        <v>225</v>
      </c>
      <c r="N65" s="309"/>
      <c r="O65" s="592"/>
      <c r="P65" s="1017"/>
      <c r="Q65" s="567">
        <f t="shared" si="1"/>
        <v>0</v>
      </c>
    </row>
    <row r="66" spans="1:17" customFormat="1" ht="57.75" customHeight="1" thickBot="1" x14ac:dyDescent="0.35">
      <c r="A66" s="30">
        <v>52</v>
      </c>
      <c r="B66" s="1830"/>
      <c r="C66" s="1831"/>
      <c r="D66" s="272" t="s">
        <v>1173</v>
      </c>
      <c r="E66" s="33">
        <v>1</v>
      </c>
      <c r="F66" s="34">
        <v>1</v>
      </c>
      <c r="G66" s="170"/>
      <c r="H66" s="171"/>
      <c r="I66" s="221"/>
      <c r="J66" s="35"/>
      <c r="K66" s="36"/>
      <c r="L66" s="171"/>
      <c r="M66" s="171" t="s">
        <v>225</v>
      </c>
      <c r="N66" s="171"/>
      <c r="O66" s="588"/>
      <c r="P66" s="1018"/>
      <c r="Q66" s="569">
        <f t="shared" si="1"/>
        <v>0</v>
      </c>
    </row>
    <row r="67" spans="1:17" customFormat="1" ht="28.2" thickBot="1" x14ac:dyDescent="0.35">
      <c r="A67" s="30">
        <v>53</v>
      </c>
      <c r="B67" s="1830"/>
      <c r="C67" s="273" t="s">
        <v>5081</v>
      </c>
      <c r="D67" s="149" t="s">
        <v>5082</v>
      </c>
      <c r="E67" s="564">
        <v>1</v>
      </c>
      <c r="F67" s="595">
        <v>1</v>
      </c>
      <c r="G67" s="30"/>
      <c r="H67" s="33"/>
      <c r="I67" s="194"/>
      <c r="J67" s="30"/>
      <c r="K67" s="33"/>
      <c r="L67" s="36"/>
      <c r="M67" s="33"/>
      <c r="N67" s="273"/>
      <c r="O67" s="588"/>
      <c r="P67" s="1018"/>
      <c r="Q67" s="569">
        <f t="shared" si="1"/>
        <v>0</v>
      </c>
    </row>
    <row r="68" spans="1:17" customFormat="1" ht="27" customHeight="1" thickBot="1" x14ac:dyDescent="0.35">
      <c r="A68" s="41">
        <v>54</v>
      </c>
      <c r="B68" s="1830"/>
      <c r="C68" s="302" t="s">
        <v>5083</v>
      </c>
      <c r="D68" s="494" t="s">
        <v>5084</v>
      </c>
      <c r="E68" s="582">
        <v>1</v>
      </c>
      <c r="F68" s="596">
        <v>1</v>
      </c>
      <c r="G68" s="41"/>
      <c r="H68" s="44"/>
      <c r="I68" s="196"/>
      <c r="J68" s="41"/>
      <c r="K68" s="44"/>
      <c r="L68" s="46"/>
      <c r="M68" s="44"/>
      <c r="N68" s="302"/>
      <c r="O68" s="593"/>
      <c r="P68" s="1019"/>
      <c r="Q68" s="591">
        <f t="shared" si="1"/>
        <v>0</v>
      </c>
    </row>
    <row r="69" spans="1:17" customFormat="1" ht="27" customHeight="1" thickBot="1" x14ac:dyDescent="0.35">
      <c r="A69" s="20">
        <v>55</v>
      </c>
      <c r="B69" s="1830" t="s">
        <v>5085</v>
      </c>
      <c r="C69" s="1772" t="s">
        <v>5086</v>
      </c>
      <c r="D69" s="144" t="s">
        <v>5087</v>
      </c>
      <c r="E69" s="563">
        <v>1</v>
      </c>
      <c r="F69" s="594">
        <v>5</v>
      </c>
      <c r="G69" s="20"/>
      <c r="H69" s="24" t="s">
        <v>225</v>
      </c>
      <c r="I69" s="197"/>
      <c r="J69" s="20"/>
      <c r="K69" s="24"/>
      <c r="L69" s="27"/>
      <c r="M69" s="309" t="s">
        <v>225</v>
      </c>
      <c r="N69" s="309"/>
      <c r="O69" s="592"/>
      <c r="P69" s="1017"/>
      <c r="Q69" s="567">
        <f t="shared" si="1"/>
        <v>0</v>
      </c>
    </row>
    <row r="70" spans="1:17" customFormat="1" ht="15" customHeight="1" thickBot="1" x14ac:dyDescent="0.35">
      <c r="A70" s="30">
        <v>56</v>
      </c>
      <c r="B70" s="1830"/>
      <c r="C70" s="1772"/>
      <c r="D70" s="233" t="s">
        <v>896</v>
      </c>
      <c r="E70" s="564">
        <v>2</v>
      </c>
      <c r="F70" s="595">
        <v>5</v>
      </c>
      <c r="G70" s="30"/>
      <c r="H70" s="33"/>
      <c r="I70" s="194"/>
      <c r="J70" s="30"/>
      <c r="K70" s="33"/>
      <c r="L70" s="36"/>
      <c r="M70" s="33"/>
      <c r="N70" s="273" t="s">
        <v>225</v>
      </c>
      <c r="O70" s="588" t="s">
        <v>225</v>
      </c>
      <c r="P70" s="1018"/>
      <c r="Q70" s="569">
        <f t="shared" si="1"/>
        <v>0</v>
      </c>
    </row>
    <row r="71" spans="1:17" customFormat="1" ht="15" customHeight="1" thickBot="1" x14ac:dyDescent="0.35">
      <c r="A71" s="30">
        <v>57</v>
      </c>
      <c r="B71" s="1830"/>
      <c r="C71" s="1772"/>
      <c r="D71" s="233" t="s">
        <v>5088</v>
      </c>
      <c r="E71" s="564">
        <v>1</v>
      </c>
      <c r="F71" s="595">
        <v>5</v>
      </c>
      <c r="G71" s="30"/>
      <c r="H71" s="33"/>
      <c r="I71" s="194"/>
      <c r="J71" s="30"/>
      <c r="K71" s="33"/>
      <c r="L71" s="36"/>
      <c r="M71" s="273" t="s">
        <v>225</v>
      </c>
      <c r="N71" s="273"/>
      <c r="O71" s="588"/>
      <c r="P71" s="1018"/>
      <c r="Q71" s="569">
        <f t="shared" si="1"/>
        <v>0</v>
      </c>
    </row>
    <row r="72" spans="1:17" customFormat="1" ht="15" customHeight="1" thickBot="1" x14ac:dyDescent="0.35">
      <c r="A72" s="30">
        <v>58</v>
      </c>
      <c r="B72" s="1830"/>
      <c r="C72" s="1772"/>
      <c r="D72" s="233" t="s">
        <v>5089</v>
      </c>
      <c r="E72" s="564">
        <v>1</v>
      </c>
      <c r="F72" s="595">
        <v>5</v>
      </c>
      <c r="G72" s="30"/>
      <c r="H72" s="33"/>
      <c r="I72" s="194"/>
      <c r="J72" s="30"/>
      <c r="K72" s="33"/>
      <c r="L72" s="36"/>
      <c r="M72" s="273" t="s">
        <v>225</v>
      </c>
      <c r="N72" s="273"/>
      <c r="O72" s="588"/>
      <c r="P72" s="1018"/>
      <c r="Q72" s="569">
        <f t="shared" si="1"/>
        <v>0</v>
      </c>
    </row>
    <row r="73" spans="1:17" customFormat="1" ht="15" thickBot="1" x14ac:dyDescent="0.35">
      <c r="A73" s="30">
        <v>59</v>
      </c>
      <c r="B73" s="1830"/>
      <c r="C73" s="1772"/>
      <c r="D73" s="233" t="s">
        <v>5090</v>
      </c>
      <c r="E73" s="564">
        <v>1</v>
      </c>
      <c r="F73" s="595">
        <v>5</v>
      </c>
      <c r="G73" s="30"/>
      <c r="H73" s="33"/>
      <c r="I73" s="194"/>
      <c r="J73" s="30"/>
      <c r="K73" s="33"/>
      <c r="L73" s="36"/>
      <c r="M73" s="273" t="s">
        <v>225</v>
      </c>
      <c r="N73" s="273"/>
      <c r="O73" s="588"/>
      <c r="P73" s="1018"/>
      <c r="Q73" s="569">
        <f t="shared" si="1"/>
        <v>0</v>
      </c>
    </row>
    <row r="74" spans="1:17" customFormat="1" ht="15" customHeight="1" thickBot="1" x14ac:dyDescent="0.35">
      <c r="A74" s="30">
        <v>60</v>
      </c>
      <c r="B74" s="1830"/>
      <c r="C74" s="1772"/>
      <c r="D74" s="233" t="s">
        <v>5091</v>
      </c>
      <c r="E74" s="564">
        <v>1</v>
      </c>
      <c r="F74" s="595">
        <v>5</v>
      </c>
      <c r="G74" s="30"/>
      <c r="H74" s="33"/>
      <c r="I74" s="194"/>
      <c r="J74" s="30"/>
      <c r="K74" s="33"/>
      <c r="L74" s="36"/>
      <c r="M74" s="273" t="s">
        <v>225</v>
      </c>
      <c r="N74" s="273"/>
      <c r="O74" s="588"/>
      <c r="P74" s="1018"/>
      <c r="Q74" s="569">
        <f t="shared" si="1"/>
        <v>0</v>
      </c>
    </row>
    <row r="75" spans="1:17" customFormat="1" ht="15" thickBot="1" x14ac:dyDescent="0.35">
      <c r="A75" s="30">
        <v>61</v>
      </c>
      <c r="B75" s="1830"/>
      <c r="C75" s="1772"/>
      <c r="D75" s="233" t="s">
        <v>5092</v>
      </c>
      <c r="E75" s="564">
        <v>1</v>
      </c>
      <c r="F75" s="595">
        <v>5</v>
      </c>
      <c r="G75" s="30"/>
      <c r="H75" s="33"/>
      <c r="I75" s="194"/>
      <c r="J75" s="30"/>
      <c r="K75" s="33"/>
      <c r="L75" s="36"/>
      <c r="M75" s="273" t="s">
        <v>225</v>
      </c>
      <c r="N75" s="273"/>
      <c r="O75" s="588"/>
      <c r="P75" s="1018"/>
      <c r="Q75" s="569">
        <f t="shared" si="1"/>
        <v>0</v>
      </c>
    </row>
    <row r="76" spans="1:17" customFormat="1" ht="15" customHeight="1" thickBot="1" x14ac:dyDescent="0.35">
      <c r="A76" s="30">
        <v>62</v>
      </c>
      <c r="B76" s="1830"/>
      <c r="C76" s="1772"/>
      <c r="D76" s="233" t="s">
        <v>5093</v>
      </c>
      <c r="E76" s="564">
        <v>2</v>
      </c>
      <c r="F76" s="595">
        <v>5</v>
      </c>
      <c r="G76" s="30"/>
      <c r="H76" s="33"/>
      <c r="I76" s="194"/>
      <c r="J76" s="30"/>
      <c r="K76" s="33"/>
      <c r="L76" s="36"/>
      <c r="M76" s="33"/>
      <c r="N76" s="273" t="s">
        <v>225</v>
      </c>
      <c r="O76" s="588" t="s">
        <v>225</v>
      </c>
      <c r="P76" s="1018"/>
      <c r="Q76" s="569">
        <f t="shared" si="1"/>
        <v>0</v>
      </c>
    </row>
    <row r="77" spans="1:17" customFormat="1" ht="15" customHeight="1" thickBot="1" x14ac:dyDescent="0.35">
      <c r="A77" s="30">
        <v>63</v>
      </c>
      <c r="B77" s="1830"/>
      <c r="C77" s="1772"/>
      <c r="D77" s="233" t="s">
        <v>5094</v>
      </c>
      <c r="E77" s="564">
        <v>1</v>
      </c>
      <c r="F77" s="595">
        <v>5</v>
      </c>
      <c r="G77" s="30"/>
      <c r="H77" s="33"/>
      <c r="I77" s="194"/>
      <c r="J77" s="30"/>
      <c r="K77" s="33"/>
      <c r="L77" s="36"/>
      <c r="M77" s="273" t="s">
        <v>225</v>
      </c>
      <c r="N77" s="273"/>
      <c r="O77" s="588"/>
      <c r="P77" s="1018"/>
      <c r="Q77" s="569">
        <f t="shared" si="1"/>
        <v>0</v>
      </c>
    </row>
    <row r="78" spans="1:17" customFormat="1" ht="15" customHeight="1" thickBot="1" x14ac:dyDescent="0.35">
      <c r="A78" s="30">
        <v>64</v>
      </c>
      <c r="B78" s="1830"/>
      <c r="C78" s="1772"/>
      <c r="D78" s="233" t="s">
        <v>5095</v>
      </c>
      <c r="E78" s="564">
        <v>2</v>
      </c>
      <c r="F78" s="595">
        <v>5</v>
      </c>
      <c r="G78" s="30"/>
      <c r="H78" s="33"/>
      <c r="I78" s="194"/>
      <c r="J78" s="30"/>
      <c r="K78" s="33"/>
      <c r="L78" s="36"/>
      <c r="M78" s="33"/>
      <c r="N78" s="273" t="s">
        <v>225</v>
      </c>
      <c r="O78" s="588" t="s">
        <v>225</v>
      </c>
      <c r="P78" s="1018"/>
      <c r="Q78" s="569">
        <f t="shared" si="1"/>
        <v>0</v>
      </c>
    </row>
    <row r="79" spans="1:17" customFormat="1" ht="15" thickBot="1" x14ac:dyDescent="0.35">
      <c r="A79" s="30">
        <v>65</v>
      </c>
      <c r="B79" s="1830"/>
      <c r="C79" s="1772"/>
      <c r="D79" s="233" t="s">
        <v>2763</v>
      </c>
      <c r="E79" s="564">
        <v>1</v>
      </c>
      <c r="F79" s="595">
        <v>5</v>
      </c>
      <c r="G79" s="30"/>
      <c r="H79" s="33"/>
      <c r="I79" s="194"/>
      <c r="J79" s="30"/>
      <c r="K79" s="33"/>
      <c r="L79" s="36"/>
      <c r="M79" s="273" t="s">
        <v>225</v>
      </c>
      <c r="N79" s="273"/>
      <c r="O79" s="588"/>
      <c r="P79" s="1018"/>
      <c r="Q79" s="569">
        <f t="shared" ref="Q79:Q92" si="2">ROUND(P79,2)*E79*F79</f>
        <v>0</v>
      </c>
    </row>
    <row r="80" spans="1:17" customFormat="1" ht="15" customHeight="1" thickBot="1" x14ac:dyDescent="0.35">
      <c r="A80" s="30">
        <v>66</v>
      </c>
      <c r="B80" s="1830"/>
      <c r="C80" s="1772"/>
      <c r="D80" s="233" t="s">
        <v>5096</v>
      </c>
      <c r="E80" s="564">
        <v>1</v>
      </c>
      <c r="F80" s="595">
        <v>5</v>
      </c>
      <c r="G80" s="30"/>
      <c r="H80" s="33"/>
      <c r="I80" s="194"/>
      <c r="J80" s="30"/>
      <c r="K80" s="33"/>
      <c r="L80" s="36"/>
      <c r="M80" s="273" t="s">
        <v>225</v>
      </c>
      <c r="N80" s="273"/>
      <c r="O80" s="588"/>
      <c r="P80" s="1018"/>
      <c r="Q80" s="569">
        <f t="shared" si="2"/>
        <v>0</v>
      </c>
    </row>
    <row r="81" spans="1:17" customFormat="1" ht="15" customHeight="1" thickBot="1" x14ac:dyDescent="0.35">
      <c r="A81" s="30">
        <v>67</v>
      </c>
      <c r="B81" s="1830"/>
      <c r="C81" s="1772"/>
      <c r="D81" s="233" t="s">
        <v>5097</v>
      </c>
      <c r="E81" s="564">
        <v>1</v>
      </c>
      <c r="F81" s="595">
        <v>5</v>
      </c>
      <c r="G81" s="30"/>
      <c r="H81" s="33"/>
      <c r="I81" s="194"/>
      <c r="J81" s="30"/>
      <c r="K81" s="33"/>
      <c r="L81" s="36"/>
      <c r="M81" s="273" t="s">
        <v>225</v>
      </c>
      <c r="N81" s="273"/>
      <c r="O81" s="588"/>
      <c r="P81" s="1018"/>
      <c r="Q81" s="569">
        <f t="shared" si="2"/>
        <v>0</v>
      </c>
    </row>
    <row r="82" spans="1:17" customFormat="1" ht="15" thickBot="1" x14ac:dyDescent="0.35">
      <c r="A82" s="30">
        <v>68</v>
      </c>
      <c r="B82" s="1830"/>
      <c r="C82" s="1772"/>
      <c r="D82" s="233" t="s">
        <v>2765</v>
      </c>
      <c r="E82" s="564">
        <v>1</v>
      </c>
      <c r="F82" s="595">
        <v>5</v>
      </c>
      <c r="G82" s="30"/>
      <c r="H82" s="33"/>
      <c r="I82" s="194"/>
      <c r="J82" s="30"/>
      <c r="K82" s="33"/>
      <c r="L82" s="36"/>
      <c r="M82" s="273" t="s">
        <v>225</v>
      </c>
      <c r="N82" s="273"/>
      <c r="O82" s="588"/>
      <c r="P82" s="1018"/>
      <c r="Q82" s="569">
        <f t="shared" si="2"/>
        <v>0</v>
      </c>
    </row>
    <row r="83" spans="1:17" customFormat="1" ht="15" customHeight="1" thickBot="1" x14ac:dyDescent="0.35">
      <c r="A83" s="30">
        <v>69</v>
      </c>
      <c r="B83" s="1830"/>
      <c r="C83" s="1772"/>
      <c r="D83" s="233" t="s">
        <v>2766</v>
      </c>
      <c r="E83" s="564">
        <v>1</v>
      </c>
      <c r="F83" s="595">
        <v>5</v>
      </c>
      <c r="G83" s="30"/>
      <c r="H83" s="33"/>
      <c r="I83" s="194"/>
      <c r="J83" s="30"/>
      <c r="K83" s="33"/>
      <c r="L83" s="36"/>
      <c r="M83" s="273" t="s">
        <v>225</v>
      </c>
      <c r="N83" s="273"/>
      <c r="O83" s="588"/>
      <c r="P83" s="1018"/>
      <c r="Q83" s="569">
        <f t="shared" si="2"/>
        <v>0</v>
      </c>
    </row>
    <row r="84" spans="1:17" customFormat="1" ht="15" customHeight="1" thickBot="1" x14ac:dyDescent="0.35">
      <c r="A84" s="30">
        <v>70</v>
      </c>
      <c r="B84" s="1830"/>
      <c r="C84" s="1772"/>
      <c r="D84" s="233" t="s">
        <v>2767</v>
      </c>
      <c r="E84" s="564">
        <v>1</v>
      </c>
      <c r="F84" s="595">
        <v>5</v>
      </c>
      <c r="G84" s="30"/>
      <c r="H84" s="33"/>
      <c r="I84" s="194"/>
      <c r="J84" s="30"/>
      <c r="K84" s="33"/>
      <c r="L84" s="36"/>
      <c r="M84" s="273" t="s">
        <v>225</v>
      </c>
      <c r="N84" s="273"/>
      <c r="O84" s="588"/>
      <c r="P84" s="1018"/>
      <c r="Q84" s="569">
        <f t="shared" si="2"/>
        <v>0</v>
      </c>
    </row>
    <row r="85" spans="1:17" customFormat="1" ht="15" customHeight="1" thickBot="1" x14ac:dyDescent="0.35">
      <c r="A85" s="41">
        <v>71</v>
      </c>
      <c r="B85" s="1830"/>
      <c r="C85" s="1772"/>
      <c r="D85" s="494" t="s">
        <v>5098</v>
      </c>
      <c r="E85" s="582">
        <v>1</v>
      </c>
      <c r="F85" s="596">
        <v>5</v>
      </c>
      <c r="G85" s="41"/>
      <c r="H85" s="44"/>
      <c r="I85" s="196"/>
      <c r="J85" s="41"/>
      <c r="K85" s="44"/>
      <c r="L85" s="46"/>
      <c r="M85" s="44"/>
      <c r="N85" s="44"/>
      <c r="O85" s="593" t="s">
        <v>225</v>
      </c>
      <c r="P85" s="1019"/>
      <c r="Q85" s="591">
        <f t="shared" si="2"/>
        <v>0</v>
      </c>
    </row>
    <row r="86" spans="1:17" customFormat="1" ht="15" thickBot="1" x14ac:dyDescent="0.35">
      <c r="A86" s="20">
        <v>72</v>
      </c>
      <c r="B86" s="1830" t="s">
        <v>5099</v>
      </c>
      <c r="C86" s="1830" t="s">
        <v>5100</v>
      </c>
      <c r="D86" s="144" t="s">
        <v>613</v>
      </c>
      <c r="E86" s="563">
        <v>2</v>
      </c>
      <c r="F86" s="594">
        <v>1</v>
      </c>
      <c r="G86" s="20"/>
      <c r="H86" s="24" t="s">
        <v>225</v>
      </c>
      <c r="I86" s="197"/>
      <c r="J86" s="20"/>
      <c r="K86" s="24"/>
      <c r="L86" s="27"/>
      <c r="M86" s="24"/>
      <c r="N86" s="309" t="s">
        <v>225</v>
      </c>
      <c r="O86" s="592" t="s">
        <v>225</v>
      </c>
      <c r="P86" s="1017"/>
      <c r="Q86" s="567">
        <f t="shared" si="2"/>
        <v>0</v>
      </c>
    </row>
    <row r="87" spans="1:17" customFormat="1" ht="15" customHeight="1" thickBot="1" x14ac:dyDescent="0.35">
      <c r="A87" s="30">
        <v>73</v>
      </c>
      <c r="B87" s="1830"/>
      <c r="C87" s="1830"/>
      <c r="D87" s="233" t="s">
        <v>138</v>
      </c>
      <c r="E87" s="564">
        <v>2</v>
      </c>
      <c r="F87" s="595">
        <v>1</v>
      </c>
      <c r="G87" s="30"/>
      <c r="H87" s="33"/>
      <c r="I87" s="194"/>
      <c r="J87" s="30"/>
      <c r="K87" s="33"/>
      <c r="L87" s="36"/>
      <c r="M87" s="33"/>
      <c r="N87" s="273" t="s">
        <v>225</v>
      </c>
      <c r="O87" s="588" t="s">
        <v>225</v>
      </c>
      <c r="P87" s="1018"/>
      <c r="Q87" s="569">
        <f t="shared" si="2"/>
        <v>0</v>
      </c>
    </row>
    <row r="88" spans="1:17" customFormat="1" ht="15" thickBot="1" x14ac:dyDescent="0.35">
      <c r="A88" s="30">
        <v>74</v>
      </c>
      <c r="B88" s="1830"/>
      <c r="C88" s="1830"/>
      <c r="D88" s="233" t="s">
        <v>425</v>
      </c>
      <c r="E88" s="565">
        <v>2</v>
      </c>
      <c r="F88" s="617">
        <v>1</v>
      </c>
      <c r="G88" s="30"/>
      <c r="H88" s="33"/>
      <c r="I88" s="194"/>
      <c r="J88" s="30"/>
      <c r="K88" s="33"/>
      <c r="L88" s="36"/>
      <c r="M88" s="33"/>
      <c r="N88" s="33" t="s">
        <v>225</v>
      </c>
      <c r="O88" s="194" t="s">
        <v>225</v>
      </c>
      <c r="P88" s="1018"/>
      <c r="Q88" s="569">
        <f t="shared" si="2"/>
        <v>0</v>
      </c>
    </row>
    <row r="89" spans="1:17" customFormat="1" ht="15" customHeight="1" thickBot="1" x14ac:dyDescent="0.35">
      <c r="A89" s="30">
        <v>75</v>
      </c>
      <c r="B89" s="1830"/>
      <c r="C89" s="1830"/>
      <c r="D89" s="233" t="s">
        <v>139</v>
      </c>
      <c r="E89" s="564">
        <v>2</v>
      </c>
      <c r="F89" s="595">
        <v>1</v>
      </c>
      <c r="G89" s="30"/>
      <c r="H89" s="33"/>
      <c r="I89" s="194"/>
      <c r="J89" s="30"/>
      <c r="K89" s="33"/>
      <c r="L89" s="36"/>
      <c r="M89" s="33"/>
      <c r="N89" s="273" t="s">
        <v>225</v>
      </c>
      <c r="O89" s="588" t="s">
        <v>225</v>
      </c>
      <c r="P89" s="1018"/>
      <c r="Q89" s="569">
        <f t="shared" si="2"/>
        <v>0</v>
      </c>
    </row>
    <row r="90" spans="1:17" customFormat="1" ht="15" customHeight="1" thickBot="1" x14ac:dyDescent="0.35">
      <c r="A90" s="30">
        <v>76</v>
      </c>
      <c r="B90" s="1830"/>
      <c r="C90" s="1830"/>
      <c r="D90" s="233" t="s">
        <v>140</v>
      </c>
      <c r="E90" s="564">
        <v>2</v>
      </c>
      <c r="F90" s="595">
        <v>1</v>
      </c>
      <c r="G90" s="30"/>
      <c r="H90" s="33"/>
      <c r="I90" s="194"/>
      <c r="J90" s="30"/>
      <c r="K90" s="33"/>
      <c r="L90" s="36"/>
      <c r="M90" s="33"/>
      <c r="N90" s="273" t="s">
        <v>225</v>
      </c>
      <c r="O90" s="588" t="s">
        <v>225</v>
      </c>
      <c r="P90" s="1018"/>
      <c r="Q90" s="569">
        <f t="shared" si="2"/>
        <v>0</v>
      </c>
    </row>
    <row r="91" spans="1:17" customFormat="1" ht="15" customHeight="1" thickBot="1" x14ac:dyDescent="0.35">
      <c r="A91" s="41">
        <v>77</v>
      </c>
      <c r="B91" s="1830"/>
      <c r="C91" s="1830"/>
      <c r="D91" s="494" t="s">
        <v>141</v>
      </c>
      <c r="E91" s="582">
        <v>1</v>
      </c>
      <c r="F91" s="596">
        <v>1</v>
      </c>
      <c r="G91" s="41"/>
      <c r="H91" s="44"/>
      <c r="I91" s="196"/>
      <c r="J91" s="41"/>
      <c r="K91" s="44"/>
      <c r="L91" s="46"/>
      <c r="M91" s="44"/>
      <c r="N91" s="44"/>
      <c r="O91" s="593" t="s">
        <v>225</v>
      </c>
      <c r="P91" s="1019"/>
      <c r="Q91" s="591">
        <f t="shared" si="2"/>
        <v>0</v>
      </c>
    </row>
    <row r="92" spans="1:17" customFormat="1" ht="15" thickBot="1" x14ac:dyDescent="0.35">
      <c r="A92" s="72">
        <v>78</v>
      </c>
      <c r="B92" s="159"/>
      <c r="C92" s="159" t="s">
        <v>161</v>
      </c>
      <c r="D92" s="189" t="s">
        <v>162</v>
      </c>
      <c r="E92" s="74">
        <v>2</v>
      </c>
      <c r="F92" s="618">
        <v>1</v>
      </c>
      <c r="G92" s="55"/>
      <c r="H92" s="56"/>
      <c r="I92" s="157"/>
      <c r="J92" s="55"/>
      <c r="K92" s="56"/>
      <c r="L92" s="56"/>
      <c r="M92" s="56"/>
      <c r="N92" s="56" t="s">
        <v>225</v>
      </c>
      <c r="O92" s="157" t="s">
        <v>225</v>
      </c>
      <c r="P92" s="1029"/>
      <c r="Q92" s="602">
        <f t="shared" si="2"/>
        <v>0</v>
      </c>
    </row>
    <row r="93" spans="1:17" customFormat="1" ht="15" thickBot="1" x14ac:dyDescent="0.35">
      <c r="A93" s="1778" t="s">
        <v>163</v>
      </c>
      <c r="B93" s="1778"/>
      <c r="C93" s="1778"/>
      <c r="D93" s="1778"/>
      <c r="E93" s="1778"/>
      <c r="F93" s="1778"/>
      <c r="G93" s="1778"/>
      <c r="H93" s="1778"/>
      <c r="I93" s="1778"/>
      <c r="J93" s="1778"/>
      <c r="K93" s="1778"/>
      <c r="L93" s="1778"/>
      <c r="M93" s="1778"/>
      <c r="N93" s="1778"/>
      <c r="O93" s="1778"/>
      <c r="P93" s="1775">
        <f>SUM(Q15:Q92)</f>
        <v>0</v>
      </c>
      <c r="Q93" s="1775"/>
    </row>
    <row r="94" spans="1:17" customFormat="1" ht="15" thickBot="1" x14ac:dyDescent="0.35">
      <c r="A94" s="619" t="s">
        <v>3023</v>
      </c>
      <c r="B94" s="619"/>
      <c r="C94" s="620"/>
      <c r="D94" s="620"/>
      <c r="E94" s="620"/>
      <c r="F94" s="620"/>
      <c r="G94" s="620"/>
      <c r="H94" s="620"/>
      <c r="I94" s="620"/>
      <c r="J94" s="620"/>
      <c r="K94" s="620"/>
      <c r="L94" s="620"/>
      <c r="M94" s="620"/>
      <c r="N94" s="620"/>
      <c r="O94" s="621"/>
      <c r="P94" s="1775">
        <f>SUM(P93*2)</f>
        <v>0</v>
      </c>
      <c r="Q94" s="1775"/>
    </row>
    <row r="95" spans="1:17" customFormat="1" x14ac:dyDescent="0.3">
      <c r="A95" s="6"/>
      <c r="B95" s="6"/>
      <c r="C95" s="6"/>
      <c r="D95" s="6"/>
      <c r="E95" s="6"/>
      <c r="F95" s="6"/>
      <c r="G95" s="62"/>
      <c r="H95" s="62"/>
      <c r="I95" s="62"/>
      <c r="J95" s="62"/>
      <c r="K95" s="62"/>
      <c r="L95" s="62"/>
      <c r="M95" s="62"/>
      <c r="N95" s="62"/>
      <c r="O95" s="62"/>
      <c r="P95" s="6"/>
      <c r="Q95" s="6"/>
    </row>
    <row r="96" spans="1:17" customFormat="1" x14ac:dyDescent="0.3">
      <c r="A96" s="6"/>
      <c r="B96" s="6"/>
      <c r="C96" s="6"/>
      <c r="D96" s="6"/>
      <c r="E96" s="6"/>
      <c r="F96" s="6"/>
      <c r="G96" s="62"/>
      <c r="H96" s="62"/>
      <c r="I96" s="62"/>
      <c r="J96" s="62"/>
      <c r="K96" s="62"/>
      <c r="L96" s="62"/>
      <c r="M96" s="62"/>
      <c r="N96" s="62"/>
      <c r="O96" s="62"/>
      <c r="P96" s="6"/>
      <c r="Q96" s="6"/>
    </row>
    <row r="97" spans="1:17" customFormat="1" x14ac:dyDescent="0.3">
      <c r="A97" s="6"/>
      <c r="B97" s="6"/>
      <c r="C97" s="6"/>
      <c r="D97" s="6"/>
      <c r="E97" s="6"/>
      <c r="F97" s="6"/>
      <c r="G97" s="62"/>
      <c r="H97" s="62"/>
      <c r="I97" s="62"/>
      <c r="J97" s="62"/>
      <c r="K97" s="62"/>
      <c r="L97" s="62"/>
      <c r="M97" s="62"/>
      <c r="N97" s="62"/>
      <c r="O97" s="62"/>
      <c r="P97" s="6"/>
      <c r="Q97" s="6"/>
    </row>
    <row r="98" spans="1:17" customFormat="1" x14ac:dyDescent="0.3">
      <c r="A98" s="6"/>
      <c r="B98" s="6"/>
      <c r="C98" s="6"/>
      <c r="D98" s="6"/>
      <c r="E98" s="6"/>
      <c r="F98" s="6"/>
      <c r="G98" s="62"/>
      <c r="H98" s="62"/>
      <c r="I98" s="62"/>
      <c r="J98" s="62"/>
      <c r="K98" s="62"/>
      <c r="L98" s="62"/>
      <c r="M98" s="62"/>
      <c r="N98" s="62"/>
      <c r="O98" s="62"/>
      <c r="P98" s="6"/>
      <c r="Q98" s="6"/>
    </row>
    <row r="99" spans="1:17" customFormat="1" x14ac:dyDescent="0.3">
      <c r="A99" s="6"/>
      <c r="B99" s="6"/>
      <c r="C99" s="6"/>
      <c r="D99" s="6"/>
      <c r="E99" s="6"/>
      <c r="F99" s="6"/>
      <c r="G99" s="62"/>
      <c r="H99" s="62"/>
      <c r="I99" s="62"/>
      <c r="J99" s="62"/>
      <c r="K99" s="62"/>
      <c r="L99" s="62"/>
      <c r="M99" s="62"/>
      <c r="N99" s="62"/>
      <c r="O99" s="62"/>
      <c r="P99" s="6"/>
      <c r="Q99" s="6"/>
    </row>
    <row r="100" spans="1:17" customFormat="1" x14ac:dyDescent="0.3">
      <c r="A100" s="6"/>
      <c r="B100" s="6"/>
      <c r="C100" s="6"/>
      <c r="D100" s="6"/>
      <c r="E100" s="6"/>
      <c r="F100" s="6"/>
      <c r="G100" s="62"/>
      <c r="H100" s="62"/>
      <c r="I100" s="62"/>
      <c r="J100" s="62"/>
      <c r="K100" s="62"/>
      <c r="L100" s="62"/>
      <c r="M100" s="62"/>
      <c r="N100" s="62"/>
      <c r="O100" s="62"/>
      <c r="P100" s="6"/>
      <c r="Q100" s="6"/>
    </row>
    <row r="101" spans="1:17" customFormat="1" ht="15" customHeight="1" x14ac:dyDescent="0.3">
      <c r="A101" s="6"/>
      <c r="B101" s="6"/>
      <c r="C101" s="6"/>
      <c r="D101" s="6"/>
      <c r="E101" s="6"/>
      <c r="F101" s="6"/>
      <c r="G101" s="62"/>
      <c r="H101" s="62"/>
      <c r="I101" s="62"/>
      <c r="J101" s="62"/>
      <c r="K101" s="62"/>
      <c r="L101" s="62"/>
      <c r="M101" s="62"/>
      <c r="N101" s="62"/>
      <c r="O101" s="62"/>
      <c r="P101" s="6"/>
      <c r="Q101" s="6"/>
    </row>
    <row r="102" spans="1:17" customFormat="1" x14ac:dyDescent="0.3">
      <c r="A102" s="6"/>
      <c r="B102" s="6"/>
      <c r="C102" s="6"/>
      <c r="D102" s="6"/>
      <c r="E102" s="6"/>
      <c r="F102" s="6"/>
      <c r="G102" s="62"/>
      <c r="H102" s="62"/>
      <c r="I102" s="62"/>
      <c r="J102" s="62"/>
      <c r="K102" s="62"/>
      <c r="L102" s="62"/>
      <c r="M102" s="62"/>
      <c r="N102" s="62"/>
      <c r="O102" s="62"/>
      <c r="P102" s="6"/>
      <c r="Q102" s="6"/>
    </row>
    <row r="103" spans="1:17" customFormat="1" x14ac:dyDescent="0.3">
      <c r="A103" s="6"/>
      <c r="B103" s="6"/>
      <c r="C103" s="6"/>
      <c r="D103" s="6"/>
      <c r="E103" s="6"/>
      <c r="F103" s="6"/>
      <c r="G103" s="62"/>
      <c r="H103" s="62"/>
      <c r="I103" s="62"/>
      <c r="J103" s="62"/>
      <c r="K103" s="62"/>
      <c r="L103" s="62"/>
      <c r="M103" s="62"/>
      <c r="N103" s="62"/>
      <c r="O103" s="62"/>
      <c r="P103" s="6"/>
      <c r="Q103" s="6"/>
    </row>
    <row r="104" spans="1:17" customFormat="1" x14ac:dyDescent="0.3">
      <c r="A104" s="6"/>
      <c r="B104" s="6"/>
      <c r="C104" s="6"/>
      <c r="D104" s="6"/>
      <c r="E104" s="6"/>
      <c r="F104" s="6"/>
      <c r="G104" s="62"/>
      <c r="H104" s="62"/>
      <c r="I104" s="62"/>
      <c r="J104" s="62"/>
      <c r="K104" s="62"/>
      <c r="L104" s="62"/>
      <c r="M104" s="62"/>
      <c r="N104" s="62"/>
      <c r="O104" s="62"/>
      <c r="P104" s="6"/>
      <c r="Q104" s="6"/>
    </row>
    <row r="105" spans="1:17" customFormat="1" x14ac:dyDescent="0.3">
      <c r="A105" s="6"/>
      <c r="B105" s="6"/>
      <c r="C105" s="6"/>
      <c r="D105" s="6"/>
      <c r="E105" s="6"/>
      <c r="F105" s="6"/>
      <c r="G105" s="62"/>
      <c r="H105" s="62"/>
      <c r="I105" s="62"/>
      <c r="J105" s="62"/>
      <c r="K105" s="62"/>
      <c r="L105" s="62"/>
      <c r="M105" s="62"/>
      <c r="N105" s="62"/>
      <c r="O105" s="62"/>
      <c r="P105" s="6"/>
      <c r="Q105" s="6"/>
    </row>
    <row r="106" spans="1:17" customFormat="1" x14ac:dyDescent="0.3">
      <c r="A106" s="6"/>
      <c r="B106" s="6"/>
      <c r="C106" s="6"/>
      <c r="D106" s="6"/>
      <c r="E106" s="6"/>
      <c r="F106" s="6"/>
      <c r="G106" s="62"/>
      <c r="H106" s="62"/>
      <c r="I106" s="62"/>
      <c r="J106" s="62"/>
      <c r="K106" s="62"/>
      <c r="L106" s="62"/>
      <c r="M106" s="62"/>
      <c r="N106" s="62"/>
      <c r="O106" s="62"/>
      <c r="P106" s="6"/>
      <c r="Q106" s="6"/>
    </row>
    <row r="107" spans="1:17" customFormat="1" x14ac:dyDescent="0.3">
      <c r="A107" s="6"/>
      <c r="B107" s="6"/>
      <c r="C107" s="6"/>
      <c r="D107" s="6"/>
      <c r="E107" s="6"/>
      <c r="F107" s="6"/>
      <c r="G107" s="62"/>
      <c r="H107" s="62"/>
      <c r="I107" s="62"/>
      <c r="J107" s="62"/>
      <c r="K107" s="62"/>
      <c r="L107" s="62"/>
      <c r="M107" s="62"/>
      <c r="N107" s="62"/>
      <c r="O107" s="62"/>
      <c r="P107" s="6"/>
      <c r="Q107" s="6"/>
    </row>
    <row r="108" spans="1:17" customFormat="1" x14ac:dyDescent="0.3">
      <c r="A108" s="6"/>
      <c r="B108" s="6"/>
      <c r="C108" s="6"/>
      <c r="D108" s="6"/>
      <c r="E108" s="6"/>
      <c r="F108" s="6"/>
      <c r="G108" s="62"/>
      <c r="H108" s="62"/>
      <c r="I108" s="62"/>
      <c r="J108" s="62"/>
      <c r="K108" s="62"/>
      <c r="L108" s="62"/>
      <c r="M108" s="62"/>
      <c r="N108" s="62"/>
      <c r="O108" s="62"/>
      <c r="P108" s="6"/>
      <c r="Q108" s="6"/>
    </row>
    <row r="109" spans="1:17" customFormat="1" x14ac:dyDescent="0.3">
      <c r="A109" s="6"/>
      <c r="B109" s="6"/>
      <c r="C109" s="6"/>
      <c r="D109" s="6"/>
      <c r="E109" s="6"/>
      <c r="F109" s="6"/>
      <c r="G109" s="62"/>
      <c r="H109" s="62"/>
      <c r="I109" s="62"/>
      <c r="J109" s="62"/>
      <c r="K109" s="62"/>
      <c r="L109" s="62"/>
      <c r="M109" s="62"/>
      <c r="N109" s="62"/>
      <c r="O109" s="62"/>
      <c r="P109" s="6"/>
      <c r="Q109" s="6"/>
    </row>
    <row r="110" spans="1:17" customFormat="1" x14ac:dyDescent="0.3">
      <c r="A110" s="6"/>
      <c r="B110" s="6"/>
      <c r="C110" s="6"/>
      <c r="D110" s="6"/>
      <c r="E110" s="6"/>
      <c r="F110" s="6"/>
      <c r="G110" s="62"/>
      <c r="H110" s="62"/>
      <c r="I110" s="62"/>
      <c r="J110" s="62"/>
      <c r="K110" s="62"/>
      <c r="L110" s="62"/>
      <c r="M110" s="62"/>
      <c r="N110" s="62"/>
      <c r="O110" s="62"/>
      <c r="P110" s="6"/>
      <c r="Q110" s="6"/>
    </row>
    <row r="111" spans="1:17" customFormat="1" ht="15" customHeight="1" x14ac:dyDescent="0.3">
      <c r="A111" s="6"/>
      <c r="B111" s="6"/>
      <c r="C111" s="6"/>
      <c r="D111" s="6"/>
      <c r="E111" s="6"/>
      <c r="F111" s="6"/>
      <c r="G111" s="62"/>
      <c r="H111" s="62"/>
      <c r="I111" s="62"/>
      <c r="J111" s="62"/>
      <c r="K111" s="62"/>
      <c r="L111" s="62"/>
      <c r="M111" s="62"/>
      <c r="N111" s="62"/>
      <c r="O111" s="62"/>
      <c r="P111" s="6"/>
      <c r="Q111" s="6"/>
    </row>
    <row r="112" spans="1:17" customFormat="1" x14ac:dyDescent="0.3">
      <c r="A112" s="6"/>
      <c r="B112" s="6"/>
      <c r="C112" s="6"/>
      <c r="D112" s="6"/>
      <c r="E112" s="6"/>
      <c r="F112" s="6"/>
      <c r="G112" s="62"/>
      <c r="H112" s="62"/>
      <c r="I112" s="62"/>
      <c r="J112" s="62"/>
      <c r="K112" s="62"/>
      <c r="L112" s="62"/>
      <c r="M112" s="62"/>
      <c r="N112" s="62"/>
      <c r="O112" s="62"/>
      <c r="P112" s="6"/>
      <c r="Q112" s="6"/>
    </row>
    <row r="123" ht="15" customHeight="1" x14ac:dyDescent="0.3"/>
    <row r="133" ht="15" customHeight="1" x14ac:dyDescent="0.3"/>
    <row r="142" ht="15" customHeight="1" x14ac:dyDescent="0.3"/>
    <row r="154" ht="15" customHeight="1" x14ac:dyDescent="0.3"/>
    <row r="166" ht="15" customHeight="1" x14ac:dyDescent="0.3"/>
    <row r="175" ht="15" customHeight="1" x14ac:dyDescent="0.3"/>
    <row r="190" ht="15" customHeight="1" x14ac:dyDescent="0.3"/>
    <row r="192" ht="15" customHeight="1" x14ac:dyDescent="0.3"/>
  </sheetData>
  <sheetProtection algorithmName="SHA-512" hashValue="dRQIQrnmzyQqgUXCQU4VG1uYjKvGLUMgeY0nhjejv0PJ/bDz4klNSQXBWqUO4/qbbFa3+ztqDNPNbRSnQaDrzw==" saltValue="kw7L1FoH5Y9MXtEC1aDZzw==" spinCount="100000" sheet="1" objects="1" scenarios="1"/>
  <mergeCells count="43">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 ref="B15:B19"/>
    <mergeCell ref="C15:C19"/>
    <mergeCell ref="B20:B24"/>
    <mergeCell ref="C20:C24"/>
    <mergeCell ref="B25:B29"/>
    <mergeCell ref="C25:C29"/>
    <mergeCell ref="B30:B35"/>
    <mergeCell ref="C30:C35"/>
    <mergeCell ref="B36:B41"/>
    <mergeCell ref="C36:C41"/>
    <mergeCell ref="B42:B47"/>
    <mergeCell ref="C42:C47"/>
    <mergeCell ref="B48:B53"/>
    <mergeCell ref="C48:C53"/>
    <mergeCell ref="B54:B59"/>
    <mergeCell ref="C54:C59"/>
    <mergeCell ref="B60:B64"/>
    <mergeCell ref="C60:C64"/>
    <mergeCell ref="A93:O93"/>
    <mergeCell ref="P93:Q93"/>
    <mergeCell ref="P94:Q94"/>
    <mergeCell ref="B65:B68"/>
    <mergeCell ref="C65:C66"/>
    <mergeCell ref="B69:B85"/>
    <mergeCell ref="C69:C85"/>
    <mergeCell ref="B86:B91"/>
    <mergeCell ref="C86:C91"/>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7C7E-6DF9-45D6-9A68-6809F4F17A11}">
  <sheetPr>
    <tabColor rgb="FFFFC000"/>
    <pageSetUpPr fitToPage="1"/>
  </sheetPr>
  <dimension ref="A1:S154"/>
  <sheetViews>
    <sheetView topLeftCell="D4" workbookViewId="0">
      <selection activeCell="Y20" sqref="Y20"/>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10" width="3.109375" style="62" customWidth="1"/>
    <col min="11" max="11" width="4.88671875" style="62" customWidth="1"/>
    <col min="12" max="17" width="3.109375" style="62" customWidth="1"/>
    <col min="18" max="19" width="12.109375" style="6" customWidth="1"/>
    <col min="20" max="20" width="8.88671875" style="6" customWidth="1"/>
    <col min="21" max="16384" width="8.88671875" style="6"/>
  </cols>
  <sheetData>
    <row r="1" spans="1:19" s="9" customFormat="1" x14ac:dyDescent="0.3">
      <c r="A1" s="64"/>
      <c r="B1" s="64"/>
      <c r="C1" s="64"/>
      <c r="D1" s="65"/>
      <c r="E1" s="1770" t="s">
        <v>5101</v>
      </c>
      <c r="F1" s="1770"/>
      <c r="G1" s="1770"/>
      <c r="H1" s="1770"/>
      <c r="I1" s="1770"/>
      <c r="J1" s="1770"/>
      <c r="K1" s="1770"/>
      <c r="L1" s="1770"/>
      <c r="M1" s="1770"/>
      <c r="N1" s="1770"/>
      <c r="O1" s="1770"/>
      <c r="P1" s="1770"/>
      <c r="Q1" s="1770"/>
      <c r="R1" s="1770"/>
      <c r="S1" s="1770"/>
    </row>
    <row r="2" spans="1:19" s="9" customFormat="1" x14ac:dyDescent="0.3">
      <c r="A2" s="64"/>
      <c r="B2" s="64"/>
      <c r="C2" s="64"/>
      <c r="D2" s="65"/>
      <c r="E2" s="65"/>
      <c r="F2" s="65"/>
      <c r="G2" s="65"/>
      <c r="H2" s="65"/>
      <c r="I2" s="65"/>
      <c r="J2" s="65"/>
      <c r="K2" s="65"/>
      <c r="L2" s="65"/>
      <c r="M2" s="65"/>
      <c r="N2" s="65"/>
      <c r="O2" s="65"/>
      <c r="P2" s="65"/>
      <c r="Q2" s="65"/>
      <c r="R2" s="66"/>
      <c r="S2" s="66"/>
    </row>
    <row r="3" spans="1:19" s="9" customFormat="1" x14ac:dyDescent="0.3">
      <c r="A3" s="64"/>
      <c r="B3" s="64"/>
      <c r="C3" s="64"/>
      <c r="D3" s="65"/>
      <c r="E3" s="65"/>
      <c r="F3" s="65"/>
      <c r="G3" s="65"/>
      <c r="H3" s="65"/>
      <c r="I3" s="65"/>
      <c r="J3" s="65"/>
      <c r="K3" s="65"/>
      <c r="L3" s="65"/>
      <c r="M3" s="65"/>
      <c r="N3" s="65"/>
      <c r="O3" s="65"/>
      <c r="P3" s="65"/>
      <c r="Q3" s="65"/>
      <c r="R3" s="67"/>
      <c r="S3" s="67"/>
    </row>
    <row r="4" spans="1:19" s="9" customFormat="1" x14ac:dyDescent="0.3">
      <c r="A4" s="64"/>
      <c r="B4" s="64"/>
      <c r="C4" s="64"/>
      <c r="D4" s="65"/>
      <c r="E4" s="65"/>
      <c r="F4" s="65"/>
      <c r="G4" s="65"/>
      <c r="H4" s="65"/>
      <c r="I4" s="65"/>
      <c r="J4" s="65"/>
      <c r="K4" s="65"/>
      <c r="L4" s="65"/>
      <c r="M4" s="65"/>
      <c r="N4" s="65"/>
      <c r="O4" s="65"/>
      <c r="P4" s="65"/>
      <c r="Q4" s="65"/>
      <c r="R4" s="67"/>
      <c r="S4" s="67"/>
    </row>
    <row r="5" spans="1:19" s="9" customFormat="1" x14ac:dyDescent="0.3">
      <c r="A5" s="64"/>
      <c r="B5" s="64"/>
      <c r="C5" s="64"/>
      <c r="D5" s="65"/>
      <c r="E5" s="65"/>
      <c r="F5" s="65"/>
      <c r="G5" s="65"/>
      <c r="H5" s="65"/>
      <c r="I5" s="65"/>
      <c r="J5" s="65"/>
      <c r="K5" s="65"/>
      <c r="L5" s="65"/>
      <c r="M5" s="65"/>
      <c r="N5" s="65"/>
      <c r="O5" s="65"/>
      <c r="P5" s="65"/>
      <c r="Q5" s="65"/>
      <c r="R5" s="67"/>
      <c r="S5" s="67"/>
    </row>
    <row r="6" spans="1:19" s="9" customFormat="1" x14ac:dyDescent="0.3">
      <c r="A6" s="64"/>
      <c r="B6" s="64"/>
      <c r="C6" s="64"/>
      <c r="D6" s="65"/>
      <c r="E6" s="65"/>
      <c r="F6" s="65"/>
      <c r="G6" s="65"/>
      <c r="H6" s="65"/>
      <c r="I6" s="65"/>
      <c r="J6" s="65"/>
      <c r="K6" s="65"/>
      <c r="L6" s="65"/>
      <c r="M6" s="65"/>
      <c r="N6" s="65"/>
      <c r="O6" s="65"/>
      <c r="P6" s="65"/>
      <c r="Q6" s="65"/>
      <c r="R6" s="67"/>
      <c r="S6" s="67"/>
    </row>
    <row r="7" spans="1:19" s="9" customFormat="1" x14ac:dyDescent="0.3">
      <c r="A7" s="64"/>
      <c r="B7" s="64"/>
      <c r="C7" s="64"/>
      <c r="D7" s="65"/>
      <c r="E7" s="65"/>
      <c r="F7" s="65"/>
      <c r="G7" s="65"/>
      <c r="H7" s="65"/>
      <c r="I7" s="65"/>
      <c r="J7" s="65"/>
      <c r="K7" s="65"/>
      <c r="L7" s="65"/>
      <c r="M7" s="65"/>
      <c r="N7" s="65"/>
      <c r="O7" s="65"/>
      <c r="P7" s="65"/>
      <c r="Q7" s="65"/>
      <c r="R7" s="67"/>
      <c r="S7" s="67"/>
    </row>
    <row r="8" spans="1:19" s="9" customFormat="1" x14ac:dyDescent="0.3">
      <c r="A8" s="1771" t="s">
        <v>1</v>
      </c>
      <c r="B8" s="1771"/>
      <c r="C8" s="1771"/>
      <c r="D8" s="69"/>
      <c r="E8" s="69"/>
      <c r="F8" s="69"/>
      <c r="G8" s="69"/>
      <c r="H8" s="69"/>
      <c r="I8" s="69"/>
      <c r="J8" s="69"/>
      <c r="K8" s="69"/>
      <c r="L8" s="69"/>
      <c r="M8" s="69"/>
      <c r="N8" s="69"/>
      <c r="O8" s="65"/>
      <c r="P8" s="65"/>
      <c r="Q8" s="65"/>
      <c r="R8" s="67"/>
      <c r="S8" s="67"/>
    </row>
    <row r="9" spans="1:19" s="9" customFormat="1" x14ac:dyDescent="0.3">
      <c r="A9" s="1771" t="s">
        <v>5102</v>
      </c>
      <c r="B9" s="1771"/>
      <c r="C9" s="1771"/>
      <c r="D9" s="1771"/>
      <c r="E9" s="69"/>
      <c r="F9" s="69"/>
      <c r="G9" s="69"/>
      <c r="H9" s="69"/>
      <c r="I9" s="69"/>
      <c r="J9" s="69"/>
      <c r="K9" s="70"/>
      <c r="L9" s="70"/>
      <c r="M9" s="70"/>
      <c r="N9" s="70"/>
      <c r="O9" s="65"/>
      <c r="P9" s="65"/>
      <c r="Q9" s="65"/>
      <c r="R9" s="67"/>
      <c r="S9" s="67"/>
    </row>
    <row r="10" spans="1:19" s="9" customFormat="1" ht="15" thickBot="1" x14ac:dyDescent="0.35">
      <c r="A10" s="1762"/>
      <c r="B10" s="1762"/>
      <c r="C10" s="1762"/>
      <c r="D10" s="1762"/>
      <c r="E10" s="1762"/>
      <c r="F10" s="1762"/>
      <c r="G10" s="1762"/>
      <c r="H10" s="1762"/>
      <c r="I10" s="1762"/>
      <c r="J10" s="1762"/>
      <c r="K10" s="1762"/>
      <c r="L10" s="1762"/>
      <c r="M10" s="1762"/>
      <c r="N10" s="1762"/>
      <c r="O10" s="1762"/>
      <c r="P10" s="1762"/>
      <c r="Q10" s="1762"/>
      <c r="R10" s="67"/>
      <c r="S10" s="67"/>
    </row>
    <row r="11" spans="1:19"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3"/>
      <c r="Q11" s="1763"/>
      <c r="R11" s="1767" t="s">
        <v>116</v>
      </c>
      <c r="S11" s="1767" t="s">
        <v>117</v>
      </c>
    </row>
    <row r="12" spans="1:19" s="15" customFormat="1" ht="88.5" customHeight="1" thickBot="1" x14ac:dyDescent="0.35">
      <c r="A12" s="1763"/>
      <c r="B12" s="1763"/>
      <c r="C12" s="1764"/>
      <c r="D12" s="1768"/>
      <c r="E12" s="1768"/>
      <c r="F12" s="1768"/>
      <c r="G12" s="1763" t="s">
        <v>118</v>
      </c>
      <c r="H12" s="1763"/>
      <c r="I12" s="1763"/>
      <c r="J12" s="1763"/>
      <c r="K12" s="1763"/>
      <c r="L12" s="1763" t="s">
        <v>119</v>
      </c>
      <c r="M12" s="1763"/>
      <c r="N12" s="1763"/>
      <c r="O12" s="1763"/>
      <c r="P12" s="1763"/>
      <c r="Q12" s="1763"/>
      <c r="R12" s="1767"/>
      <c r="S12" s="1767"/>
    </row>
    <row r="13" spans="1:19" s="15" customFormat="1" ht="77.25" customHeight="1" thickBot="1" x14ac:dyDescent="0.35">
      <c r="A13" s="1763"/>
      <c r="B13" s="1763"/>
      <c r="C13" s="1764"/>
      <c r="D13" s="1768"/>
      <c r="E13" s="1768"/>
      <c r="F13" s="1768"/>
      <c r="G13" s="603" t="s">
        <v>120</v>
      </c>
      <c r="H13" s="373" t="s">
        <v>724</v>
      </c>
      <c r="I13" s="583" t="s">
        <v>603</v>
      </c>
      <c r="J13" s="583" t="s">
        <v>123</v>
      </c>
      <c r="K13" s="374" t="s">
        <v>124</v>
      </c>
      <c r="L13" s="375" t="s">
        <v>603</v>
      </c>
      <c r="M13" s="584" t="s">
        <v>123</v>
      </c>
      <c r="N13" s="373" t="s">
        <v>124</v>
      </c>
      <c r="O13" s="373" t="s">
        <v>125</v>
      </c>
      <c r="P13" s="373" t="s">
        <v>126</v>
      </c>
      <c r="Q13" s="374" t="s">
        <v>127</v>
      </c>
      <c r="R13" s="1767"/>
      <c r="S13" s="1767"/>
    </row>
    <row r="14" spans="1:19" customFormat="1" ht="15" thickBot="1" x14ac:dyDescent="0.35">
      <c r="A14" s="2104" t="s">
        <v>5103</v>
      </c>
      <c r="B14" s="2104"/>
      <c r="C14" s="2104"/>
      <c r="D14" s="2104"/>
      <c r="E14" s="2104"/>
      <c r="F14" s="2104"/>
      <c r="G14" s="2104"/>
      <c r="H14" s="2104"/>
      <c r="I14" s="2104"/>
      <c r="J14" s="2104"/>
      <c r="K14" s="2104"/>
      <c r="L14" s="2104"/>
      <c r="M14" s="2104"/>
      <c r="N14" s="2104"/>
      <c r="O14" s="2104"/>
      <c r="P14" s="2104"/>
      <c r="Q14" s="2104"/>
      <c r="R14" s="2104"/>
      <c r="S14" s="2104"/>
    </row>
    <row r="15" spans="1:19" customFormat="1" ht="15" customHeight="1" thickBot="1" x14ac:dyDescent="0.35">
      <c r="A15" s="30">
        <v>1</v>
      </c>
      <c r="B15" s="2087" t="s">
        <v>564</v>
      </c>
      <c r="C15" s="2087" t="s">
        <v>5104</v>
      </c>
      <c r="D15" s="144" t="s">
        <v>1099</v>
      </c>
      <c r="E15" s="563">
        <v>2</v>
      </c>
      <c r="F15" s="597">
        <v>1</v>
      </c>
      <c r="G15" s="20"/>
      <c r="H15" s="24"/>
      <c r="I15" s="309" t="s">
        <v>225</v>
      </c>
      <c r="J15" s="24"/>
      <c r="K15" s="197"/>
      <c r="L15" s="622"/>
      <c r="M15" s="24"/>
      <c r="N15" s="24"/>
      <c r="O15" s="24"/>
      <c r="P15" s="309" t="s">
        <v>225</v>
      </c>
      <c r="Q15" s="592" t="s">
        <v>225</v>
      </c>
      <c r="R15" s="1018"/>
      <c r="S15" s="234">
        <f>ROUND(R15,2)*E15*F15</f>
        <v>0</v>
      </c>
    </row>
    <row r="16" spans="1:19" customFormat="1" ht="15" customHeight="1" thickBot="1" x14ac:dyDescent="0.35">
      <c r="A16" s="30">
        <v>2</v>
      </c>
      <c r="B16" s="2087"/>
      <c r="C16" s="2087"/>
      <c r="D16" s="233" t="s">
        <v>1100</v>
      </c>
      <c r="E16" s="564">
        <v>2</v>
      </c>
      <c r="F16" s="598">
        <v>1</v>
      </c>
      <c r="G16" s="30"/>
      <c r="H16" s="33"/>
      <c r="I16" s="273" t="s">
        <v>225</v>
      </c>
      <c r="J16" s="33"/>
      <c r="K16" s="194"/>
      <c r="L16" s="298"/>
      <c r="M16" s="33"/>
      <c r="N16" s="33"/>
      <c r="O16" s="33"/>
      <c r="P16" s="273" t="s">
        <v>225</v>
      </c>
      <c r="Q16" s="588" t="s">
        <v>225</v>
      </c>
      <c r="R16" s="1018"/>
      <c r="S16" s="234">
        <f>ROUND(R16,2)*E16*F16</f>
        <v>0</v>
      </c>
    </row>
    <row r="17" spans="1:19" customFormat="1" ht="30" customHeight="1" thickBot="1" x14ac:dyDescent="0.35">
      <c r="A17" s="30">
        <v>3</v>
      </c>
      <c r="B17" s="2087"/>
      <c r="C17" s="2087"/>
      <c r="D17" s="149" t="s">
        <v>5105</v>
      </c>
      <c r="E17" s="33">
        <v>365</v>
      </c>
      <c r="F17" s="34">
        <v>1</v>
      </c>
      <c r="G17" s="609" t="s">
        <v>225</v>
      </c>
      <c r="H17" s="33"/>
      <c r="I17" s="33"/>
      <c r="J17" s="273"/>
      <c r="K17" s="194"/>
      <c r="L17" s="298"/>
      <c r="M17" s="33"/>
      <c r="N17" s="33"/>
      <c r="O17" s="33"/>
      <c r="P17" s="33"/>
      <c r="Q17" s="194"/>
      <c r="R17" s="2115" t="s">
        <v>137</v>
      </c>
      <c r="S17" s="2115"/>
    </row>
    <row r="18" spans="1:19" customFormat="1" ht="30" customHeight="1" thickBot="1" x14ac:dyDescent="0.35">
      <c r="A18" s="30">
        <v>4</v>
      </c>
      <c r="B18" s="2087"/>
      <c r="C18" s="2087"/>
      <c r="D18" s="149" t="s">
        <v>1102</v>
      </c>
      <c r="E18" s="564">
        <v>12</v>
      </c>
      <c r="F18" s="598">
        <v>1</v>
      </c>
      <c r="G18" s="30"/>
      <c r="H18" s="33"/>
      <c r="I18" s="273" t="s">
        <v>225</v>
      </c>
      <c r="J18" s="33"/>
      <c r="K18" s="194"/>
      <c r="L18" s="298"/>
      <c r="M18" s="33"/>
      <c r="N18" s="33"/>
      <c r="O18" s="33"/>
      <c r="P18" s="33"/>
      <c r="Q18" s="194"/>
      <c r="R18" s="2115" t="s">
        <v>137</v>
      </c>
      <c r="S18" s="2115"/>
    </row>
    <row r="19" spans="1:19" customFormat="1" ht="28.2" thickBot="1" x14ac:dyDescent="0.35">
      <c r="A19" s="30">
        <v>5</v>
      </c>
      <c r="B19" s="2087"/>
      <c r="C19" s="2087"/>
      <c r="D19" s="149" t="s">
        <v>1103</v>
      </c>
      <c r="E19" s="564">
        <v>2</v>
      </c>
      <c r="F19" s="598">
        <v>1</v>
      </c>
      <c r="G19" s="30"/>
      <c r="H19" s="33"/>
      <c r="I19" s="33"/>
      <c r="J19" s="33"/>
      <c r="K19" s="194"/>
      <c r="L19" s="298"/>
      <c r="M19" s="33"/>
      <c r="N19" s="33"/>
      <c r="O19" s="33"/>
      <c r="P19" s="273" t="s">
        <v>225</v>
      </c>
      <c r="Q19" s="588" t="s">
        <v>225</v>
      </c>
      <c r="R19" s="1018"/>
      <c r="S19" s="569">
        <f t="shared" ref="S19:S54" si="0">ROUND(R19,2)*E19*F19</f>
        <v>0</v>
      </c>
    </row>
    <row r="20" spans="1:19" customFormat="1" ht="15" customHeight="1" thickBot="1" x14ac:dyDescent="0.35">
      <c r="A20" s="30">
        <v>6</v>
      </c>
      <c r="B20" s="2087"/>
      <c r="C20" s="2087"/>
      <c r="D20" s="233" t="s">
        <v>1104</v>
      </c>
      <c r="E20" s="564">
        <v>2</v>
      </c>
      <c r="F20" s="598">
        <v>1</v>
      </c>
      <c r="G20" s="30"/>
      <c r="H20" s="33"/>
      <c r="I20" s="33"/>
      <c r="J20" s="33"/>
      <c r="K20" s="194"/>
      <c r="L20" s="298"/>
      <c r="M20" s="33"/>
      <c r="N20" s="33"/>
      <c r="O20" s="33"/>
      <c r="P20" s="273" t="s">
        <v>225</v>
      </c>
      <c r="Q20" s="588" t="s">
        <v>225</v>
      </c>
      <c r="R20" s="1018"/>
      <c r="S20" s="569">
        <f t="shared" si="0"/>
        <v>0</v>
      </c>
    </row>
    <row r="21" spans="1:19" customFormat="1" ht="28.2" thickBot="1" x14ac:dyDescent="0.35">
      <c r="A21" s="30">
        <v>7</v>
      </c>
      <c r="B21" s="2087"/>
      <c r="C21" s="2087"/>
      <c r="D21" s="149" t="s">
        <v>1105</v>
      </c>
      <c r="E21" s="564">
        <v>2</v>
      </c>
      <c r="F21" s="598">
        <v>1</v>
      </c>
      <c r="G21" s="30"/>
      <c r="H21" s="33"/>
      <c r="I21" s="33"/>
      <c r="J21" s="33"/>
      <c r="K21" s="194"/>
      <c r="L21" s="298"/>
      <c r="M21" s="33"/>
      <c r="N21" s="33"/>
      <c r="O21" s="33"/>
      <c r="P21" s="273" t="s">
        <v>225</v>
      </c>
      <c r="Q21" s="588" t="s">
        <v>225</v>
      </c>
      <c r="R21" s="1018"/>
      <c r="S21" s="569">
        <f t="shared" si="0"/>
        <v>0</v>
      </c>
    </row>
    <row r="22" spans="1:19" customFormat="1" ht="15" customHeight="1" thickBot="1" x14ac:dyDescent="0.35">
      <c r="A22" s="30">
        <v>8</v>
      </c>
      <c r="B22" s="2087"/>
      <c r="C22" s="2087"/>
      <c r="D22" s="233" t="s">
        <v>1106</v>
      </c>
      <c r="E22" s="564">
        <v>2</v>
      </c>
      <c r="F22" s="598">
        <v>1</v>
      </c>
      <c r="G22" s="30"/>
      <c r="H22" s="33"/>
      <c r="I22" s="33"/>
      <c r="J22" s="33"/>
      <c r="K22" s="194"/>
      <c r="L22" s="298"/>
      <c r="M22" s="33"/>
      <c r="N22" s="33"/>
      <c r="O22" s="33"/>
      <c r="P22" s="273" t="s">
        <v>225</v>
      </c>
      <c r="Q22" s="588" t="s">
        <v>225</v>
      </c>
      <c r="R22" s="1018"/>
      <c r="S22" s="569">
        <f t="shared" si="0"/>
        <v>0</v>
      </c>
    </row>
    <row r="23" spans="1:19" customFormat="1" ht="42" customHeight="1" thickBot="1" x14ac:dyDescent="0.35">
      <c r="A23" s="30">
        <v>9</v>
      </c>
      <c r="B23" s="2087"/>
      <c r="C23" s="2087"/>
      <c r="D23" s="149" t="s">
        <v>5106</v>
      </c>
      <c r="E23" s="564">
        <v>2</v>
      </c>
      <c r="F23" s="598">
        <v>1</v>
      </c>
      <c r="G23" s="30"/>
      <c r="H23" s="33"/>
      <c r="I23" s="33"/>
      <c r="J23" s="273"/>
      <c r="K23" s="194"/>
      <c r="L23" s="298"/>
      <c r="M23" s="33"/>
      <c r="N23" s="33"/>
      <c r="O23" s="33"/>
      <c r="P23" s="273" t="s">
        <v>225</v>
      </c>
      <c r="Q23" s="588" t="s">
        <v>225</v>
      </c>
      <c r="R23" s="1018"/>
      <c r="S23" s="569">
        <f t="shared" si="0"/>
        <v>0</v>
      </c>
    </row>
    <row r="24" spans="1:19" customFormat="1" ht="35.25" customHeight="1" thickBot="1" x14ac:dyDescent="0.35">
      <c r="A24" s="30">
        <v>10</v>
      </c>
      <c r="B24" s="2087"/>
      <c r="C24" s="2087"/>
      <c r="D24" s="149" t="s">
        <v>1108</v>
      </c>
      <c r="E24" s="564">
        <v>2</v>
      </c>
      <c r="F24" s="598">
        <v>1</v>
      </c>
      <c r="G24" s="30"/>
      <c r="H24" s="33"/>
      <c r="I24" s="33"/>
      <c r="J24" s="33"/>
      <c r="K24" s="194"/>
      <c r="L24" s="298"/>
      <c r="M24" s="33"/>
      <c r="N24" s="33"/>
      <c r="O24" s="33"/>
      <c r="P24" s="273" t="s">
        <v>225</v>
      </c>
      <c r="Q24" s="588" t="s">
        <v>225</v>
      </c>
      <c r="R24" s="1018"/>
      <c r="S24" s="569">
        <f t="shared" si="0"/>
        <v>0</v>
      </c>
    </row>
    <row r="25" spans="1:19" customFormat="1" ht="15" customHeight="1" thickBot="1" x14ac:dyDescent="0.35">
      <c r="A25" s="30">
        <v>11</v>
      </c>
      <c r="B25" s="2087"/>
      <c r="C25" s="2087"/>
      <c r="D25" s="233" t="s">
        <v>1109</v>
      </c>
      <c r="E25" s="564">
        <v>2</v>
      </c>
      <c r="F25" s="598">
        <v>1</v>
      </c>
      <c r="G25" s="30"/>
      <c r="H25" s="33"/>
      <c r="I25" s="33"/>
      <c r="J25" s="33"/>
      <c r="K25" s="194"/>
      <c r="L25" s="298"/>
      <c r="M25" s="33"/>
      <c r="N25" s="33"/>
      <c r="O25" s="33"/>
      <c r="P25" s="273" t="s">
        <v>225</v>
      </c>
      <c r="Q25" s="588" t="s">
        <v>225</v>
      </c>
      <c r="R25" s="1018"/>
      <c r="S25" s="569">
        <f t="shared" si="0"/>
        <v>0</v>
      </c>
    </row>
    <row r="26" spans="1:19" customFormat="1" ht="15" customHeight="1" thickBot="1" x14ac:dyDescent="0.35">
      <c r="A26" s="30">
        <v>12</v>
      </c>
      <c r="B26" s="2087"/>
      <c r="C26" s="2087"/>
      <c r="D26" s="233" t="s">
        <v>1110</v>
      </c>
      <c r="E26" s="564">
        <v>2</v>
      </c>
      <c r="F26" s="598">
        <v>1</v>
      </c>
      <c r="G26" s="30"/>
      <c r="H26" s="33"/>
      <c r="I26" s="33"/>
      <c r="J26" s="33"/>
      <c r="K26" s="194"/>
      <c r="L26" s="298"/>
      <c r="M26" s="33"/>
      <c r="N26" s="33"/>
      <c r="O26" s="33"/>
      <c r="P26" s="273" t="s">
        <v>225</v>
      </c>
      <c r="Q26" s="588" t="s">
        <v>225</v>
      </c>
      <c r="R26" s="1018"/>
      <c r="S26" s="569">
        <f t="shared" si="0"/>
        <v>0</v>
      </c>
    </row>
    <row r="27" spans="1:19" customFormat="1" ht="28.2" thickBot="1" x14ac:dyDescent="0.35">
      <c r="A27" s="30">
        <v>13</v>
      </c>
      <c r="B27" s="2087"/>
      <c r="C27" s="2087"/>
      <c r="D27" s="149" t="s">
        <v>5107</v>
      </c>
      <c r="E27" s="564">
        <v>2</v>
      </c>
      <c r="F27" s="598">
        <v>1</v>
      </c>
      <c r="G27" s="30"/>
      <c r="H27" s="33"/>
      <c r="I27" s="33"/>
      <c r="J27" s="33"/>
      <c r="K27" s="194"/>
      <c r="L27" s="298"/>
      <c r="M27" s="33"/>
      <c r="N27" s="33"/>
      <c r="O27" s="33"/>
      <c r="P27" s="273" t="s">
        <v>225</v>
      </c>
      <c r="Q27" s="588" t="s">
        <v>225</v>
      </c>
      <c r="R27" s="1018"/>
      <c r="S27" s="569">
        <f t="shared" si="0"/>
        <v>0</v>
      </c>
    </row>
    <row r="28" spans="1:19" customFormat="1" ht="30" customHeight="1" thickBot="1" x14ac:dyDescent="0.35">
      <c r="A28" s="30">
        <v>14</v>
      </c>
      <c r="B28" s="2087"/>
      <c r="C28" s="2087"/>
      <c r="D28" s="149" t="s">
        <v>5108</v>
      </c>
      <c r="E28" s="564">
        <v>2</v>
      </c>
      <c r="F28" s="598">
        <v>1</v>
      </c>
      <c r="G28" s="30"/>
      <c r="H28" s="33"/>
      <c r="I28" s="33"/>
      <c r="J28" s="33"/>
      <c r="K28" s="194"/>
      <c r="L28" s="298"/>
      <c r="M28" s="33"/>
      <c r="N28" s="33"/>
      <c r="O28" s="33"/>
      <c r="P28" s="273" t="s">
        <v>225</v>
      </c>
      <c r="Q28" s="588" t="s">
        <v>225</v>
      </c>
      <c r="R28" s="1018"/>
      <c r="S28" s="569">
        <f t="shared" si="0"/>
        <v>0</v>
      </c>
    </row>
    <row r="29" spans="1:19" customFormat="1" ht="15" thickBot="1" x14ac:dyDescent="0.35">
      <c r="A29" s="30">
        <v>15</v>
      </c>
      <c r="B29" s="2087"/>
      <c r="C29" s="2087"/>
      <c r="D29" s="233" t="s">
        <v>1112</v>
      </c>
      <c r="E29" s="564">
        <v>2</v>
      </c>
      <c r="F29" s="598">
        <v>1</v>
      </c>
      <c r="G29" s="30"/>
      <c r="H29" s="33"/>
      <c r="I29" s="33"/>
      <c r="J29" s="33"/>
      <c r="K29" s="194"/>
      <c r="L29" s="298"/>
      <c r="M29" s="33"/>
      <c r="N29" s="33"/>
      <c r="O29" s="33"/>
      <c r="P29" s="273" t="s">
        <v>225</v>
      </c>
      <c r="Q29" s="588" t="s">
        <v>225</v>
      </c>
      <c r="R29" s="1018"/>
      <c r="S29" s="569">
        <f t="shared" si="0"/>
        <v>0</v>
      </c>
    </row>
    <row r="30" spans="1:19" customFormat="1" ht="15" customHeight="1" x14ac:dyDescent="0.3">
      <c r="A30" s="30">
        <v>16</v>
      </c>
      <c r="B30" s="2087"/>
      <c r="C30" s="2087"/>
      <c r="D30" s="233" t="s">
        <v>5109</v>
      </c>
      <c r="E30" s="564">
        <v>2</v>
      </c>
      <c r="F30" s="598">
        <v>1</v>
      </c>
      <c r="G30" s="30"/>
      <c r="H30" s="33"/>
      <c r="I30" s="33"/>
      <c r="J30" s="33"/>
      <c r="K30" s="194"/>
      <c r="L30" s="298"/>
      <c r="M30" s="33"/>
      <c r="N30" s="33"/>
      <c r="O30" s="33"/>
      <c r="P30" s="273" t="s">
        <v>225</v>
      </c>
      <c r="Q30" s="588" t="s">
        <v>225</v>
      </c>
      <c r="R30" s="1018"/>
      <c r="S30" s="569">
        <f t="shared" si="0"/>
        <v>0</v>
      </c>
    </row>
    <row r="31" spans="1:19" customFormat="1" ht="30" customHeight="1" x14ac:dyDescent="0.3">
      <c r="A31" s="30">
        <v>17</v>
      </c>
      <c r="B31" s="2086" t="s">
        <v>382</v>
      </c>
      <c r="C31" s="2086" t="s">
        <v>5104</v>
      </c>
      <c r="D31" s="149" t="s">
        <v>4507</v>
      </c>
      <c r="E31" s="564">
        <v>2</v>
      </c>
      <c r="F31" s="598">
        <v>1</v>
      </c>
      <c r="G31" s="30"/>
      <c r="H31" s="33"/>
      <c r="I31" s="33"/>
      <c r="J31" s="33"/>
      <c r="K31" s="194"/>
      <c r="L31" s="298"/>
      <c r="M31" s="33"/>
      <c r="N31" s="33"/>
      <c r="O31" s="33"/>
      <c r="P31" s="273" t="s">
        <v>225</v>
      </c>
      <c r="Q31" s="588" t="s">
        <v>225</v>
      </c>
      <c r="R31" s="1018"/>
      <c r="S31" s="569">
        <f t="shared" si="0"/>
        <v>0</v>
      </c>
    </row>
    <row r="32" spans="1:19" customFormat="1" ht="15" customHeight="1" x14ac:dyDescent="0.3">
      <c r="A32" s="30">
        <v>18</v>
      </c>
      <c r="B32" s="2086"/>
      <c r="C32" s="2086"/>
      <c r="D32" s="233" t="s">
        <v>535</v>
      </c>
      <c r="E32" s="564">
        <v>2</v>
      </c>
      <c r="F32" s="598">
        <v>1</v>
      </c>
      <c r="G32" s="30"/>
      <c r="H32" s="33"/>
      <c r="I32" s="33"/>
      <c r="J32" s="33"/>
      <c r="K32" s="194"/>
      <c r="L32" s="298"/>
      <c r="M32" s="33"/>
      <c r="N32" s="33"/>
      <c r="O32" s="33"/>
      <c r="P32" s="273" t="s">
        <v>225</v>
      </c>
      <c r="Q32" s="588" t="s">
        <v>225</v>
      </c>
      <c r="R32" s="1018"/>
      <c r="S32" s="569">
        <f t="shared" si="0"/>
        <v>0</v>
      </c>
    </row>
    <row r="33" spans="1:19" customFormat="1" x14ac:dyDescent="0.3">
      <c r="A33" s="30">
        <v>19</v>
      </c>
      <c r="B33" s="2086"/>
      <c r="C33" s="2086"/>
      <c r="D33" s="233" t="s">
        <v>140</v>
      </c>
      <c r="E33" s="564">
        <v>2</v>
      </c>
      <c r="F33" s="598">
        <v>1</v>
      </c>
      <c r="G33" s="30"/>
      <c r="H33" s="33"/>
      <c r="I33" s="33"/>
      <c r="J33" s="33"/>
      <c r="K33" s="194"/>
      <c r="L33" s="298"/>
      <c r="M33" s="33"/>
      <c r="N33" s="33"/>
      <c r="O33" s="33"/>
      <c r="P33" s="273" t="s">
        <v>225</v>
      </c>
      <c r="Q33" s="588" t="s">
        <v>225</v>
      </c>
      <c r="R33" s="1018"/>
      <c r="S33" s="569">
        <f t="shared" si="0"/>
        <v>0</v>
      </c>
    </row>
    <row r="34" spans="1:19" customFormat="1" ht="15" customHeight="1" x14ac:dyDescent="0.3">
      <c r="A34" s="30">
        <v>20</v>
      </c>
      <c r="B34" s="1854"/>
      <c r="C34" s="1854"/>
      <c r="D34" s="233" t="s">
        <v>5110</v>
      </c>
      <c r="E34" s="564">
        <v>1</v>
      </c>
      <c r="F34" s="598">
        <v>1</v>
      </c>
      <c r="G34" s="30"/>
      <c r="H34" s="33" t="s">
        <v>225</v>
      </c>
      <c r="I34" s="273" t="s">
        <v>225</v>
      </c>
      <c r="J34" s="273" t="s">
        <v>225</v>
      </c>
      <c r="K34" s="194" t="s">
        <v>225</v>
      </c>
      <c r="L34" s="298"/>
      <c r="M34" s="33"/>
      <c r="N34" s="33"/>
      <c r="O34" s="33" t="s">
        <v>225</v>
      </c>
      <c r="P34" s="273" t="s">
        <v>225</v>
      </c>
      <c r="Q34" s="588"/>
      <c r="R34" s="1018"/>
      <c r="S34" s="569">
        <f t="shared" si="0"/>
        <v>0</v>
      </c>
    </row>
    <row r="35" spans="1:19" customFormat="1" ht="30" customHeight="1" x14ac:dyDescent="0.3">
      <c r="A35" s="30">
        <v>21</v>
      </c>
      <c r="B35" s="1854"/>
      <c r="C35" s="1854"/>
      <c r="D35" s="119" t="s">
        <v>5111</v>
      </c>
      <c r="E35" s="564">
        <v>1</v>
      </c>
      <c r="F35" s="598">
        <v>1</v>
      </c>
      <c r="G35" s="609"/>
      <c r="H35" s="33" t="s">
        <v>225</v>
      </c>
      <c r="I35" s="273" t="s">
        <v>225</v>
      </c>
      <c r="J35" s="273" t="s">
        <v>225</v>
      </c>
      <c r="K35" s="194" t="s">
        <v>225</v>
      </c>
      <c r="L35" s="298"/>
      <c r="M35" s="33"/>
      <c r="N35" s="33"/>
      <c r="O35" s="33" t="s">
        <v>225</v>
      </c>
      <c r="P35" s="273" t="s">
        <v>225</v>
      </c>
      <c r="Q35" s="194"/>
      <c r="R35" s="1018"/>
      <c r="S35" s="569">
        <f t="shared" si="0"/>
        <v>0</v>
      </c>
    </row>
    <row r="36" spans="1:19" customFormat="1" x14ac:dyDescent="0.3">
      <c r="A36" s="30">
        <v>22</v>
      </c>
      <c r="B36" s="1854"/>
      <c r="C36" s="1854"/>
      <c r="D36" s="169" t="s">
        <v>5112</v>
      </c>
      <c r="E36" s="564">
        <v>1</v>
      </c>
      <c r="F36" s="598">
        <v>1</v>
      </c>
      <c r="G36" s="30"/>
      <c r="H36" s="33" t="s">
        <v>225</v>
      </c>
      <c r="I36" s="273" t="s">
        <v>225</v>
      </c>
      <c r="J36" s="273" t="s">
        <v>225</v>
      </c>
      <c r="K36" s="194" t="s">
        <v>225</v>
      </c>
      <c r="L36" s="298"/>
      <c r="M36" s="33"/>
      <c r="N36" s="33"/>
      <c r="O36" s="33" t="s">
        <v>225</v>
      </c>
      <c r="P36" s="273" t="s">
        <v>225</v>
      </c>
      <c r="Q36" s="194"/>
      <c r="R36" s="1018"/>
      <c r="S36" s="569">
        <f t="shared" si="0"/>
        <v>0</v>
      </c>
    </row>
    <row r="37" spans="1:19" customFormat="1" ht="39" customHeight="1" x14ac:dyDescent="0.3">
      <c r="A37" s="30">
        <v>23</v>
      </c>
      <c r="B37" s="1854"/>
      <c r="C37" s="1854"/>
      <c r="D37" s="149" t="s">
        <v>5113</v>
      </c>
      <c r="E37" s="564">
        <v>1</v>
      </c>
      <c r="F37" s="598">
        <v>1</v>
      </c>
      <c r="G37" s="30"/>
      <c r="H37" s="33" t="s">
        <v>225</v>
      </c>
      <c r="I37" s="273" t="s">
        <v>225</v>
      </c>
      <c r="J37" s="273" t="s">
        <v>225</v>
      </c>
      <c r="K37" s="194" t="s">
        <v>225</v>
      </c>
      <c r="L37" s="298"/>
      <c r="M37" s="273"/>
      <c r="N37" s="33"/>
      <c r="O37" s="33" t="s">
        <v>225</v>
      </c>
      <c r="P37" s="273" t="s">
        <v>225</v>
      </c>
      <c r="Q37" s="194"/>
      <c r="R37" s="1018"/>
      <c r="S37" s="569">
        <f t="shared" si="0"/>
        <v>0</v>
      </c>
    </row>
    <row r="38" spans="1:19" customFormat="1" ht="41.4" x14ac:dyDescent="0.3">
      <c r="A38" s="30">
        <v>24</v>
      </c>
      <c r="B38" s="1854"/>
      <c r="C38" s="1854"/>
      <c r="D38" s="149" t="s">
        <v>5114</v>
      </c>
      <c r="E38" s="564">
        <v>1</v>
      </c>
      <c r="F38" s="598">
        <v>1</v>
      </c>
      <c r="G38" s="30"/>
      <c r="H38" s="33" t="s">
        <v>225</v>
      </c>
      <c r="I38" s="273" t="s">
        <v>225</v>
      </c>
      <c r="J38" s="273" t="s">
        <v>225</v>
      </c>
      <c r="K38" s="194" t="s">
        <v>225</v>
      </c>
      <c r="L38" s="298"/>
      <c r="M38" s="33"/>
      <c r="N38" s="33"/>
      <c r="O38" s="33" t="s">
        <v>225</v>
      </c>
      <c r="P38" s="273" t="s">
        <v>225</v>
      </c>
      <c r="Q38" s="194"/>
      <c r="R38" s="1018"/>
      <c r="S38" s="569">
        <f t="shared" si="0"/>
        <v>0</v>
      </c>
    </row>
    <row r="39" spans="1:19" customFormat="1" ht="30" customHeight="1" x14ac:dyDescent="0.3">
      <c r="A39" s="30">
        <v>25</v>
      </c>
      <c r="B39" s="1854"/>
      <c r="C39" s="1854"/>
      <c r="D39" s="149" t="s">
        <v>5115</v>
      </c>
      <c r="E39" s="564">
        <v>1</v>
      </c>
      <c r="F39" s="598">
        <v>1</v>
      </c>
      <c r="G39" s="30"/>
      <c r="H39" s="33" t="s">
        <v>225</v>
      </c>
      <c r="I39" s="273" t="s">
        <v>225</v>
      </c>
      <c r="J39" s="273" t="s">
        <v>225</v>
      </c>
      <c r="K39" s="194" t="s">
        <v>225</v>
      </c>
      <c r="L39" s="298"/>
      <c r="M39" s="33"/>
      <c r="N39" s="33"/>
      <c r="O39" s="33" t="s">
        <v>225</v>
      </c>
      <c r="P39" s="273" t="s">
        <v>225</v>
      </c>
      <c r="Q39" s="588"/>
      <c r="R39" s="1018"/>
      <c r="S39" s="569">
        <f t="shared" si="0"/>
        <v>0</v>
      </c>
    </row>
    <row r="40" spans="1:19" customFormat="1" ht="15" customHeight="1" x14ac:dyDescent="0.3">
      <c r="A40" s="30">
        <v>26</v>
      </c>
      <c r="B40" s="1854"/>
      <c r="C40" s="1854"/>
      <c r="D40" s="233" t="s">
        <v>5116</v>
      </c>
      <c r="E40" s="564">
        <v>1</v>
      </c>
      <c r="F40" s="598">
        <v>1</v>
      </c>
      <c r="G40" s="30"/>
      <c r="H40" s="33" t="s">
        <v>225</v>
      </c>
      <c r="I40" s="273" t="s">
        <v>225</v>
      </c>
      <c r="J40" s="273" t="s">
        <v>225</v>
      </c>
      <c r="K40" s="194" t="s">
        <v>225</v>
      </c>
      <c r="L40" s="298"/>
      <c r="M40" s="33"/>
      <c r="N40" s="33"/>
      <c r="O40" s="33" t="s">
        <v>225</v>
      </c>
      <c r="P40" s="273" t="s">
        <v>225</v>
      </c>
      <c r="Q40" s="588"/>
      <c r="R40" s="1018"/>
      <c r="S40" s="569">
        <f t="shared" si="0"/>
        <v>0</v>
      </c>
    </row>
    <row r="41" spans="1:19" customFormat="1" x14ac:dyDescent="0.3">
      <c r="A41" s="30">
        <v>27</v>
      </c>
      <c r="B41" s="1854"/>
      <c r="C41" s="1854"/>
      <c r="D41" s="149" t="s">
        <v>5117</v>
      </c>
      <c r="E41" s="564">
        <v>1</v>
      </c>
      <c r="F41" s="598">
        <v>1</v>
      </c>
      <c r="G41" s="30"/>
      <c r="H41" s="33" t="s">
        <v>225</v>
      </c>
      <c r="I41" s="273" t="s">
        <v>225</v>
      </c>
      <c r="J41" s="273" t="s">
        <v>225</v>
      </c>
      <c r="K41" s="194" t="s">
        <v>225</v>
      </c>
      <c r="L41" s="298"/>
      <c r="M41" s="33"/>
      <c r="N41" s="33"/>
      <c r="O41" s="33" t="s">
        <v>225</v>
      </c>
      <c r="P41" s="273" t="s">
        <v>225</v>
      </c>
      <c r="Q41" s="588"/>
      <c r="R41" s="1018"/>
      <c r="S41" s="569">
        <f t="shared" si="0"/>
        <v>0</v>
      </c>
    </row>
    <row r="42" spans="1:19" customFormat="1" ht="15" customHeight="1" x14ac:dyDescent="0.3">
      <c r="A42" s="30">
        <v>28</v>
      </c>
      <c r="B42" s="1854"/>
      <c r="C42" s="1854"/>
      <c r="D42" s="233" t="s">
        <v>5118</v>
      </c>
      <c r="E42" s="564">
        <v>1</v>
      </c>
      <c r="F42" s="598">
        <v>1</v>
      </c>
      <c r="G42" s="30"/>
      <c r="H42" s="33" t="s">
        <v>225</v>
      </c>
      <c r="I42" s="273" t="s">
        <v>225</v>
      </c>
      <c r="J42" s="273" t="s">
        <v>225</v>
      </c>
      <c r="K42" s="194" t="s">
        <v>225</v>
      </c>
      <c r="L42" s="298"/>
      <c r="M42" s="33"/>
      <c r="N42" s="33"/>
      <c r="O42" s="33" t="s">
        <v>225</v>
      </c>
      <c r="P42" s="273" t="s">
        <v>225</v>
      </c>
      <c r="Q42" s="588"/>
      <c r="R42" s="1018"/>
      <c r="S42" s="569">
        <f t="shared" si="0"/>
        <v>0</v>
      </c>
    </row>
    <row r="43" spans="1:19" customFormat="1" ht="15" customHeight="1" x14ac:dyDescent="0.3">
      <c r="A43" s="30">
        <v>29</v>
      </c>
      <c r="B43" s="1854"/>
      <c r="C43" s="1854"/>
      <c r="D43" s="149" t="s">
        <v>5119</v>
      </c>
      <c r="E43" s="564">
        <v>1</v>
      </c>
      <c r="F43" s="598">
        <v>1</v>
      </c>
      <c r="G43" s="30"/>
      <c r="H43" s="33" t="s">
        <v>225</v>
      </c>
      <c r="I43" s="273" t="s">
        <v>225</v>
      </c>
      <c r="J43" s="273" t="s">
        <v>225</v>
      </c>
      <c r="K43" s="194" t="s">
        <v>225</v>
      </c>
      <c r="L43" s="298"/>
      <c r="M43" s="33"/>
      <c r="N43" s="33"/>
      <c r="O43" s="33" t="s">
        <v>225</v>
      </c>
      <c r="P43" s="273" t="s">
        <v>225</v>
      </c>
      <c r="Q43" s="588"/>
      <c r="R43" s="1018"/>
      <c r="S43" s="569">
        <f t="shared" si="0"/>
        <v>0</v>
      </c>
    </row>
    <row r="44" spans="1:19" customFormat="1" ht="30" customHeight="1" x14ac:dyDescent="0.3">
      <c r="A44" s="30">
        <v>30</v>
      </c>
      <c r="B44" s="1854"/>
      <c r="C44" s="1854"/>
      <c r="D44" s="149" t="s">
        <v>5120</v>
      </c>
      <c r="E44" s="564">
        <v>1</v>
      </c>
      <c r="F44" s="598">
        <v>1</v>
      </c>
      <c r="G44" s="30"/>
      <c r="H44" s="33" t="s">
        <v>225</v>
      </c>
      <c r="I44" s="273" t="s">
        <v>225</v>
      </c>
      <c r="J44" s="273" t="s">
        <v>225</v>
      </c>
      <c r="K44" s="194" t="s">
        <v>225</v>
      </c>
      <c r="L44" s="298"/>
      <c r="M44" s="33"/>
      <c r="N44" s="33"/>
      <c r="O44" s="33" t="s">
        <v>225</v>
      </c>
      <c r="P44" s="273" t="s">
        <v>225</v>
      </c>
      <c r="Q44" s="588"/>
      <c r="R44" s="1018"/>
      <c r="S44" s="569">
        <f t="shared" si="0"/>
        <v>0</v>
      </c>
    </row>
    <row r="45" spans="1:19" customFormat="1" x14ac:dyDescent="0.3">
      <c r="A45" s="30">
        <v>31</v>
      </c>
      <c r="B45" s="1854"/>
      <c r="C45" s="1854"/>
      <c r="D45" s="233" t="s">
        <v>5121</v>
      </c>
      <c r="E45" s="564">
        <v>1</v>
      </c>
      <c r="F45" s="598">
        <v>1</v>
      </c>
      <c r="G45" s="30"/>
      <c r="H45" s="33" t="s">
        <v>225</v>
      </c>
      <c r="I45" s="273" t="s">
        <v>225</v>
      </c>
      <c r="J45" s="273" t="s">
        <v>225</v>
      </c>
      <c r="K45" s="194" t="s">
        <v>225</v>
      </c>
      <c r="L45" s="298"/>
      <c r="M45" s="33"/>
      <c r="N45" s="33"/>
      <c r="O45" s="33" t="s">
        <v>225</v>
      </c>
      <c r="P45" s="273" t="s">
        <v>225</v>
      </c>
      <c r="Q45" s="588"/>
      <c r="R45" s="1018"/>
      <c r="S45" s="569">
        <f t="shared" si="0"/>
        <v>0</v>
      </c>
    </row>
    <row r="46" spans="1:19" customFormat="1" ht="30" customHeight="1" x14ac:dyDescent="0.3">
      <c r="A46" s="30">
        <v>32</v>
      </c>
      <c r="B46" s="1854"/>
      <c r="C46" s="1854"/>
      <c r="D46" s="149" t="s">
        <v>5122</v>
      </c>
      <c r="E46" s="564">
        <v>1</v>
      </c>
      <c r="F46" s="598">
        <v>1</v>
      </c>
      <c r="G46" s="30"/>
      <c r="H46" s="33" t="s">
        <v>225</v>
      </c>
      <c r="I46" s="273" t="s">
        <v>225</v>
      </c>
      <c r="J46" s="273" t="s">
        <v>225</v>
      </c>
      <c r="K46" s="194" t="s">
        <v>225</v>
      </c>
      <c r="L46" s="298"/>
      <c r="M46" s="33"/>
      <c r="N46" s="33"/>
      <c r="O46" s="33" t="s">
        <v>225</v>
      </c>
      <c r="P46" s="273" t="s">
        <v>225</v>
      </c>
      <c r="Q46" s="588"/>
      <c r="R46" s="1018"/>
      <c r="S46" s="569">
        <f t="shared" si="0"/>
        <v>0</v>
      </c>
    </row>
    <row r="47" spans="1:19" customFormat="1" x14ac:dyDescent="0.3">
      <c r="A47" s="30">
        <v>33</v>
      </c>
      <c r="B47" s="1854"/>
      <c r="C47" s="1854"/>
      <c r="D47" s="149" t="s">
        <v>5123</v>
      </c>
      <c r="E47" s="564">
        <v>1</v>
      </c>
      <c r="F47" s="598">
        <v>1</v>
      </c>
      <c r="G47" s="30"/>
      <c r="H47" s="33" t="s">
        <v>225</v>
      </c>
      <c r="I47" s="273" t="s">
        <v>225</v>
      </c>
      <c r="J47" s="273" t="s">
        <v>225</v>
      </c>
      <c r="K47" s="194" t="s">
        <v>225</v>
      </c>
      <c r="L47" s="298"/>
      <c r="M47" s="33"/>
      <c r="N47" s="33"/>
      <c r="O47" s="33" t="s">
        <v>225</v>
      </c>
      <c r="P47" s="273" t="s">
        <v>225</v>
      </c>
      <c r="Q47" s="588"/>
      <c r="R47" s="1018"/>
      <c r="S47" s="569">
        <f t="shared" si="0"/>
        <v>0</v>
      </c>
    </row>
    <row r="48" spans="1:19" customFormat="1" ht="15" customHeight="1" x14ac:dyDescent="0.3">
      <c r="A48" s="30">
        <v>34</v>
      </c>
      <c r="B48" s="1854"/>
      <c r="C48" s="1854"/>
      <c r="D48" s="233" t="s">
        <v>5124</v>
      </c>
      <c r="E48" s="564">
        <v>1</v>
      </c>
      <c r="F48" s="598">
        <v>1</v>
      </c>
      <c r="G48" s="30"/>
      <c r="H48" s="33" t="s">
        <v>225</v>
      </c>
      <c r="I48" s="273" t="s">
        <v>225</v>
      </c>
      <c r="J48" s="273" t="s">
        <v>225</v>
      </c>
      <c r="K48" s="194" t="s">
        <v>225</v>
      </c>
      <c r="L48" s="298"/>
      <c r="M48" s="33"/>
      <c r="N48" s="33"/>
      <c r="O48" s="33" t="s">
        <v>225</v>
      </c>
      <c r="P48" s="273" t="s">
        <v>225</v>
      </c>
      <c r="Q48" s="588"/>
      <c r="R48" s="1018"/>
      <c r="S48" s="569">
        <f t="shared" si="0"/>
        <v>0</v>
      </c>
    </row>
    <row r="49" spans="1:19" customFormat="1" ht="30" customHeight="1" x14ac:dyDescent="0.3">
      <c r="A49" s="30">
        <v>35</v>
      </c>
      <c r="B49" s="1854"/>
      <c r="C49" s="1854"/>
      <c r="D49" s="149" t="s">
        <v>5125</v>
      </c>
      <c r="E49" s="564">
        <v>1</v>
      </c>
      <c r="F49" s="598">
        <v>1</v>
      </c>
      <c r="G49" s="30"/>
      <c r="H49" s="33" t="s">
        <v>225</v>
      </c>
      <c r="I49" s="273" t="s">
        <v>225</v>
      </c>
      <c r="J49" s="273" t="s">
        <v>225</v>
      </c>
      <c r="K49" s="194" t="s">
        <v>225</v>
      </c>
      <c r="L49" s="298"/>
      <c r="M49" s="33"/>
      <c r="N49" s="33"/>
      <c r="O49" s="33" t="s">
        <v>225</v>
      </c>
      <c r="P49" s="273" t="s">
        <v>225</v>
      </c>
      <c r="Q49" s="588"/>
      <c r="R49" s="1018"/>
      <c r="S49" s="569">
        <f t="shared" si="0"/>
        <v>0</v>
      </c>
    </row>
    <row r="50" spans="1:19" customFormat="1" ht="30" customHeight="1" x14ac:dyDescent="0.3">
      <c r="A50" s="30">
        <v>36</v>
      </c>
      <c r="B50" s="1854"/>
      <c r="C50" s="1854"/>
      <c r="D50" s="149" t="s">
        <v>5126</v>
      </c>
      <c r="E50" s="564">
        <v>1</v>
      </c>
      <c r="F50" s="598">
        <v>1</v>
      </c>
      <c r="G50" s="30"/>
      <c r="H50" s="33" t="s">
        <v>225</v>
      </c>
      <c r="I50" s="273" t="s">
        <v>225</v>
      </c>
      <c r="J50" s="273" t="s">
        <v>225</v>
      </c>
      <c r="K50" s="194" t="s">
        <v>225</v>
      </c>
      <c r="L50" s="298"/>
      <c r="M50" s="33"/>
      <c r="N50" s="33"/>
      <c r="O50" s="33" t="s">
        <v>225</v>
      </c>
      <c r="P50" s="273" t="s">
        <v>225</v>
      </c>
      <c r="Q50" s="588"/>
      <c r="R50" s="1018"/>
      <c r="S50" s="569">
        <f t="shared" si="0"/>
        <v>0</v>
      </c>
    </row>
    <row r="51" spans="1:19" customFormat="1" ht="15" customHeight="1" x14ac:dyDescent="0.3">
      <c r="A51" s="30">
        <v>37</v>
      </c>
      <c r="B51" s="1854"/>
      <c r="C51" s="1854"/>
      <c r="D51" s="233" t="s">
        <v>5127</v>
      </c>
      <c r="E51" s="564">
        <v>1</v>
      </c>
      <c r="F51" s="598">
        <v>1</v>
      </c>
      <c r="G51" s="30"/>
      <c r="H51" s="33" t="s">
        <v>225</v>
      </c>
      <c r="I51" s="273" t="s">
        <v>225</v>
      </c>
      <c r="J51" s="273" t="s">
        <v>225</v>
      </c>
      <c r="K51" s="194" t="s">
        <v>225</v>
      </c>
      <c r="L51" s="298"/>
      <c r="M51" s="33"/>
      <c r="N51" s="33"/>
      <c r="O51" s="33" t="s">
        <v>225</v>
      </c>
      <c r="P51" s="273" t="s">
        <v>225</v>
      </c>
      <c r="Q51" s="588"/>
      <c r="R51" s="1018"/>
      <c r="S51" s="569">
        <f t="shared" si="0"/>
        <v>0</v>
      </c>
    </row>
    <row r="52" spans="1:19" customFormat="1" ht="30" customHeight="1" x14ac:dyDescent="0.3">
      <c r="A52" s="30">
        <v>38</v>
      </c>
      <c r="B52" s="1854"/>
      <c r="C52" s="1854"/>
      <c r="D52" s="149" t="s">
        <v>5128</v>
      </c>
      <c r="E52" s="564">
        <v>1</v>
      </c>
      <c r="F52" s="598">
        <v>1</v>
      </c>
      <c r="G52" s="30"/>
      <c r="H52" s="33" t="s">
        <v>225</v>
      </c>
      <c r="I52" s="273" t="s">
        <v>225</v>
      </c>
      <c r="J52" s="273" t="s">
        <v>225</v>
      </c>
      <c r="K52" s="194" t="s">
        <v>225</v>
      </c>
      <c r="L52" s="298"/>
      <c r="M52" s="33"/>
      <c r="N52" s="33"/>
      <c r="O52" s="33" t="s">
        <v>225</v>
      </c>
      <c r="P52" s="273" t="s">
        <v>225</v>
      </c>
      <c r="Q52" s="588"/>
      <c r="R52" s="1018"/>
      <c r="S52" s="569">
        <f t="shared" si="0"/>
        <v>0</v>
      </c>
    </row>
    <row r="53" spans="1:19" customFormat="1" x14ac:dyDescent="0.3">
      <c r="A53" s="30">
        <v>39</v>
      </c>
      <c r="B53" s="1854"/>
      <c r="C53" s="1854"/>
      <c r="D53" s="233" t="s">
        <v>5129</v>
      </c>
      <c r="E53" s="564">
        <v>1</v>
      </c>
      <c r="F53" s="598">
        <v>1</v>
      </c>
      <c r="G53" s="30"/>
      <c r="H53" s="33" t="s">
        <v>225</v>
      </c>
      <c r="I53" s="273" t="s">
        <v>225</v>
      </c>
      <c r="J53" s="273" t="s">
        <v>225</v>
      </c>
      <c r="K53" s="194" t="s">
        <v>225</v>
      </c>
      <c r="L53" s="298"/>
      <c r="M53" s="33"/>
      <c r="N53" s="33"/>
      <c r="O53" s="33" t="s">
        <v>225</v>
      </c>
      <c r="P53" s="273" t="s">
        <v>225</v>
      </c>
      <c r="Q53" s="588"/>
      <c r="R53" s="1018"/>
      <c r="S53" s="569">
        <f t="shared" si="0"/>
        <v>0</v>
      </c>
    </row>
    <row r="54" spans="1:19" customFormat="1" ht="15" thickBot="1" x14ac:dyDescent="0.35">
      <c r="A54" s="41">
        <v>40</v>
      </c>
      <c r="B54" s="274"/>
      <c r="C54" s="302" t="s">
        <v>161</v>
      </c>
      <c r="D54" s="222" t="s">
        <v>162</v>
      </c>
      <c r="E54" s="44">
        <v>2</v>
      </c>
      <c r="F54" s="195">
        <v>1</v>
      </c>
      <c r="G54" s="41"/>
      <c r="H54" s="44"/>
      <c r="I54" s="44"/>
      <c r="J54" s="44"/>
      <c r="K54" s="196"/>
      <c r="L54" s="623"/>
      <c r="M54" s="44"/>
      <c r="N54" s="44"/>
      <c r="O54" s="44"/>
      <c r="P54" s="44" t="s">
        <v>225</v>
      </c>
      <c r="Q54" s="196" t="s">
        <v>225</v>
      </c>
      <c r="R54" s="1019"/>
      <c r="S54" s="591">
        <f t="shared" si="0"/>
        <v>0</v>
      </c>
    </row>
    <row r="55" spans="1:19" customFormat="1" ht="15" thickBot="1" x14ac:dyDescent="0.35">
      <c r="A55" s="1747" t="s">
        <v>163</v>
      </c>
      <c r="B55" s="1747"/>
      <c r="C55" s="1747"/>
      <c r="D55" s="1747"/>
      <c r="E55" s="1747"/>
      <c r="F55" s="1747"/>
      <c r="G55" s="1747"/>
      <c r="H55" s="1747"/>
      <c r="I55" s="1747"/>
      <c r="J55" s="1747"/>
      <c r="K55" s="1747"/>
      <c r="L55" s="1747"/>
      <c r="M55" s="1747"/>
      <c r="N55" s="1747"/>
      <c r="O55" s="1747"/>
      <c r="P55" s="1747"/>
      <c r="Q55" s="1747"/>
      <c r="R55" s="1829">
        <f>SUM(S15:S54)</f>
        <v>0</v>
      </c>
      <c r="S55" s="1829"/>
    </row>
    <row r="56" spans="1:19" customFormat="1" ht="15" thickBot="1" x14ac:dyDescent="0.35">
      <c r="A56" s="59" t="s">
        <v>3023</v>
      </c>
      <c r="B56" s="59"/>
      <c r="C56" s="60"/>
      <c r="D56" s="60"/>
      <c r="E56" s="60"/>
      <c r="F56" s="60"/>
      <c r="G56" s="60"/>
      <c r="H56" s="60"/>
      <c r="I56" s="60"/>
      <c r="J56" s="60"/>
      <c r="K56" s="60"/>
      <c r="L56" s="60"/>
      <c r="M56" s="60"/>
      <c r="N56" s="60"/>
      <c r="O56" s="60"/>
      <c r="P56" s="60"/>
      <c r="Q56" s="61"/>
      <c r="R56" s="1829">
        <f>SUM(R55*2)</f>
        <v>0</v>
      </c>
      <c r="S56" s="1829"/>
    </row>
    <row r="57" spans="1:19" customFormat="1" x14ac:dyDescent="0.3">
      <c r="A57" s="142"/>
      <c r="B57" s="142"/>
      <c r="C57" s="142"/>
      <c r="D57" s="142"/>
      <c r="E57" s="142"/>
      <c r="F57" s="142"/>
      <c r="G57" s="143"/>
      <c r="H57" s="143"/>
      <c r="I57" s="143"/>
      <c r="J57" s="143"/>
      <c r="K57" s="143"/>
      <c r="L57" s="143"/>
      <c r="M57" s="143"/>
      <c r="N57" s="143"/>
      <c r="O57" s="143"/>
      <c r="P57" s="143"/>
      <c r="Q57" s="143"/>
      <c r="R57" s="142"/>
      <c r="S57" s="142"/>
    </row>
    <row r="58" spans="1:19" customFormat="1" x14ac:dyDescent="0.3">
      <c r="A58" s="6"/>
      <c r="B58" s="6"/>
      <c r="C58" s="6"/>
      <c r="D58" s="6"/>
      <c r="E58" s="6"/>
      <c r="F58" s="6"/>
      <c r="G58" s="62"/>
      <c r="H58" s="62"/>
      <c r="I58" s="62"/>
      <c r="J58" s="62"/>
      <c r="K58" s="62"/>
      <c r="L58" s="62"/>
      <c r="M58" s="62"/>
      <c r="N58" s="62"/>
      <c r="O58" s="62"/>
      <c r="P58" s="62"/>
      <c r="Q58" s="62"/>
      <c r="R58" s="6"/>
      <c r="S58" s="6"/>
    </row>
    <row r="59" spans="1:19" customFormat="1" x14ac:dyDescent="0.3">
      <c r="A59" s="6"/>
      <c r="B59" s="6"/>
      <c r="C59" s="6"/>
      <c r="D59" s="6"/>
      <c r="E59" s="6"/>
      <c r="F59" s="6"/>
      <c r="G59" s="62"/>
      <c r="H59" s="62"/>
      <c r="I59" s="62"/>
      <c r="J59" s="62"/>
      <c r="K59" s="62"/>
      <c r="L59" s="62"/>
      <c r="M59" s="62"/>
      <c r="N59" s="62"/>
      <c r="O59" s="62"/>
      <c r="P59" s="62"/>
      <c r="Q59" s="62"/>
      <c r="R59" s="6"/>
      <c r="S59" s="6"/>
    </row>
    <row r="60" spans="1:19" customFormat="1" x14ac:dyDescent="0.3">
      <c r="A60" s="6"/>
      <c r="B60" s="6"/>
      <c r="C60" s="6"/>
      <c r="D60" s="6"/>
      <c r="E60" s="6"/>
      <c r="F60" s="6"/>
      <c r="G60" s="62"/>
      <c r="H60" s="62"/>
      <c r="I60" s="62"/>
      <c r="J60" s="62"/>
      <c r="K60" s="62"/>
      <c r="L60" s="62"/>
      <c r="M60" s="62"/>
      <c r="N60" s="62"/>
      <c r="O60" s="62"/>
      <c r="P60" s="62"/>
      <c r="Q60" s="62"/>
      <c r="R60" s="6"/>
      <c r="S60" s="6"/>
    </row>
    <row r="61" spans="1:19" customFormat="1" x14ac:dyDescent="0.3">
      <c r="A61" s="6"/>
      <c r="B61" s="6"/>
      <c r="C61" s="6"/>
      <c r="D61" s="6"/>
      <c r="E61" s="6"/>
      <c r="F61" s="6"/>
      <c r="G61" s="62"/>
      <c r="H61" s="62"/>
      <c r="I61" s="62"/>
      <c r="J61" s="62"/>
      <c r="K61" s="62"/>
      <c r="L61" s="62"/>
      <c r="M61" s="62"/>
      <c r="N61" s="62"/>
      <c r="O61" s="62"/>
      <c r="P61" s="62"/>
      <c r="Q61" s="62"/>
      <c r="R61" s="6"/>
      <c r="S61" s="6"/>
    </row>
    <row r="62" spans="1:19" customFormat="1" x14ac:dyDescent="0.3">
      <c r="A62" s="6"/>
      <c r="B62" s="6"/>
      <c r="C62" s="6"/>
      <c r="D62" s="6"/>
      <c r="E62" s="6"/>
      <c r="F62" s="6"/>
      <c r="G62" s="62"/>
      <c r="H62" s="62"/>
      <c r="I62" s="62"/>
      <c r="J62" s="62"/>
      <c r="K62" s="62"/>
      <c r="L62" s="62"/>
      <c r="M62" s="62"/>
      <c r="N62" s="62"/>
      <c r="O62" s="62"/>
      <c r="P62" s="62"/>
      <c r="Q62" s="62"/>
      <c r="R62" s="6"/>
      <c r="S62" s="6"/>
    </row>
    <row r="63" spans="1:19" customFormat="1" ht="15" customHeight="1" x14ac:dyDescent="0.3">
      <c r="A63" s="6"/>
      <c r="B63" s="6"/>
      <c r="C63" s="6"/>
      <c r="D63" s="6"/>
      <c r="E63" s="6"/>
      <c r="F63" s="6"/>
      <c r="G63" s="62"/>
      <c r="H63" s="62"/>
      <c r="I63" s="62"/>
      <c r="J63" s="62"/>
      <c r="K63" s="62"/>
      <c r="L63" s="62"/>
      <c r="M63" s="62"/>
      <c r="N63" s="62"/>
      <c r="O63" s="62"/>
      <c r="P63" s="62"/>
      <c r="Q63" s="62"/>
      <c r="R63" s="6"/>
      <c r="S63" s="6"/>
    </row>
    <row r="64" spans="1:19" customFormat="1" x14ac:dyDescent="0.3">
      <c r="A64" s="6"/>
      <c r="B64" s="6"/>
      <c r="C64" s="6"/>
      <c r="D64" s="6"/>
      <c r="E64" s="6"/>
      <c r="F64" s="6"/>
      <c r="G64" s="62"/>
      <c r="H64" s="62"/>
      <c r="I64" s="62"/>
      <c r="J64" s="62"/>
      <c r="K64" s="62"/>
      <c r="L64" s="62"/>
      <c r="M64" s="62"/>
      <c r="N64" s="62"/>
      <c r="O64" s="62"/>
      <c r="P64" s="62"/>
      <c r="Q64" s="62"/>
      <c r="R64" s="6"/>
      <c r="S64" s="6"/>
    </row>
    <row r="73" ht="15" customHeight="1" x14ac:dyDescent="0.3"/>
    <row r="85" ht="15" customHeight="1" x14ac:dyDescent="0.3"/>
    <row r="95" ht="15" customHeight="1" x14ac:dyDescent="0.3"/>
    <row r="104" ht="15" customHeight="1" x14ac:dyDescent="0.3"/>
    <row r="116" ht="15" customHeight="1" x14ac:dyDescent="0.3"/>
    <row r="128" ht="15" customHeight="1" x14ac:dyDescent="0.3"/>
    <row r="137" ht="15" customHeight="1" x14ac:dyDescent="0.3"/>
    <row r="152" ht="15" customHeight="1" x14ac:dyDescent="0.3"/>
    <row r="154" ht="15" customHeight="1" x14ac:dyDescent="0.3"/>
  </sheetData>
  <sheetProtection algorithmName="SHA-512" hashValue="EMZ/u0EoMI+J/spQx4E8LJr3AicDY6GcZp9vk6OIwCNUoU1NvRYwihd7d79q9cbtk7aAZyWxDzDbEM2qaHNNZQ==" saltValue="Lbz07j55F0Lqx+M1q01nsg==" spinCount="100000" sheet="1" objects="1" scenarios="1"/>
  <mergeCells count="27">
    <mergeCell ref="A14:S14"/>
    <mergeCell ref="E1:S1"/>
    <mergeCell ref="A8:C8"/>
    <mergeCell ref="A9:D9"/>
    <mergeCell ref="A10:Q10"/>
    <mergeCell ref="A11:A13"/>
    <mergeCell ref="B11:B13"/>
    <mergeCell ref="C11:C13"/>
    <mergeCell ref="D11:D13"/>
    <mergeCell ref="E11:E13"/>
    <mergeCell ref="F11:F13"/>
    <mergeCell ref="G11:Q11"/>
    <mergeCell ref="R11:R13"/>
    <mergeCell ref="S11:S13"/>
    <mergeCell ref="G12:K12"/>
    <mergeCell ref="L12:Q12"/>
    <mergeCell ref="B15:B30"/>
    <mergeCell ref="C15:C30"/>
    <mergeCell ref="R17:S17"/>
    <mergeCell ref="R18:S18"/>
    <mergeCell ref="B31:B33"/>
    <mergeCell ref="C31:C33"/>
    <mergeCell ref="B34:B53"/>
    <mergeCell ref="C34:C53"/>
    <mergeCell ref="A55:Q55"/>
    <mergeCell ref="R55:S55"/>
    <mergeCell ref="R56:S5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3B72-7BF8-41FA-B8AB-540EEDC2F94B}">
  <sheetPr>
    <tabColor rgb="FFFFC000"/>
    <pageSetUpPr fitToPage="1"/>
  </sheetPr>
  <dimension ref="A1:S126"/>
  <sheetViews>
    <sheetView topLeftCell="E1" workbookViewId="0">
      <selection activeCell="R16" sqref="R16:R26"/>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10" width="3.109375" style="62" customWidth="1"/>
    <col min="11" max="11" width="4.88671875" style="62" customWidth="1"/>
    <col min="12" max="17" width="3.109375" style="62" customWidth="1"/>
    <col min="18" max="19" width="12.109375" style="6" customWidth="1"/>
    <col min="20" max="20" width="8.88671875" style="6" customWidth="1"/>
    <col min="21" max="16384" width="8.88671875" style="6"/>
  </cols>
  <sheetData>
    <row r="1" spans="1:19" s="9" customFormat="1" x14ac:dyDescent="0.3">
      <c r="A1" s="64"/>
      <c r="B1" s="64"/>
      <c r="C1" s="64"/>
      <c r="D1" s="65"/>
      <c r="E1" s="1770" t="s">
        <v>5130</v>
      </c>
      <c r="F1" s="1770"/>
      <c r="G1" s="1770"/>
      <c r="H1" s="1770"/>
      <c r="I1" s="1770"/>
      <c r="J1" s="1770"/>
      <c r="K1" s="1770"/>
      <c r="L1" s="1770"/>
      <c r="M1" s="1770"/>
      <c r="N1" s="1770"/>
      <c r="O1" s="1770"/>
      <c r="P1" s="1770"/>
      <c r="Q1" s="1770"/>
      <c r="R1" s="1770"/>
      <c r="S1" s="1770"/>
    </row>
    <row r="2" spans="1:19" s="9" customFormat="1" x14ac:dyDescent="0.3">
      <c r="A2" s="64"/>
      <c r="B2" s="64"/>
      <c r="C2" s="64"/>
      <c r="D2" s="65"/>
      <c r="E2" s="65"/>
      <c r="F2" s="65"/>
      <c r="G2" s="65"/>
      <c r="H2" s="65"/>
      <c r="I2" s="65"/>
      <c r="J2" s="65"/>
      <c r="K2" s="65"/>
      <c r="L2" s="65"/>
      <c r="M2" s="65"/>
      <c r="N2" s="65"/>
      <c r="O2" s="65"/>
      <c r="P2" s="65"/>
      <c r="Q2" s="65"/>
      <c r="R2" s="66"/>
      <c r="S2" s="66"/>
    </row>
    <row r="3" spans="1:19" s="9" customFormat="1" x14ac:dyDescent="0.3">
      <c r="A3" s="64"/>
      <c r="B3" s="64"/>
      <c r="C3" s="64"/>
      <c r="D3" s="65"/>
      <c r="E3" s="65"/>
      <c r="F3" s="65"/>
      <c r="G3" s="65"/>
      <c r="H3" s="65"/>
      <c r="I3" s="65"/>
      <c r="J3" s="65"/>
      <c r="K3" s="65"/>
      <c r="L3" s="65"/>
      <c r="M3" s="65"/>
      <c r="N3" s="65"/>
      <c r="O3" s="65"/>
      <c r="P3" s="65"/>
      <c r="Q3" s="65"/>
      <c r="R3" s="67"/>
      <c r="S3" s="67"/>
    </row>
    <row r="4" spans="1:19" s="9" customFormat="1" x14ac:dyDescent="0.3">
      <c r="A4" s="64"/>
      <c r="B4" s="64"/>
      <c r="C4" s="64"/>
      <c r="D4" s="65"/>
      <c r="E4" s="65"/>
      <c r="F4" s="65"/>
      <c r="G4" s="65"/>
      <c r="H4" s="65"/>
      <c r="I4" s="65"/>
      <c r="J4" s="65"/>
      <c r="K4" s="65"/>
      <c r="L4" s="65"/>
      <c r="M4" s="65"/>
      <c r="N4" s="65"/>
      <c r="O4" s="65"/>
      <c r="P4" s="65"/>
      <c r="Q4" s="65"/>
      <c r="R4" s="67"/>
      <c r="S4" s="67"/>
    </row>
    <row r="5" spans="1:19" s="9" customFormat="1" x14ac:dyDescent="0.3">
      <c r="A5" s="64"/>
      <c r="B5" s="64"/>
      <c r="C5" s="64"/>
      <c r="D5" s="65"/>
      <c r="E5" s="65"/>
      <c r="F5" s="65"/>
      <c r="G5" s="65"/>
      <c r="H5" s="65"/>
      <c r="I5" s="65"/>
      <c r="J5" s="65"/>
      <c r="K5" s="65"/>
      <c r="L5" s="65"/>
      <c r="M5" s="65"/>
      <c r="N5" s="65"/>
      <c r="O5" s="65"/>
      <c r="P5" s="65"/>
      <c r="Q5" s="65"/>
      <c r="R5" s="67"/>
      <c r="S5" s="67"/>
    </row>
    <row r="6" spans="1:19" s="9" customFormat="1" x14ac:dyDescent="0.3">
      <c r="A6" s="64"/>
      <c r="B6" s="64"/>
      <c r="C6" s="64"/>
      <c r="D6" s="65"/>
      <c r="E6" s="65"/>
      <c r="F6" s="65"/>
      <c r="G6" s="65"/>
      <c r="H6" s="65"/>
      <c r="I6" s="65"/>
      <c r="J6" s="65"/>
      <c r="K6" s="65"/>
      <c r="L6" s="65"/>
      <c r="M6" s="65"/>
      <c r="N6" s="65"/>
      <c r="O6" s="65"/>
      <c r="P6" s="65"/>
      <c r="Q6" s="65"/>
      <c r="R6" s="67"/>
      <c r="S6" s="67"/>
    </row>
    <row r="7" spans="1:19" s="9" customFormat="1" x14ac:dyDescent="0.3">
      <c r="A7" s="64"/>
      <c r="B7" s="64"/>
      <c r="C7" s="64"/>
      <c r="D7" s="65"/>
      <c r="E7" s="65"/>
      <c r="F7" s="65"/>
      <c r="G7" s="65"/>
      <c r="H7" s="65"/>
      <c r="I7" s="65"/>
      <c r="J7" s="65"/>
      <c r="K7" s="65"/>
      <c r="L7" s="65"/>
      <c r="M7" s="65"/>
      <c r="N7" s="65"/>
      <c r="O7" s="65"/>
      <c r="P7" s="65"/>
      <c r="Q7" s="65"/>
      <c r="R7" s="67"/>
      <c r="S7" s="67"/>
    </row>
    <row r="8" spans="1:19" s="9" customFormat="1" x14ac:dyDescent="0.3">
      <c r="A8" s="1771" t="s">
        <v>1</v>
      </c>
      <c r="B8" s="1771"/>
      <c r="C8" s="1771"/>
      <c r="D8" s="69"/>
      <c r="E8" s="69"/>
      <c r="F8" s="69"/>
      <c r="G8" s="69"/>
      <c r="H8" s="69"/>
      <c r="I8" s="69"/>
      <c r="J8" s="69"/>
      <c r="K8" s="69"/>
      <c r="L8" s="69"/>
      <c r="M8" s="69"/>
      <c r="N8" s="69"/>
      <c r="O8" s="65"/>
      <c r="P8" s="65"/>
      <c r="Q8" s="65"/>
      <c r="R8" s="67"/>
      <c r="S8" s="67"/>
    </row>
    <row r="9" spans="1:19" s="9" customFormat="1" x14ac:dyDescent="0.3">
      <c r="A9" s="1771" t="s">
        <v>5131</v>
      </c>
      <c r="B9" s="1771"/>
      <c r="C9" s="1771"/>
      <c r="D9" s="1771"/>
      <c r="E9" s="69"/>
      <c r="F9" s="69"/>
      <c r="G9" s="69"/>
      <c r="H9" s="69"/>
      <c r="I9" s="69"/>
      <c r="J9" s="69"/>
      <c r="K9" s="70"/>
      <c r="L9" s="70"/>
      <c r="M9" s="70"/>
      <c r="N9" s="70"/>
      <c r="O9" s="65"/>
      <c r="P9" s="65"/>
      <c r="Q9" s="65"/>
      <c r="R9" s="67"/>
      <c r="S9" s="67"/>
    </row>
    <row r="10" spans="1:19" s="9" customFormat="1" ht="15" thickBot="1" x14ac:dyDescent="0.35">
      <c r="A10" s="1762"/>
      <c r="B10" s="1762"/>
      <c r="C10" s="1762"/>
      <c r="D10" s="1762"/>
      <c r="E10" s="1762"/>
      <c r="F10" s="1762"/>
      <c r="G10" s="1762"/>
      <c r="H10" s="1762"/>
      <c r="I10" s="1762"/>
      <c r="J10" s="1762"/>
      <c r="K10" s="1762"/>
      <c r="L10" s="1762"/>
      <c r="M10" s="1762"/>
      <c r="N10" s="1762"/>
      <c r="O10" s="1762"/>
      <c r="P10" s="1762"/>
      <c r="Q10" s="1762"/>
      <c r="R10" s="67"/>
      <c r="S10" s="67"/>
    </row>
    <row r="11" spans="1:19"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3"/>
      <c r="Q11" s="1763"/>
      <c r="R11" s="1767" t="s">
        <v>116</v>
      </c>
      <c r="S11" s="1767" t="s">
        <v>117</v>
      </c>
    </row>
    <row r="12" spans="1:19" s="15" customFormat="1" ht="88.5" customHeight="1" thickBot="1" x14ac:dyDescent="0.35">
      <c r="A12" s="1763"/>
      <c r="B12" s="1763"/>
      <c r="C12" s="1764"/>
      <c r="D12" s="1768"/>
      <c r="E12" s="1768"/>
      <c r="F12" s="1768"/>
      <c r="G12" s="1763" t="s">
        <v>118</v>
      </c>
      <c r="H12" s="1763"/>
      <c r="I12" s="1763"/>
      <c r="J12" s="1763"/>
      <c r="K12" s="1763"/>
      <c r="L12" s="1763" t="s">
        <v>119</v>
      </c>
      <c r="M12" s="1763"/>
      <c r="N12" s="1763"/>
      <c r="O12" s="1763"/>
      <c r="P12" s="1763"/>
      <c r="Q12" s="1763"/>
      <c r="R12" s="1767"/>
      <c r="S12" s="1767"/>
    </row>
    <row r="13" spans="1:19" s="15" customFormat="1" ht="77.25" customHeight="1" thickBot="1" x14ac:dyDescent="0.35">
      <c r="A13" s="1763"/>
      <c r="B13" s="1763"/>
      <c r="C13" s="1764"/>
      <c r="D13" s="1768"/>
      <c r="E13" s="1768"/>
      <c r="F13" s="1768"/>
      <c r="G13" s="252" t="s">
        <v>120</v>
      </c>
      <c r="H13" s="17" t="s">
        <v>724</v>
      </c>
      <c r="I13" s="577" t="s">
        <v>603</v>
      </c>
      <c r="J13" s="577" t="s">
        <v>123</v>
      </c>
      <c r="K13" s="18" t="s">
        <v>124</v>
      </c>
      <c r="L13" s="19" t="s">
        <v>603</v>
      </c>
      <c r="M13" s="253" t="s">
        <v>123</v>
      </c>
      <c r="N13" s="17" t="s">
        <v>124</v>
      </c>
      <c r="O13" s="17" t="s">
        <v>125</v>
      </c>
      <c r="P13" s="17" t="s">
        <v>126</v>
      </c>
      <c r="Q13" s="18" t="s">
        <v>127</v>
      </c>
      <c r="R13" s="1767"/>
      <c r="S13" s="1767"/>
    </row>
    <row r="14" spans="1:19" customFormat="1" ht="15" thickBot="1" x14ac:dyDescent="0.35">
      <c r="A14" s="2104" t="s">
        <v>5132</v>
      </c>
      <c r="B14" s="2104"/>
      <c r="C14" s="2104"/>
      <c r="D14" s="2104"/>
      <c r="E14" s="2104"/>
      <c r="F14" s="2104"/>
      <c r="G14" s="2104"/>
      <c r="H14" s="2104"/>
      <c r="I14" s="2104"/>
      <c r="J14" s="2104"/>
      <c r="K14" s="2104"/>
      <c r="L14" s="2104"/>
      <c r="M14" s="2104"/>
      <c r="N14" s="2104"/>
      <c r="O14" s="2104"/>
      <c r="P14" s="2104"/>
      <c r="Q14" s="2104"/>
      <c r="R14" s="2104"/>
      <c r="S14" s="2104"/>
    </row>
    <row r="15" spans="1:19" customFormat="1" ht="15" customHeight="1" thickBot="1" x14ac:dyDescent="0.35">
      <c r="A15" s="20">
        <v>1</v>
      </c>
      <c r="B15" s="2087" t="s">
        <v>1077</v>
      </c>
      <c r="C15" s="2087" t="s">
        <v>5133</v>
      </c>
      <c r="D15" s="106" t="s">
        <v>1079</v>
      </c>
      <c r="E15" s="24">
        <v>2</v>
      </c>
      <c r="F15" s="24">
        <v>1</v>
      </c>
      <c r="G15" s="24"/>
      <c r="H15" s="309"/>
      <c r="I15" s="24"/>
      <c r="J15" s="24"/>
      <c r="K15" s="24"/>
      <c r="L15" s="24"/>
      <c r="M15" s="24"/>
      <c r="N15" s="24"/>
      <c r="O15" s="24"/>
      <c r="P15" s="24" t="s">
        <v>225</v>
      </c>
      <c r="Q15" s="25" t="s">
        <v>225</v>
      </c>
      <c r="R15" s="1811" t="s">
        <v>137</v>
      </c>
      <c r="S15" s="1811"/>
    </row>
    <row r="16" spans="1:19" customFormat="1" ht="15" customHeight="1" thickBot="1" x14ac:dyDescent="0.35">
      <c r="A16" s="30">
        <v>2</v>
      </c>
      <c r="B16" s="2087"/>
      <c r="C16" s="2087"/>
      <c r="D16" s="119" t="s">
        <v>1080</v>
      </c>
      <c r="E16" s="564">
        <v>2</v>
      </c>
      <c r="F16" s="564">
        <v>1</v>
      </c>
      <c r="G16" s="33"/>
      <c r="H16" s="33"/>
      <c r="I16" s="33"/>
      <c r="J16" s="33"/>
      <c r="K16" s="33"/>
      <c r="L16" s="33"/>
      <c r="M16" s="33"/>
      <c r="N16" s="33"/>
      <c r="O16" s="33"/>
      <c r="P16" s="273" t="s">
        <v>225</v>
      </c>
      <c r="Q16" s="273" t="s">
        <v>225</v>
      </c>
      <c r="R16" s="1030"/>
      <c r="S16" s="624">
        <f t="shared" ref="S16:S26" si="0">ROUND(R16,2)*E16*F16</f>
        <v>0</v>
      </c>
    </row>
    <row r="17" spans="1:19" customFormat="1" ht="15" customHeight="1" thickBot="1" x14ac:dyDescent="0.35">
      <c r="A17" s="30">
        <v>3</v>
      </c>
      <c r="B17" s="2087"/>
      <c r="C17" s="2087"/>
      <c r="D17" s="119" t="s">
        <v>1081</v>
      </c>
      <c r="E17" s="564">
        <v>2</v>
      </c>
      <c r="F17" s="564">
        <v>1</v>
      </c>
      <c r="G17" s="33"/>
      <c r="H17" s="33"/>
      <c r="I17" s="33"/>
      <c r="J17" s="273"/>
      <c r="K17" s="33"/>
      <c r="L17" s="33"/>
      <c r="M17" s="33"/>
      <c r="N17" s="33"/>
      <c r="O17" s="33"/>
      <c r="P17" s="273" t="s">
        <v>225</v>
      </c>
      <c r="Q17" s="273" t="s">
        <v>225</v>
      </c>
      <c r="R17" s="1031"/>
      <c r="S17" s="569">
        <f t="shared" si="0"/>
        <v>0</v>
      </c>
    </row>
    <row r="18" spans="1:19" customFormat="1" ht="15" customHeight="1" thickBot="1" x14ac:dyDescent="0.35">
      <c r="A18" s="30">
        <v>4</v>
      </c>
      <c r="B18" s="2087"/>
      <c r="C18" s="2087"/>
      <c r="D18" s="125" t="s">
        <v>1082</v>
      </c>
      <c r="E18" s="564">
        <v>1</v>
      </c>
      <c r="F18" s="564">
        <v>1</v>
      </c>
      <c r="G18" s="33"/>
      <c r="H18" s="33"/>
      <c r="I18" s="33"/>
      <c r="J18" s="33"/>
      <c r="K18" s="33"/>
      <c r="L18" s="33"/>
      <c r="M18" s="33"/>
      <c r="N18" s="33"/>
      <c r="O18" s="33"/>
      <c r="P18" s="33"/>
      <c r="Q18" s="273" t="s">
        <v>225</v>
      </c>
      <c r="R18" s="1031"/>
      <c r="S18" s="569">
        <f t="shared" si="0"/>
        <v>0</v>
      </c>
    </row>
    <row r="19" spans="1:19" customFormat="1" ht="15" customHeight="1" x14ac:dyDescent="0.3">
      <c r="A19" s="30">
        <v>5</v>
      </c>
      <c r="B19" s="2086" t="s">
        <v>5134</v>
      </c>
      <c r="C19" s="2086" t="s">
        <v>5135</v>
      </c>
      <c r="D19" s="233" t="s">
        <v>535</v>
      </c>
      <c r="E19" s="564">
        <v>2</v>
      </c>
      <c r="F19" s="564">
        <v>3</v>
      </c>
      <c r="G19" s="33"/>
      <c r="H19" s="273" t="s">
        <v>225</v>
      </c>
      <c r="I19" s="33"/>
      <c r="J19" s="33"/>
      <c r="K19" s="33"/>
      <c r="L19" s="33"/>
      <c r="M19" s="273"/>
      <c r="N19" s="33"/>
      <c r="O19" s="33"/>
      <c r="P19" s="273" t="s">
        <v>225</v>
      </c>
      <c r="Q19" s="273" t="s">
        <v>225</v>
      </c>
      <c r="R19" s="1031"/>
      <c r="S19" s="569">
        <f t="shared" si="0"/>
        <v>0</v>
      </c>
    </row>
    <row r="20" spans="1:19" customFormat="1" ht="15" customHeight="1" x14ac:dyDescent="0.3">
      <c r="A20" s="30">
        <v>6</v>
      </c>
      <c r="B20" s="2086"/>
      <c r="C20" s="2086"/>
      <c r="D20" s="233" t="s">
        <v>1085</v>
      </c>
      <c r="E20" s="564">
        <v>2</v>
      </c>
      <c r="F20" s="564">
        <v>3</v>
      </c>
      <c r="G20" s="33"/>
      <c r="H20" s="33"/>
      <c r="I20" s="33"/>
      <c r="J20" s="33"/>
      <c r="K20" s="33"/>
      <c r="L20" s="33"/>
      <c r="M20" s="33"/>
      <c r="N20" s="33"/>
      <c r="O20" s="273"/>
      <c r="P20" s="273" t="s">
        <v>225</v>
      </c>
      <c r="Q20" s="273" t="s">
        <v>225</v>
      </c>
      <c r="R20" s="1031"/>
      <c r="S20" s="569">
        <f t="shared" si="0"/>
        <v>0</v>
      </c>
    </row>
    <row r="21" spans="1:19" customFormat="1" x14ac:dyDescent="0.3">
      <c r="A21" s="30">
        <v>7</v>
      </c>
      <c r="B21" s="33" t="s">
        <v>5136</v>
      </c>
      <c r="C21" s="33" t="s">
        <v>5137</v>
      </c>
      <c r="D21" s="233" t="s">
        <v>712</v>
      </c>
      <c r="E21" s="564">
        <v>2</v>
      </c>
      <c r="F21" s="564">
        <v>4</v>
      </c>
      <c r="G21" s="33"/>
      <c r="H21" s="33"/>
      <c r="I21" s="33"/>
      <c r="J21" s="33"/>
      <c r="K21" s="33"/>
      <c r="L21" s="33"/>
      <c r="M21" s="33"/>
      <c r="N21" s="33"/>
      <c r="O21" s="33"/>
      <c r="P21" s="273" t="s">
        <v>225</v>
      </c>
      <c r="Q21" s="273" t="s">
        <v>225</v>
      </c>
      <c r="R21" s="1031"/>
      <c r="S21" s="569">
        <f t="shared" si="0"/>
        <v>0</v>
      </c>
    </row>
    <row r="22" spans="1:19" customFormat="1" ht="46.5" customHeight="1" x14ac:dyDescent="0.3">
      <c r="A22" s="30">
        <v>8</v>
      </c>
      <c r="B22" s="273" t="s">
        <v>5138</v>
      </c>
      <c r="C22" s="273" t="s">
        <v>5139</v>
      </c>
      <c r="D22" s="233" t="s">
        <v>1092</v>
      </c>
      <c r="E22" s="564">
        <v>2</v>
      </c>
      <c r="F22" s="564">
        <v>15</v>
      </c>
      <c r="G22" s="33"/>
      <c r="H22" s="33"/>
      <c r="I22" s="33"/>
      <c r="J22" s="33"/>
      <c r="K22" s="33"/>
      <c r="L22" s="33"/>
      <c r="M22" s="33"/>
      <c r="N22" s="33"/>
      <c r="O22" s="33"/>
      <c r="P22" s="273" t="s">
        <v>225</v>
      </c>
      <c r="Q22" s="273" t="s">
        <v>225</v>
      </c>
      <c r="R22" s="1031"/>
      <c r="S22" s="569">
        <f t="shared" si="0"/>
        <v>0</v>
      </c>
    </row>
    <row r="23" spans="1:19" customFormat="1" x14ac:dyDescent="0.3">
      <c r="A23" s="30">
        <v>9</v>
      </c>
      <c r="B23" s="2086" t="s">
        <v>5140</v>
      </c>
      <c r="C23" s="2086" t="s">
        <v>5141</v>
      </c>
      <c r="D23" s="233" t="s">
        <v>1092</v>
      </c>
      <c r="E23" s="564">
        <v>2</v>
      </c>
      <c r="F23" s="564">
        <v>1</v>
      </c>
      <c r="G23" s="33"/>
      <c r="H23" s="33"/>
      <c r="I23" s="33"/>
      <c r="J23" s="33"/>
      <c r="K23" s="33"/>
      <c r="L23" s="33"/>
      <c r="M23" s="33"/>
      <c r="N23" s="33"/>
      <c r="O23" s="33"/>
      <c r="P23" s="273" t="s">
        <v>225</v>
      </c>
      <c r="Q23" s="273" t="s">
        <v>225</v>
      </c>
      <c r="R23" s="1031"/>
      <c r="S23" s="569">
        <f t="shared" si="0"/>
        <v>0</v>
      </c>
    </row>
    <row r="24" spans="1:19" customFormat="1" ht="15" customHeight="1" x14ac:dyDescent="0.3">
      <c r="A24" s="30">
        <v>10</v>
      </c>
      <c r="B24" s="2086"/>
      <c r="C24" s="2086"/>
      <c r="D24" s="233" t="s">
        <v>1093</v>
      </c>
      <c r="E24" s="564">
        <v>2</v>
      </c>
      <c r="F24" s="564">
        <v>1</v>
      </c>
      <c r="G24" s="33"/>
      <c r="H24" s="33"/>
      <c r="I24" s="33"/>
      <c r="J24" s="33"/>
      <c r="K24" s="33"/>
      <c r="L24" s="33"/>
      <c r="M24" s="33"/>
      <c r="N24" s="33"/>
      <c r="O24" s="33"/>
      <c r="P24" s="273" t="s">
        <v>225</v>
      </c>
      <c r="Q24" s="273" t="s">
        <v>225</v>
      </c>
      <c r="R24" s="1031"/>
      <c r="S24" s="569">
        <f t="shared" si="0"/>
        <v>0</v>
      </c>
    </row>
    <row r="25" spans="1:19" customFormat="1" ht="15" customHeight="1" x14ac:dyDescent="0.3">
      <c r="A25" s="30">
        <v>11</v>
      </c>
      <c r="B25" s="2086"/>
      <c r="C25" s="2086"/>
      <c r="D25" s="233" t="s">
        <v>1094</v>
      </c>
      <c r="E25" s="564">
        <v>1</v>
      </c>
      <c r="F25" s="564">
        <v>1</v>
      </c>
      <c r="G25" s="33"/>
      <c r="H25" s="33"/>
      <c r="I25" s="33"/>
      <c r="J25" s="273"/>
      <c r="K25" s="33"/>
      <c r="L25" s="33"/>
      <c r="M25" s="33"/>
      <c r="N25" s="33"/>
      <c r="O25" s="33"/>
      <c r="P25" s="33"/>
      <c r="Q25" s="273" t="s">
        <v>225</v>
      </c>
      <c r="R25" s="1031"/>
      <c r="S25" s="569">
        <f t="shared" si="0"/>
        <v>0</v>
      </c>
    </row>
    <row r="26" spans="1:19" customFormat="1" ht="15" thickBot="1" x14ac:dyDescent="0.35">
      <c r="A26" s="41">
        <v>12</v>
      </c>
      <c r="B26" s="302"/>
      <c r="C26" s="302" t="s">
        <v>161</v>
      </c>
      <c r="D26" s="222" t="s">
        <v>162</v>
      </c>
      <c r="E26" s="44">
        <v>2</v>
      </c>
      <c r="F26" s="302">
        <v>1</v>
      </c>
      <c r="G26" s="44"/>
      <c r="H26" s="44"/>
      <c r="I26" s="44"/>
      <c r="J26" s="44"/>
      <c r="K26" s="44"/>
      <c r="L26" s="44"/>
      <c r="M26" s="44"/>
      <c r="N26" s="44"/>
      <c r="O26" s="44"/>
      <c r="P26" s="44" t="s">
        <v>225</v>
      </c>
      <c r="Q26" s="196" t="s">
        <v>225</v>
      </c>
      <c r="R26" s="1032"/>
      <c r="S26" s="591">
        <f t="shared" si="0"/>
        <v>0</v>
      </c>
    </row>
    <row r="27" spans="1:19" customFormat="1" ht="15" thickBot="1" x14ac:dyDescent="0.35">
      <c r="A27" s="1747" t="s">
        <v>163</v>
      </c>
      <c r="B27" s="1747"/>
      <c r="C27" s="1747"/>
      <c r="D27" s="1747"/>
      <c r="E27" s="1747"/>
      <c r="F27" s="1747"/>
      <c r="G27" s="1747"/>
      <c r="H27" s="1747"/>
      <c r="I27" s="1747"/>
      <c r="J27" s="1747"/>
      <c r="K27" s="1747"/>
      <c r="L27" s="1747"/>
      <c r="M27" s="1747"/>
      <c r="N27" s="1747"/>
      <c r="O27" s="1747"/>
      <c r="P27" s="1747"/>
      <c r="Q27" s="1747"/>
      <c r="R27" s="1829">
        <f>SUM(S15:S26)</f>
        <v>0</v>
      </c>
      <c r="S27" s="1829"/>
    </row>
    <row r="28" spans="1:19" customFormat="1" ht="15" thickBot="1" x14ac:dyDescent="0.35">
      <c r="A28" s="59" t="s">
        <v>3023</v>
      </c>
      <c r="B28" s="59"/>
      <c r="C28" s="60"/>
      <c r="D28" s="60"/>
      <c r="E28" s="60"/>
      <c r="F28" s="60"/>
      <c r="G28" s="60"/>
      <c r="H28" s="60"/>
      <c r="I28" s="60"/>
      <c r="J28" s="60"/>
      <c r="K28" s="60"/>
      <c r="L28" s="60"/>
      <c r="M28" s="60"/>
      <c r="N28" s="60"/>
      <c r="O28" s="60"/>
      <c r="P28" s="60"/>
      <c r="Q28" s="61"/>
      <c r="R28" s="1829">
        <f>SUM(R27*2)</f>
        <v>0</v>
      </c>
      <c r="S28" s="1829"/>
    </row>
    <row r="29" spans="1:19" customFormat="1" x14ac:dyDescent="0.3">
      <c r="A29" s="142"/>
      <c r="B29" s="142"/>
      <c r="C29" s="142"/>
      <c r="D29" s="142"/>
      <c r="E29" s="142"/>
      <c r="F29" s="142"/>
      <c r="G29" s="143"/>
      <c r="H29" s="143"/>
      <c r="I29" s="143"/>
      <c r="J29" s="143"/>
      <c r="K29" s="143"/>
      <c r="L29" s="143"/>
      <c r="M29" s="143"/>
      <c r="N29" s="143"/>
      <c r="O29" s="143"/>
      <c r="P29" s="143"/>
      <c r="Q29" s="143"/>
      <c r="R29" s="142"/>
      <c r="S29" s="142"/>
    </row>
    <row r="30" spans="1:19" customFormat="1" x14ac:dyDescent="0.3">
      <c r="A30" s="6"/>
      <c r="B30" s="6"/>
      <c r="C30" s="6"/>
      <c r="D30" s="6"/>
      <c r="E30" s="6"/>
      <c r="F30" s="6"/>
      <c r="G30" s="62"/>
      <c r="H30" s="62"/>
      <c r="I30" s="62"/>
      <c r="J30" s="62"/>
      <c r="K30" s="62"/>
      <c r="L30" s="62"/>
      <c r="M30" s="62"/>
      <c r="N30" s="62"/>
      <c r="O30" s="62"/>
      <c r="P30" s="62"/>
      <c r="Q30" s="62"/>
      <c r="R30" s="6"/>
      <c r="S30" s="6"/>
    </row>
    <row r="31" spans="1:19" customFormat="1" x14ac:dyDescent="0.3">
      <c r="A31" s="6"/>
      <c r="B31" s="6"/>
      <c r="C31" s="6"/>
      <c r="D31" s="6"/>
      <c r="E31" s="6"/>
      <c r="F31" s="6"/>
      <c r="G31" s="62"/>
      <c r="H31" s="62"/>
      <c r="I31" s="62"/>
      <c r="J31" s="62"/>
      <c r="K31" s="62"/>
      <c r="L31" s="62"/>
      <c r="M31" s="62"/>
      <c r="N31" s="62"/>
      <c r="O31" s="62"/>
      <c r="P31" s="62"/>
      <c r="Q31" s="62"/>
      <c r="R31" s="6"/>
      <c r="S31" s="6"/>
    </row>
    <row r="32" spans="1:19" customFormat="1" x14ac:dyDescent="0.3">
      <c r="A32" s="6"/>
      <c r="B32" s="6"/>
      <c r="C32" s="6"/>
      <c r="D32" s="6"/>
      <c r="E32" s="6"/>
      <c r="F32" s="6"/>
      <c r="G32" s="62"/>
      <c r="H32" s="62"/>
      <c r="I32" s="62"/>
      <c r="J32" s="62"/>
      <c r="K32" s="62"/>
      <c r="L32" s="62"/>
      <c r="M32" s="62"/>
      <c r="N32" s="62"/>
      <c r="O32" s="62"/>
      <c r="P32" s="62"/>
      <c r="Q32" s="62"/>
      <c r="R32" s="6"/>
      <c r="S32" s="6"/>
    </row>
    <row r="35" ht="15" customHeight="1" x14ac:dyDescent="0.3"/>
    <row r="45" ht="15" customHeight="1" x14ac:dyDescent="0.3"/>
    <row r="57" ht="15" customHeight="1" x14ac:dyDescent="0.3"/>
    <row r="67" ht="15" customHeight="1" x14ac:dyDescent="0.3"/>
    <row r="76" ht="15" customHeight="1" x14ac:dyDescent="0.3"/>
    <row r="88" ht="15" customHeight="1" x14ac:dyDescent="0.3"/>
    <row r="100" ht="15" customHeight="1" x14ac:dyDescent="0.3"/>
    <row r="109" ht="15" customHeight="1" x14ac:dyDescent="0.3"/>
    <row r="124" ht="15" customHeight="1" x14ac:dyDescent="0.3"/>
    <row r="126" ht="15" customHeight="1" x14ac:dyDescent="0.3"/>
  </sheetData>
  <sheetProtection algorithmName="SHA-512" hashValue="lEGWZOFNQcyFilqZda2cabrr93qqUUaRXbd9qar/2WbID6RUOd6aPlx0raqWZaNydZ3KoR7zzDjC3eS2QchmMQ==" saltValue="meOLZEPhYx8gSaQjQP+Vcw==" spinCount="100000" sheet="1" objects="1" scenarios="1"/>
  <mergeCells count="26">
    <mergeCell ref="A14:S14"/>
    <mergeCell ref="E1:S1"/>
    <mergeCell ref="A8:C8"/>
    <mergeCell ref="A9:D9"/>
    <mergeCell ref="A10:Q10"/>
    <mergeCell ref="A11:A13"/>
    <mergeCell ref="B11:B13"/>
    <mergeCell ref="C11:C13"/>
    <mergeCell ref="D11:D13"/>
    <mergeCell ref="E11:E13"/>
    <mergeCell ref="F11:F13"/>
    <mergeCell ref="G11:Q11"/>
    <mergeCell ref="R11:R13"/>
    <mergeCell ref="S11:S13"/>
    <mergeCell ref="G12:K12"/>
    <mergeCell ref="L12:Q12"/>
    <mergeCell ref="A27:Q27"/>
    <mergeCell ref="R27:S27"/>
    <mergeCell ref="R28:S28"/>
    <mergeCell ref="B15:B18"/>
    <mergeCell ref="C15:C18"/>
    <mergeCell ref="R15:S15"/>
    <mergeCell ref="B19:B20"/>
    <mergeCell ref="C19:C20"/>
    <mergeCell ref="B23:B25"/>
    <mergeCell ref="C23:C25"/>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34E36-91D2-492C-90D8-7C0064C6BEC1}">
  <sheetPr>
    <tabColor rgb="FFFFC000"/>
    <pageSetUpPr fitToPage="1"/>
  </sheetPr>
  <dimension ref="A1:S172"/>
  <sheetViews>
    <sheetView topLeftCell="D49" workbookViewId="0">
      <selection activeCell="R15" sqref="R15:R72"/>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10" width="3.109375" style="62" customWidth="1"/>
    <col min="11" max="11" width="4.88671875" style="62" customWidth="1"/>
    <col min="12" max="17" width="3.109375" style="62" customWidth="1"/>
    <col min="18" max="19" width="12.109375" style="6" customWidth="1"/>
    <col min="20" max="20" width="8.88671875" style="6" customWidth="1"/>
    <col min="21" max="16384" width="8.88671875" style="6"/>
  </cols>
  <sheetData>
    <row r="1" spans="1:19" s="9" customFormat="1" x14ac:dyDescent="0.3">
      <c r="A1" s="64"/>
      <c r="B1" s="64"/>
      <c r="C1" s="64"/>
      <c r="D1" s="65"/>
      <c r="E1" s="1770" t="s">
        <v>5142</v>
      </c>
      <c r="F1" s="1770"/>
      <c r="G1" s="1770"/>
      <c r="H1" s="1770"/>
      <c r="I1" s="1770"/>
      <c r="J1" s="1770"/>
      <c r="K1" s="1770"/>
      <c r="L1" s="1770"/>
      <c r="M1" s="1770"/>
      <c r="N1" s="1770"/>
      <c r="O1" s="1770"/>
      <c r="P1" s="1770"/>
      <c r="Q1" s="1770"/>
      <c r="R1" s="1770"/>
      <c r="S1" s="1770"/>
    </row>
    <row r="2" spans="1:19" s="9" customFormat="1" x14ac:dyDescent="0.3">
      <c r="A2" s="64"/>
      <c r="B2" s="64"/>
      <c r="C2" s="64"/>
      <c r="D2" s="65"/>
      <c r="E2" s="65"/>
      <c r="F2" s="65"/>
      <c r="G2" s="65"/>
      <c r="H2" s="65"/>
      <c r="I2" s="65"/>
      <c r="J2" s="65"/>
      <c r="K2" s="65"/>
      <c r="L2" s="65"/>
      <c r="M2" s="65"/>
      <c r="N2" s="65"/>
      <c r="O2" s="65"/>
      <c r="P2" s="65"/>
      <c r="Q2" s="65"/>
      <c r="R2" s="66"/>
      <c r="S2" s="66"/>
    </row>
    <row r="3" spans="1:19" s="9" customFormat="1" x14ac:dyDescent="0.3">
      <c r="A3" s="64"/>
      <c r="B3" s="64"/>
      <c r="C3" s="64"/>
      <c r="D3" s="65"/>
      <c r="E3" s="65"/>
      <c r="F3" s="65"/>
      <c r="G3" s="65"/>
      <c r="H3" s="65"/>
      <c r="I3" s="65"/>
      <c r="J3" s="65"/>
      <c r="K3" s="65"/>
      <c r="L3" s="65"/>
      <c r="M3" s="65"/>
      <c r="N3" s="65"/>
      <c r="O3" s="65"/>
      <c r="P3" s="65"/>
      <c r="Q3" s="65"/>
      <c r="R3" s="67"/>
      <c r="S3" s="67"/>
    </row>
    <row r="4" spans="1:19" s="9" customFormat="1" x14ac:dyDescent="0.3">
      <c r="A4" s="64"/>
      <c r="B4" s="64"/>
      <c r="C4" s="64"/>
      <c r="D4" s="65"/>
      <c r="E4" s="65"/>
      <c r="F4" s="65"/>
      <c r="G4" s="65"/>
      <c r="H4" s="65"/>
      <c r="I4" s="65"/>
      <c r="J4" s="65"/>
      <c r="K4" s="65"/>
      <c r="L4" s="65"/>
      <c r="M4" s="65"/>
      <c r="N4" s="65"/>
      <c r="O4" s="65"/>
      <c r="P4" s="65"/>
      <c r="Q4" s="65"/>
      <c r="R4" s="67"/>
      <c r="S4" s="67"/>
    </row>
    <row r="5" spans="1:19" s="9" customFormat="1" x14ac:dyDescent="0.3">
      <c r="A5" s="64"/>
      <c r="B5" s="64"/>
      <c r="C5" s="64"/>
      <c r="D5" s="65"/>
      <c r="E5" s="65"/>
      <c r="F5" s="65"/>
      <c r="G5" s="65"/>
      <c r="H5" s="65"/>
      <c r="I5" s="65"/>
      <c r="J5" s="65"/>
      <c r="K5" s="65"/>
      <c r="L5" s="65"/>
      <c r="M5" s="65"/>
      <c r="N5" s="65"/>
      <c r="O5" s="65"/>
      <c r="P5" s="65"/>
      <c r="Q5" s="65"/>
      <c r="R5" s="67"/>
      <c r="S5" s="67"/>
    </row>
    <row r="6" spans="1:19" s="9" customFormat="1" x14ac:dyDescent="0.3">
      <c r="A6" s="64"/>
      <c r="B6" s="64"/>
      <c r="C6" s="64"/>
      <c r="D6" s="65"/>
      <c r="E6" s="65"/>
      <c r="F6" s="65"/>
      <c r="G6" s="65"/>
      <c r="H6" s="65"/>
      <c r="I6" s="65"/>
      <c r="J6" s="65"/>
      <c r="K6" s="65"/>
      <c r="L6" s="65"/>
      <c r="M6" s="65"/>
      <c r="N6" s="65"/>
      <c r="O6" s="65"/>
      <c r="P6" s="65"/>
      <c r="Q6" s="65"/>
      <c r="R6" s="67"/>
      <c r="S6" s="67"/>
    </row>
    <row r="7" spans="1:19" s="9" customFormat="1" x14ac:dyDescent="0.3">
      <c r="A7" s="64"/>
      <c r="B7" s="64"/>
      <c r="C7" s="64"/>
      <c r="D7" s="65"/>
      <c r="E7" s="65"/>
      <c r="F7" s="65"/>
      <c r="G7" s="65"/>
      <c r="H7" s="65"/>
      <c r="I7" s="65"/>
      <c r="J7" s="65"/>
      <c r="K7" s="65"/>
      <c r="L7" s="65"/>
      <c r="M7" s="65"/>
      <c r="N7" s="65"/>
      <c r="O7" s="65"/>
      <c r="P7" s="65"/>
      <c r="Q7" s="65"/>
      <c r="R7" s="67"/>
      <c r="S7" s="67"/>
    </row>
    <row r="8" spans="1:19" s="9" customFormat="1" x14ac:dyDescent="0.3">
      <c r="A8" s="1771" t="s">
        <v>1</v>
      </c>
      <c r="B8" s="1771"/>
      <c r="C8" s="1771"/>
      <c r="D8" s="69"/>
      <c r="E8" s="69"/>
      <c r="F8" s="69"/>
      <c r="G8" s="69"/>
      <c r="H8" s="69"/>
      <c r="I8" s="69"/>
      <c r="J8" s="69"/>
      <c r="K8" s="69"/>
      <c r="L8" s="69"/>
      <c r="M8" s="69"/>
      <c r="N8" s="69"/>
      <c r="O8" s="65"/>
      <c r="P8" s="65"/>
      <c r="Q8" s="65"/>
      <c r="R8" s="67"/>
      <c r="S8" s="67"/>
    </row>
    <row r="9" spans="1:19" s="9" customFormat="1" x14ac:dyDescent="0.3">
      <c r="A9" s="1771" t="s">
        <v>5143</v>
      </c>
      <c r="B9" s="1771"/>
      <c r="C9" s="1771"/>
      <c r="D9" s="1771"/>
      <c r="E9" s="69"/>
      <c r="F9" s="69"/>
      <c r="G9" s="69"/>
      <c r="H9" s="69"/>
      <c r="I9" s="69"/>
      <c r="J9" s="69"/>
      <c r="K9" s="70"/>
      <c r="L9" s="70"/>
      <c r="M9" s="70"/>
      <c r="N9" s="70"/>
      <c r="O9" s="65"/>
      <c r="P9" s="65"/>
      <c r="Q9" s="65"/>
      <c r="R9" s="67"/>
      <c r="S9" s="67"/>
    </row>
    <row r="10" spans="1:19" s="9" customFormat="1" ht="15" thickBot="1" x14ac:dyDescent="0.35">
      <c r="A10" s="1762"/>
      <c r="B10" s="1762"/>
      <c r="C10" s="1762"/>
      <c r="D10" s="1762"/>
      <c r="E10" s="1762"/>
      <c r="F10" s="1762"/>
      <c r="G10" s="1762"/>
      <c r="H10" s="1762"/>
      <c r="I10" s="1762"/>
      <c r="J10" s="1762"/>
      <c r="K10" s="1762"/>
      <c r="L10" s="1762"/>
      <c r="M10" s="1762"/>
      <c r="N10" s="1762"/>
      <c r="O10" s="1762"/>
      <c r="P10" s="1762"/>
      <c r="Q10" s="1762"/>
      <c r="R10" s="67"/>
      <c r="S10" s="67"/>
    </row>
    <row r="11" spans="1:19" s="15"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3"/>
      <c r="P11" s="1763"/>
      <c r="Q11" s="1763"/>
      <c r="R11" s="1767" t="s">
        <v>116</v>
      </c>
      <c r="S11" s="1767" t="s">
        <v>117</v>
      </c>
    </row>
    <row r="12" spans="1:19" s="15" customFormat="1" ht="88.5" customHeight="1" thickBot="1" x14ac:dyDescent="0.35">
      <c r="A12" s="1763"/>
      <c r="B12" s="1763"/>
      <c r="C12" s="1764"/>
      <c r="D12" s="1768"/>
      <c r="E12" s="1768"/>
      <c r="F12" s="1768"/>
      <c r="G12" s="1763" t="s">
        <v>118</v>
      </c>
      <c r="H12" s="1763"/>
      <c r="I12" s="1763"/>
      <c r="J12" s="1763"/>
      <c r="K12" s="1763"/>
      <c r="L12" s="1763" t="s">
        <v>119</v>
      </c>
      <c r="M12" s="1763"/>
      <c r="N12" s="1763"/>
      <c r="O12" s="1763"/>
      <c r="P12" s="1763"/>
      <c r="Q12" s="1763"/>
      <c r="R12" s="1767"/>
      <c r="S12" s="1767"/>
    </row>
    <row r="13" spans="1:19" s="15" customFormat="1" ht="77.25" customHeight="1" thickBot="1" x14ac:dyDescent="0.35">
      <c r="A13" s="1763"/>
      <c r="B13" s="1763"/>
      <c r="C13" s="1764"/>
      <c r="D13" s="1768"/>
      <c r="E13" s="1768"/>
      <c r="F13" s="1768"/>
      <c r="G13" s="252" t="s">
        <v>120</v>
      </c>
      <c r="H13" s="17" t="s">
        <v>724</v>
      </c>
      <c r="I13" s="577" t="s">
        <v>603</v>
      </c>
      <c r="J13" s="577" t="s">
        <v>123</v>
      </c>
      <c r="K13" s="18" t="s">
        <v>124</v>
      </c>
      <c r="L13" s="19" t="s">
        <v>603</v>
      </c>
      <c r="M13" s="253" t="s">
        <v>123</v>
      </c>
      <c r="N13" s="17" t="s">
        <v>124</v>
      </c>
      <c r="O13" s="17" t="s">
        <v>125</v>
      </c>
      <c r="P13" s="17" t="s">
        <v>126</v>
      </c>
      <c r="Q13" s="18" t="s">
        <v>127</v>
      </c>
      <c r="R13" s="1767"/>
      <c r="S13" s="1767"/>
    </row>
    <row r="14" spans="1:19" customFormat="1" ht="15" thickBot="1" x14ac:dyDescent="0.35">
      <c r="A14" s="1759" t="s">
        <v>5144</v>
      </c>
      <c r="B14" s="1759"/>
      <c r="C14" s="1759"/>
      <c r="D14" s="1759"/>
      <c r="E14" s="1759"/>
      <c r="F14" s="1759"/>
      <c r="G14" s="1759"/>
      <c r="H14" s="1759"/>
      <c r="I14" s="1759"/>
      <c r="J14" s="1759"/>
      <c r="K14" s="1759"/>
      <c r="L14" s="1759"/>
      <c r="M14" s="1759"/>
      <c r="N14" s="1759"/>
      <c r="O14" s="1759"/>
      <c r="P14" s="1759"/>
      <c r="Q14" s="1759"/>
      <c r="R14" s="1759"/>
      <c r="S14" s="1759"/>
    </row>
    <row r="15" spans="1:19" customFormat="1" ht="15" customHeight="1" thickBot="1" x14ac:dyDescent="0.35">
      <c r="A15" s="20">
        <v>1</v>
      </c>
      <c r="B15" s="2084" t="s">
        <v>168</v>
      </c>
      <c r="C15" s="625" t="s">
        <v>5145</v>
      </c>
      <c r="D15" s="144" t="s">
        <v>170</v>
      </c>
      <c r="E15" s="563">
        <v>2</v>
      </c>
      <c r="F15" s="563">
        <v>1</v>
      </c>
      <c r="G15" s="24"/>
      <c r="H15" s="309"/>
      <c r="I15" s="24"/>
      <c r="J15" s="24"/>
      <c r="K15" s="24"/>
      <c r="L15" s="24"/>
      <c r="M15" s="24"/>
      <c r="N15" s="24"/>
      <c r="O15" s="24"/>
      <c r="P15" s="309" t="s">
        <v>225</v>
      </c>
      <c r="Q15" s="309" t="s">
        <v>225</v>
      </c>
      <c r="R15" s="904"/>
      <c r="S15" s="567">
        <f t="shared" ref="S15:S46" si="0">ROUND(R15,2)*E15*F15</f>
        <v>0</v>
      </c>
    </row>
    <row r="16" spans="1:19" customFormat="1" ht="15" customHeight="1" thickBot="1" x14ac:dyDescent="0.35">
      <c r="A16" s="30">
        <v>2</v>
      </c>
      <c r="B16" s="2084"/>
      <c r="C16" s="626" t="s">
        <v>5146</v>
      </c>
      <c r="D16" s="233" t="s">
        <v>170</v>
      </c>
      <c r="E16" s="564">
        <v>2</v>
      </c>
      <c r="F16" s="564">
        <v>1</v>
      </c>
      <c r="G16" s="33"/>
      <c r="H16" s="33"/>
      <c r="I16" s="33"/>
      <c r="J16" s="33"/>
      <c r="K16" s="33"/>
      <c r="L16" s="33"/>
      <c r="M16" s="33"/>
      <c r="N16" s="33"/>
      <c r="O16" s="33"/>
      <c r="P16" s="273" t="s">
        <v>225</v>
      </c>
      <c r="Q16" s="273" t="s">
        <v>225</v>
      </c>
      <c r="R16" s="905"/>
      <c r="S16" s="569">
        <f t="shared" si="0"/>
        <v>0</v>
      </c>
    </row>
    <row r="17" spans="1:19" customFormat="1" ht="15" customHeight="1" thickBot="1" x14ac:dyDescent="0.35">
      <c r="A17" s="30">
        <v>3</v>
      </c>
      <c r="B17" s="2084"/>
      <c r="C17" s="626" t="s">
        <v>5147</v>
      </c>
      <c r="D17" s="233" t="s">
        <v>170</v>
      </c>
      <c r="E17" s="564">
        <v>2</v>
      </c>
      <c r="F17" s="564">
        <v>1</v>
      </c>
      <c r="G17" s="33"/>
      <c r="H17" s="33"/>
      <c r="I17" s="33"/>
      <c r="J17" s="273"/>
      <c r="K17" s="33"/>
      <c r="L17" s="33"/>
      <c r="M17" s="33"/>
      <c r="N17" s="33"/>
      <c r="O17" s="33"/>
      <c r="P17" s="273" t="s">
        <v>225</v>
      </c>
      <c r="Q17" s="273" t="s">
        <v>225</v>
      </c>
      <c r="R17" s="905"/>
      <c r="S17" s="569">
        <f t="shared" si="0"/>
        <v>0</v>
      </c>
    </row>
    <row r="18" spans="1:19" customFormat="1" ht="15" customHeight="1" thickBot="1" x14ac:dyDescent="0.35">
      <c r="A18" s="30">
        <v>4</v>
      </c>
      <c r="B18" s="2084"/>
      <c r="C18" s="626" t="s">
        <v>5148</v>
      </c>
      <c r="D18" s="233" t="s">
        <v>170</v>
      </c>
      <c r="E18" s="564">
        <v>2</v>
      </c>
      <c r="F18" s="564">
        <v>1</v>
      </c>
      <c r="G18" s="33"/>
      <c r="H18" s="33"/>
      <c r="I18" s="33"/>
      <c r="J18" s="33"/>
      <c r="K18" s="33"/>
      <c r="L18" s="33"/>
      <c r="M18" s="33"/>
      <c r="N18" s="33"/>
      <c r="O18" s="33"/>
      <c r="P18" s="273" t="s">
        <v>225</v>
      </c>
      <c r="Q18" s="273" t="s">
        <v>225</v>
      </c>
      <c r="R18" s="905"/>
      <c r="S18" s="569">
        <f t="shared" si="0"/>
        <v>0</v>
      </c>
    </row>
    <row r="19" spans="1:19" customFormat="1" ht="15" customHeight="1" thickBot="1" x14ac:dyDescent="0.35">
      <c r="A19" s="30">
        <v>5</v>
      </c>
      <c r="B19" s="2084"/>
      <c r="C19" s="626" t="s">
        <v>5149</v>
      </c>
      <c r="D19" s="233" t="s">
        <v>170</v>
      </c>
      <c r="E19" s="564">
        <v>2</v>
      </c>
      <c r="F19" s="564">
        <v>1</v>
      </c>
      <c r="G19" s="33"/>
      <c r="H19" s="273"/>
      <c r="I19" s="33"/>
      <c r="J19" s="33"/>
      <c r="K19" s="33"/>
      <c r="L19" s="33"/>
      <c r="M19" s="273"/>
      <c r="N19" s="33"/>
      <c r="O19" s="33"/>
      <c r="P19" s="273" t="s">
        <v>225</v>
      </c>
      <c r="Q19" s="273" t="s">
        <v>225</v>
      </c>
      <c r="R19" s="905"/>
      <c r="S19" s="569">
        <f t="shared" si="0"/>
        <v>0</v>
      </c>
    </row>
    <row r="20" spans="1:19" customFormat="1" ht="15" customHeight="1" thickBot="1" x14ac:dyDescent="0.35">
      <c r="A20" s="30">
        <v>6</v>
      </c>
      <c r="B20" s="2084"/>
      <c r="C20" s="626" t="s">
        <v>176</v>
      </c>
      <c r="D20" s="233" t="s">
        <v>170</v>
      </c>
      <c r="E20" s="564">
        <v>2</v>
      </c>
      <c r="F20" s="564">
        <v>1</v>
      </c>
      <c r="G20" s="33"/>
      <c r="H20" s="33"/>
      <c r="I20" s="33"/>
      <c r="J20" s="33"/>
      <c r="K20" s="33"/>
      <c r="L20" s="33"/>
      <c r="M20" s="33"/>
      <c r="N20" s="33"/>
      <c r="O20" s="273"/>
      <c r="P20" s="273" t="s">
        <v>225</v>
      </c>
      <c r="Q20" s="273" t="s">
        <v>225</v>
      </c>
      <c r="R20" s="905"/>
      <c r="S20" s="569">
        <f t="shared" si="0"/>
        <v>0</v>
      </c>
    </row>
    <row r="21" spans="1:19" customFormat="1" ht="15" customHeight="1" thickBot="1" x14ac:dyDescent="0.35">
      <c r="A21" s="30">
        <v>7</v>
      </c>
      <c r="B21" s="2084"/>
      <c r="C21" s="626" t="s">
        <v>177</v>
      </c>
      <c r="D21" s="233" t="s">
        <v>170</v>
      </c>
      <c r="E21" s="564">
        <v>2</v>
      </c>
      <c r="F21" s="564">
        <v>1</v>
      </c>
      <c r="G21" s="33"/>
      <c r="H21" s="33"/>
      <c r="I21" s="33"/>
      <c r="J21" s="33"/>
      <c r="K21" s="33"/>
      <c r="L21" s="33"/>
      <c r="M21" s="33"/>
      <c r="N21" s="33"/>
      <c r="O21" s="33"/>
      <c r="P21" s="273" t="s">
        <v>225</v>
      </c>
      <c r="Q21" s="273" t="s">
        <v>225</v>
      </c>
      <c r="R21" s="905"/>
      <c r="S21" s="569">
        <f t="shared" si="0"/>
        <v>0</v>
      </c>
    </row>
    <row r="22" spans="1:19" customFormat="1" ht="15" customHeight="1" thickBot="1" x14ac:dyDescent="0.35">
      <c r="A22" s="30">
        <v>8</v>
      </c>
      <c r="B22" s="2084"/>
      <c r="C22" s="626" t="s">
        <v>178</v>
      </c>
      <c r="D22" s="233" t="s">
        <v>170</v>
      </c>
      <c r="E22" s="564">
        <v>2</v>
      </c>
      <c r="F22" s="564">
        <v>1</v>
      </c>
      <c r="G22" s="33"/>
      <c r="H22" s="33"/>
      <c r="I22" s="33"/>
      <c r="J22" s="33"/>
      <c r="K22" s="33"/>
      <c r="L22" s="33"/>
      <c r="M22" s="33"/>
      <c r="N22" s="33"/>
      <c r="O22" s="33"/>
      <c r="P22" s="273" t="s">
        <v>225</v>
      </c>
      <c r="Q22" s="273" t="s">
        <v>225</v>
      </c>
      <c r="R22" s="905"/>
      <c r="S22" s="569">
        <f t="shared" si="0"/>
        <v>0</v>
      </c>
    </row>
    <row r="23" spans="1:19" customFormat="1" ht="15" customHeight="1" thickBot="1" x14ac:dyDescent="0.35">
      <c r="A23" s="30">
        <v>9</v>
      </c>
      <c r="B23" s="2084"/>
      <c r="C23" s="626" t="s">
        <v>5150</v>
      </c>
      <c r="D23" s="233" t="s">
        <v>170</v>
      </c>
      <c r="E23" s="564">
        <v>2</v>
      </c>
      <c r="F23" s="564">
        <v>1</v>
      </c>
      <c r="G23" s="33"/>
      <c r="H23" s="33"/>
      <c r="I23" s="33"/>
      <c r="J23" s="33"/>
      <c r="K23" s="33"/>
      <c r="L23" s="33"/>
      <c r="M23" s="33"/>
      <c r="N23" s="33"/>
      <c r="O23" s="33"/>
      <c r="P23" s="273" t="s">
        <v>225</v>
      </c>
      <c r="Q23" s="273" t="s">
        <v>225</v>
      </c>
      <c r="R23" s="905"/>
      <c r="S23" s="569">
        <f t="shared" si="0"/>
        <v>0</v>
      </c>
    </row>
    <row r="24" spans="1:19" customFormat="1" ht="15" customHeight="1" thickBot="1" x14ac:dyDescent="0.35">
      <c r="A24" s="30">
        <v>10</v>
      </c>
      <c r="B24" s="2084"/>
      <c r="C24" s="626" t="s">
        <v>5151</v>
      </c>
      <c r="D24" s="233" t="s">
        <v>170</v>
      </c>
      <c r="E24" s="564">
        <v>2</v>
      </c>
      <c r="F24" s="564">
        <v>1</v>
      </c>
      <c r="G24" s="33"/>
      <c r="H24" s="33"/>
      <c r="I24" s="33"/>
      <c r="J24" s="33"/>
      <c r="K24" s="33"/>
      <c r="L24" s="33"/>
      <c r="M24" s="33"/>
      <c r="N24" s="33"/>
      <c r="O24" s="33"/>
      <c r="P24" s="273" t="s">
        <v>225</v>
      </c>
      <c r="Q24" s="273" t="s">
        <v>225</v>
      </c>
      <c r="R24" s="905"/>
      <c r="S24" s="569">
        <f t="shared" si="0"/>
        <v>0</v>
      </c>
    </row>
    <row r="25" spans="1:19" customFormat="1" ht="15" customHeight="1" thickBot="1" x14ac:dyDescent="0.35">
      <c r="A25" s="30">
        <v>11</v>
      </c>
      <c r="B25" s="2084"/>
      <c r="C25" s="626" t="s">
        <v>5152</v>
      </c>
      <c r="D25" s="233" t="s">
        <v>170</v>
      </c>
      <c r="E25" s="564">
        <v>2</v>
      </c>
      <c r="F25" s="564">
        <v>1</v>
      </c>
      <c r="G25" s="33"/>
      <c r="H25" s="33"/>
      <c r="I25" s="33"/>
      <c r="J25" s="273"/>
      <c r="K25" s="33"/>
      <c r="L25" s="33"/>
      <c r="M25" s="33"/>
      <c r="N25" s="33"/>
      <c r="O25" s="33"/>
      <c r="P25" s="273" t="s">
        <v>225</v>
      </c>
      <c r="Q25" s="273" t="s">
        <v>225</v>
      </c>
      <c r="R25" s="905"/>
      <c r="S25" s="569">
        <f t="shared" si="0"/>
        <v>0</v>
      </c>
    </row>
    <row r="26" spans="1:19" customFormat="1" ht="15" customHeight="1" thickBot="1" x14ac:dyDescent="0.35">
      <c r="A26" s="30">
        <v>12</v>
      </c>
      <c r="B26" s="2084"/>
      <c r="C26" s="626" t="s">
        <v>5153</v>
      </c>
      <c r="D26" s="233" t="s">
        <v>170</v>
      </c>
      <c r="E26" s="564">
        <v>2</v>
      </c>
      <c r="F26" s="564">
        <v>1</v>
      </c>
      <c r="G26" s="33"/>
      <c r="H26" s="273"/>
      <c r="I26" s="33"/>
      <c r="J26" s="33"/>
      <c r="K26" s="33"/>
      <c r="L26" s="33"/>
      <c r="M26" s="33"/>
      <c r="N26" s="33"/>
      <c r="O26" s="33"/>
      <c r="P26" s="273" t="s">
        <v>225</v>
      </c>
      <c r="Q26" s="273" t="s">
        <v>225</v>
      </c>
      <c r="R26" s="905"/>
      <c r="S26" s="569">
        <f t="shared" si="0"/>
        <v>0</v>
      </c>
    </row>
    <row r="27" spans="1:19" customFormat="1" ht="15" customHeight="1" thickBot="1" x14ac:dyDescent="0.35">
      <c r="A27" s="30">
        <v>13</v>
      </c>
      <c r="B27" s="2084"/>
      <c r="C27" s="626" t="s">
        <v>5154</v>
      </c>
      <c r="D27" s="233" t="s">
        <v>170</v>
      </c>
      <c r="E27" s="564">
        <v>2</v>
      </c>
      <c r="F27" s="564">
        <v>1</v>
      </c>
      <c r="G27" s="33"/>
      <c r="H27" s="33"/>
      <c r="I27" s="33"/>
      <c r="J27" s="33"/>
      <c r="K27" s="33"/>
      <c r="L27" s="33"/>
      <c r="M27" s="33"/>
      <c r="N27" s="33"/>
      <c r="O27" s="33"/>
      <c r="P27" s="273" t="s">
        <v>225</v>
      </c>
      <c r="Q27" s="273" t="s">
        <v>225</v>
      </c>
      <c r="R27" s="905"/>
      <c r="S27" s="569">
        <f t="shared" si="0"/>
        <v>0</v>
      </c>
    </row>
    <row r="28" spans="1:19" customFormat="1" ht="15" customHeight="1" thickBot="1" x14ac:dyDescent="0.35">
      <c r="A28" s="30">
        <v>14</v>
      </c>
      <c r="B28" s="2084"/>
      <c r="C28" s="626" t="s">
        <v>5155</v>
      </c>
      <c r="D28" s="233" t="s">
        <v>170</v>
      </c>
      <c r="E28" s="564">
        <v>2</v>
      </c>
      <c r="F28" s="564">
        <v>1</v>
      </c>
      <c r="G28" s="33"/>
      <c r="H28" s="33"/>
      <c r="I28" s="33"/>
      <c r="J28" s="273"/>
      <c r="K28" s="33"/>
      <c r="L28" s="33"/>
      <c r="M28" s="33"/>
      <c r="N28" s="33"/>
      <c r="O28" s="33"/>
      <c r="P28" s="273" t="s">
        <v>225</v>
      </c>
      <c r="Q28" s="273" t="s">
        <v>225</v>
      </c>
      <c r="R28" s="905"/>
      <c r="S28" s="569">
        <f t="shared" si="0"/>
        <v>0</v>
      </c>
    </row>
    <row r="29" spans="1:19" customFormat="1" ht="15" customHeight="1" thickBot="1" x14ac:dyDescent="0.35">
      <c r="A29" s="30">
        <v>15</v>
      </c>
      <c r="B29" s="2084"/>
      <c r="C29" s="626" t="s">
        <v>5156</v>
      </c>
      <c r="D29" s="233" t="s">
        <v>170</v>
      </c>
      <c r="E29" s="564">
        <v>2</v>
      </c>
      <c r="F29" s="564">
        <v>1</v>
      </c>
      <c r="G29" s="33"/>
      <c r="H29" s="33"/>
      <c r="I29" s="33"/>
      <c r="J29" s="33"/>
      <c r="K29" s="33"/>
      <c r="L29" s="33"/>
      <c r="M29" s="33"/>
      <c r="N29" s="33"/>
      <c r="O29" s="33"/>
      <c r="P29" s="273" t="s">
        <v>225</v>
      </c>
      <c r="Q29" s="273" t="s">
        <v>225</v>
      </c>
      <c r="R29" s="905"/>
      <c r="S29" s="569">
        <f t="shared" si="0"/>
        <v>0</v>
      </c>
    </row>
    <row r="30" spans="1:19" customFormat="1" ht="15" customHeight="1" thickBot="1" x14ac:dyDescent="0.35">
      <c r="A30" s="30">
        <v>16</v>
      </c>
      <c r="B30" s="2084"/>
      <c r="C30" s="626" t="s">
        <v>5157</v>
      </c>
      <c r="D30" s="233" t="s">
        <v>170</v>
      </c>
      <c r="E30" s="564">
        <v>2</v>
      </c>
      <c r="F30" s="564">
        <v>1</v>
      </c>
      <c r="G30" s="33"/>
      <c r="H30" s="273"/>
      <c r="I30" s="33"/>
      <c r="J30" s="33"/>
      <c r="K30" s="33"/>
      <c r="L30" s="33"/>
      <c r="M30" s="273"/>
      <c r="N30" s="33"/>
      <c r="O30" s="33"/>
      <c r="P30" s="273" t="s">
        <v>225</v>
      </c>
      <c r="Q30" s="273" t="s">
        <v>225</v>
      </c>
      <c r="R30" s="905"/>
      <c r="S30" s="569">
        <f t="shared" si="0"/>
        <v>0</v>
      </c>
    </row>
    <row r="31" spans="1:19" customFormat="1" ht="15" customHeight="1" thickBot="1" x14ac:dyDescent="0.35">
      <c r="A31" s="30">
        <v>17</v>
      </c>
      <c r="B31" s="2084"/>
      <c r="C31" s="626" t="s">
        <v>5158</v>
      </c>
      <c r="D31" s="233" t="s">
        <v>170</v>
      </c>
      <c r="E31" s="564">
        <v>2</v>
      </c>
      <c r="F31" s="564">
        <v>1</v>
      </c>
      <c r="G31" s="33"/>
      <c r="H31" s="33"/>
      <c r="I31" s="33"/>
      <c r="J31" s="33"/>
      <c r="K31" s="33"/>
      <c r="L31" s="33"/>
      <c r="M31" s="33"/>
      <c r="N31" s="33"/>
      <c r="O31" s="273"/>
      <c r="P31" s="273" t="s">
        <v>225</v>
      </c>
      <c r="Q31" s="273" t="s">
        <v>225</v>
      </c>
      <c r="R31" s="905"/>
      <c r="S31" s="569">
        <f t="shared" si="0"/>
        <v>0</v>
      </c>
    </row>
    <row r="32" spans="1:19" customFormat="1" ht="15" customHeight="1" thickBot="1" x14ac:dyDescent="0.35">
      <c r="A32" s="30">
        <v>18</v>
      </c>
      <c r="B32" s="2084"/>
      <c r="C32" s="626" t="s">
        <v>5159</v>
      </c>
      <c r="D32" s="233" t="s">
        <v>170</v>
      </c>
      <c r="E32" s="564">
        <v>2</v>
      </c>
      <c r="F32" s="564">
        <v>1</v>
      </c>
      <c r="G32" s="33"/>
      <c r="H32" s="33"/>
      <c r="I32" s="33"/>
      <c r="J32" s="33"/>
      <c r="K32" s="33"/>
      <c r="L32" s="33"/>
      <c r="M32" s="33"/>
      <c r="N32" s="33"/>
      <c r="O32" s="33"/>
      <c r="P32" s="273" t="s">
        <v>225</v>
      </c>
      <c r="Q32" s="273" t="s">
        <v>225</v>
      </c>
      <c r="R32" s="905"/>
      <c r="S32" s="569">
        <f t="shared" si="0"/>
        <v>0</v>
      </c>
    </row>
    <row r="33" spans="1:19" customFormat="1" ht="15" customHeight="1" thickBot="1" x14ac:dyDescent="0.35">
      <c r="A33" s="30">
        <v>19</v>
      </c>
      <c r="B33" s="2084"/>
      <c r="C33" s="626" t="s">
        <v>5160</v>
      </c>
      <c r="D33" s="233" t="s">
        <v>170</v>
      </c>
      <c r="E33" s="564">
        <v>2</v>
      </c>
      <c r="F33" s="564">
        <v>1</v>
      </c>
      <c r="G33" s="33"/>
      <c r="H33" s="33"/>
      <c r="I33" s="33"/>
      <c r="J33" s="33"/>
      <c r="K33" s="33"/>
      <c r="L33" s="33"/>
      <c r="M33" s="33"/>
      <c r="N33" s="33"/>
      <c r="O33" s="33"/>
      <c r="P33" s="273" t="s">
        <v>225</v>
      </c>
      <c r="Q33" s="273" t="s">
        <v>225</v>
      </c>
      <c r="R33" s="905"/>
      <c r="S33" s="569">
        <f t="shared" si="0"/>
        <v>0</v>
      </c>
    </row>
    <row r="34" spans="1:19" customFormat="1" ht="15" customHeight="1" thickBot="1" x14ac:dyDescent="0.35">
      <c r="A34" s="30">
        <v>20</v>
      </c>
      <c r="B34" s="2084"/>
      <c r="C34" s="626" t="s">
        <v>5161</v>
      </c>
      <c r="D34" s="233" t="s">
        <v>170</v>
      </c>
      <c r="E34" s="564">
        <v>2</v>
      </c>
      <c r="F34" s="564">
        <v>1</v>
      </c>
      <c r="G34" s="33"/>
      <c r="H34" s="33"/>
      <c r="I34" s="33"/>
      <c r="J34" s="33"/>
      <c r="K34" s="33"/>
      <c r="L34" s="33"/>
      <c r="M34" s="33"/>
      <c r="N34" s="33"/>
      <c r="O34" s="33"/>
      <c r="P34" s="273" t="s">
        <v>225</v>
      </c>
      <c r="Q34" s="273" t="s">
        <v>225</v>
      </c>
      <c r="R34" s="905"/>
      <c r="S34" s="569">
        <f t="shared" si="0"/>
        <v>0</v>
      </c>
    </row>
    <row r="35" spans="1:19" customFormat="1" ht="15" customHeight="1" thickBot="1" x14ac:dyDescent="0.35">
      <c r="A35" s="30">
        <v>21</v>
      </c>
      <c r="B35" s="2084"/>
      <c r="C35" s="626" t="s">
        <v>5162</v>
      </c>
      <c r="D35" s="233" t="s">
        <v>170</v>
      </c>
      <c r="E35" s="564">
        <v>2</v>
      </c>
      <c r="F35" s="564">
        <v>1</v>
      </c>
      <c r="G35" s="33"/>
      <c r="H35" s="33"/>
      <c r="I35" s="33"/>
      <c r="J35" s="33"/>
      <c r="K35" s="33"/>
      <c r="L35" s="33"/>
      <c r="M35" s="33"/>
      <c r="N35" s="33"/>
      <c r="O35" s="33"/>
      <c r="P35" s="273" t="s">
        <v>225</v>
      </c>
      <c r="Q35" s="273" t="s">
        <v>225</v>
      </c>
      <c r="R35" s="905"/>
      <c r="S35" s="569">
        <f t="shared" si="0"/>
        <v>0</v>
      </c>
    </row>
    <row r="36" spans="1:19" customFormat="1" ht="15" customHeight="1" thickBot="1" x14ac:dyDescent="0.35">
      <c r="A36" s="30">
        <v>22</v>
      </c>
      <c r="B36" s="2084"/>
      <c r="C36" s="626" t="s">
        <v>5163</v>
      </c>
      <c r="D36" s="233" t="s">
        <v>170</v>
      </c>
      <c r="E36" s="564">
        <v>2</v>
      </c>
      <c r="F36" s="564">
        <v>1</v>
      </c>
      <c r="G36" s="33"/>
      <c r="H36" s="33"/>
      <c r="I36" s="33"/>
      <c r="J36" s="273"/>
      <c r="K36" s="33"/>
      <c r="L36" s="33"/>
      <c r="M36" s="33"/>
      <c r="N36" s="33"/>
      <c r="O36" s="33"/>
      <c r="P36" s="273" t="s">
        <v>225</v>
      </c>
      <c r="Q36" s="273" t="s">
        <v>225</v>
      </c>
      <c r="R36" s="905"/>
      <c r="S36" s="569">
        <f t="shared" si="0"/>
        <v>0</v>
      </c>
    </row>
    <row r="37" spans="1:19" customFormat="1" ht="15" customHeight="1" thickBot="1" x14ac:dyDescent="0.35">
      <c r="A37" s="30">
        <v>23</v>
      </c>
      <c r="B37" s="2084"/>
      <c r="C37" s="626" t="s">
        <v>5164</v>
      </c>
      <c r="D37" s="233" t="s">
        <v>170</v>
      </c>
      <c r="E37" s="564">
        <v>2</v>
      </c>
      <c r="F37" s="564">
        <v>1</v>
      </c>
      <c r="G37" s="33"/>
      <c r="H37" s="273"/>
      <c r="I37" s="33"/>
      <c r="J37" s="33"/>
      <c r="K37" s="33"/>
      <c r="L37" s="33"/>
      <c r="M37" s="33"/>
      <c r="N37" s="33"/>
      <c r="O37" s="33"/>
      <c r="P37" s="273" t="s">
        <v>225</v>
      </c>
      <c r="Q37" s="273" t="s">
        <v>225</v>
      </c>
      <c r="R37" s="905"/>
      <c r="S37" s="569">
        <f t="shared" si="0"/>
        <v>0</v>
      </c>
    </row>
    <row r="38" spans="1:19" customFormat="1" ht="15" customHeight="1" thickBot="1" x14ac:dyDescent="0.35">
      <c r="A38" s="30">
        <v>24</v>
      </c>
      <c r="B38" s="2084"/>
      <c r="C38" s="626" t="s">
        <v>5165</v>
      </c>
      <c r="D38" s="233" t="s">
        <v>170</v>
      </c>
      <c r="E38" s="564">
        <v>2</v>
      </c>
      <c r="F38" s="564">
        <v>1</v>
      </c>
      <c r="G38" s="33"/>
      <c r="H38" s="33"/>
      <c r="I38" s="33"/>
      <c r="J38" s="33"/>
      <c r="K38" s="33"/>
      <c r="L38" s="33"/>
      <c r="M38" s="33"/>
      <c r="N38" s="33"/>
      <c r="O38" s="33"/>
      <c r="P38" s="273" t="s">
        <v>225</v>
      </c>
      <c r="Q38" s="273" t="s">
        <v>225</v>
      </c>
      <c r="R38" s="905"/>
      <c r="S38" s="569">
        <f t="shared" si="0"/>
        <v>0</v>
      </c>
    </row>
    <row r="39" spans="1:19" customFormat="1" ht="15" customHeight="1" thickBot="1" x14ac:dyDescent="0.35">
      <c r="A39" s="30">
        <v>25</v>
      </c>
      <c r="B39" s="2084"/>
      <c r="C39" s="626" t="s">
        <v>5166</v>
      </c>
      <c r="D39" s="233" t="s">
        <v>170</v>
      </c>
      <c r="E39" s="564">
        <v>2</v>
      </c>
      <c r="F39" s="564">
        <v>1</v>
      </c>
      <c r="G39" s="33"/>
      <c r="H39" s="33"/>
      <c r="I39" s="33"/>
      <c r="J39" s="273"/>
      <c r="K39" s="33"/>
      <c r="L39" s="33"/>
      <c r="M39" s="33"/>
      <c r="N39" s="33"/>
      <c r="O39" s="33"/>
      <c r="P39" s="273" t="s">
        <v>225</v>
      </c>
      <c r="Q39" s="273" t="s">
        <v>225</v>
      </c>
      <c r="R39" s="905"/>
      <c r="S39" s="569">
        <f t="shared" si="0"/>
        <v>0</v>
      </c>
    </row>
    <row r="40" spans="1:19" customFormat="1" ht="15" customHeight="1" thickBot="1" x14ac:dyDescent="0.35">
      <c r="A40" s="30">
        <v>26</v>
      </c>
      <c r="B40" s="2084"/>
      <c r="C40" s="626" t="s">
        <v>5167</v>
      </c>
      <c r="D40" s="233" t="s">
        <v>170</v>
      </c>
      <c r="E40" s="564">
        <v>2</v>
      </c>
      <c r="F40" s="564">
        <v>1</v>
      </c>
      <c r="G40" s="33"/>
      <c r="H40" s="33"/>
      <c r="I40" s="33"/>
      <c r="J40" s="33"/>
      <c r="K40" s="33"/>
      <c r="L40" s="33"/>
      <c r="M40" s="33"/>
      <c r="N40" s="33"/>
      <c r="O40" s="33"/>
      <c r="P40" s="273" t="s">
        <v>225</v>
      </c>
      <c r="Q40" s="273" t="s">
        <v>225</v>
      </c>
      <c r="R40" s="905"/>
      <c r="S40" s="569">
        <f t="shared" si="0"/>
        <v>0</v>
      </c>
    </row>
    <row r="41" spans="1:19" customFormat="1" ht="15" customHeight="1" thickBot="1" x14ac:dyDescent="0.35">
      <c r="A41" s="30">
        <v>27</v>
      </c>
      <c r="B41" s="2084"/>
      <c r="C41" s="626" t="s">
        <v>5168</v>
      </c>
      <c r="D41" s="233" t="s">
        <v>170</v>
      </c>
      <c r="E41" s="564">
        <v>2</v>
      </c>
      <c r="F41" s="564">
        <v>1</v>
      </c>
      <c r="G41" s="33"/>
      <c r="H41" s="273"/>
      <c r="I41" s="33"/>
      <c r="J41" s="33"/>
      <c r="K41" s="33"/>
      <c r="L41" s="33"/>
      <c r="M41" s="273"/>
      <c r="N41" s="33"/>
      <c r="O41" s="33"/>
      <c r="P41" s="273" t="s">
        <v>225</v>
      </c>
      <c r="Q41" s="273" t="s">
        <v>225</v>
      </c>
      <c r="R41" s="905"/>
      <c r="S41" s="569">
        <f t="shared" si="0"/>
        <v>0</v>
      </c>
    </row>
    <row r="42" spans="1:19" customFormat="1" ht="15" customHeight="1" thickBot="1" x14ac:dyDescent="0.35">
      <c r="A42" s="30">
        <v>28</v>
      </c>
      <c r="B42" s="2084"/>
      <c r="C42" s="626" t="s">
        <v>5169</v>
      </c>
      <c r="D42" s="233" t="s">
        <v>170</v>
      </c>
      <c r="E42" s="564">
        <v>2</v>
      </c>
      <c r="F42" s="564">
        <v>1</v>
      </c>
      <c r="G42" s="33"/>
      <c r="H42" s="33"/>
      <c r="I42" s="33"/>
      <c r="J42" s="33"/>
      <c r="K42" s="33"/>
      <c r="L42" s="33"/>
      <c r="M42" s="33"/>
      <c r="N42" s="33"/>
      <c r="O42" s="273"/>
      <c r="P42" s="273" t="s">
        <v>225</v>
      </c>
      <c r="Q42" s="273" t="s">
        <v>225</v>
      </c>
      <c r="R42" s="905"/>
      <c r="S42" s="569">
        <f t="shared" si="0"/>
        <v>0</v>
      </c>
    </row>
    <row r="43" spans="1:19" customFormat="1" ht="15" customHeight="1" thickBot="1" x14ac:dyDescent="0.35">
      <c r="A43" s="30">
        <v>29</v>
      </c>
      <c r="B43" s="2084"/>
      <c r="C43" s="626" t="s">
        <v>5170</v>
      </c>
      <c r="D43" s="233" t="s">
        <v>170</v>
      </c>
      <c r="E43" s="564">
        <v>2</v>
      </c>
      <c r="F43" s="564">
        <v>1</v>
      </c>
      <c r="G43" s="33"/>
      <c r="H43" s="33"/>
      <c r="I43" s="33"/>
      <c r="J43" s="33"/>
      <c r="K43" s="33"/>
      <c r="L43" s="33"/>
      <c r="M43" s="33"/>
      <c r="N43" s="33"/>
      <c r="O43" s="33"/>
      <c r="P43" s="273" t="s">
        <v>225</v>
      </c>
      <c r="Q43" s="273" t="s">
        <v>225</v>
      </c>
      <c r="R43" s="905"/>
      <c r="S43" s="569">
        <f t="shared" si="0"/>
        <v>0</v>
      </c>
    </row>
    <row r="44" spans="1:19" customFormat="1" ht="15" customHeight="1" thickBot="1" x14ac:dyDescent="0.35">
      <c r="A44" s="30">
        <v>30</v>
      </c>
      <c r="B44" s="2084"/>
      <c r="C44" s="626" t="s">
        <v>5171</v>
      </c>
      <c r="D44" s="233" t="s">
        <v>170</v>
      </c>
      <c r="E44" s="564">
        <v>2</v>
      </c>
      <c r="F44" s="564">
        <v>1</v>
      </c>
      <c r="G44" s="33"/>
      <c r="H44" s="33"/>
      <c r="I44" s="33"/>
      <c r="J44" s="33"/>
      <c r="K44" s="33"/>
      <c r="L44" s="33"/>
      <c r="M44" s="33"/>
      <c r="N44" s="33"/>
      <c r="O44" s="33"/>
      <c r="P44" s="273" t="s">
        <v>225</v>
      </c>
      <c r="Q44" s="273" t="s">
        <v>225</v>
      </c>
      <c r="R44" s="905"/>
      <c r="S44" s="569">
        <f t="shared" si="0"/>
        <v>0</v>
      </c>
    </row>
    <row r="45" spans="1:19" customFormat="1" ht="15" customHeight="1" thickBot="1" x14ac:dyDescent="0.35">
      <c r="A45" s="30">
        <v>31</v>
      </c>
      <c r="B45" s="2084"/>
      <c r="C45" s="626" t="s">
        <v>5172</v>
      </c>
      <c r="D45" s="233" t="s">
        <v>170</v>
      </c>
      <c r="E45" s="564">
        <v>2</v>
      </c>
      <c r="F45" s="564">
        <v>1</v>
      </c>
      <c r="G45" s="33"/>
      <c r="H45" s="33"/>
      <c r="I45" s="33"/>
      <c r="J45" s="33"/>
      <c r="K45" s="33"/>
      <c r="L45" s="33"/>
      <c r="M45" s="33"/>
      <c r="N45" s="33"/>
      <c r="O45" s="33"/>
      <c r="P45" s="273" t="s">
        <v>225</v>
      </c>
      <c r="Q45" s="273" t="s">
        <v>225</v>
      </c>
      <c r="R45" s="905"/>
      <c r="S45" s="569">
        <f t="shared" si="0"/>
        <v>0</v>
      </c>
    </row>
    <row r="46" spans="1:19" customFormat="1" ht="15" customHeight="1" thickBot="1" x14ac:dyDescent="0.35">
      <c r="A46" s="30">
        <v>32</v>
      </c>
      <c r="B46" s="2084"/>
      <c r="C46" s="626" t="s">
        <v>5173</v>
      </c>
      <c r="D46" s="233" t="s">
        <v>170</v>
      </c>
      <c r="E46" s="564">
        <v>2</v>
      </c>
      <c r="F46" s="564">
        <v>1</v>
      </c>
      <c r="G46" s="33"/>
      <c r="H46" s="33"/>
      <c r="I46" s="33"/>
      <c r="J46" s="33"/>
      <c r="K46" s="33"/>
      <c r="L46" s="33"/>
      <c r="M46" s="33"/>
      <c r="N46" s="33"/>
      <c r="O46" s="33"/>
      <c r="P46" s="273" t="s">
        <v>225</v>
      </c>
      <c r="Q46" s="273" t="s">
        <v>225</v>
      </c>
      <c r="R46" s="905"/>
      <c r="S46" s="569">
        <f t="shared" si="0"/>
        <v>0</v>
      </c>
    </row>
    <row r="47" spans="1:19" customFormat="1" ht="15" customHeight="1" thickBot="1" x14ac:dyDescent="0.35">
      <c r="A47" s="30">
        <v>33</v>
      </c>
      <c r="B47" s="2084"/>
      <c r="C47" s="626" t="s">
        <v>5174</v>
      </c>
      <c r="D47" s="233" t="s">
        <v>170</v>
      </c>
      <c r="E47" s="564">
        <v>2</v>
      </c>
      <c r="F47" s="564">
        <v>1</v>
      </c>
      <c r="G47" s="33"/>
      <c r="H47" s="33"/>
      <c r="I47" s="33"/>
      <c r="J47" s="273"/>
      <c r="K47" s="33"/>
      <c r="L47" s="33"/>
      <c r="M47" s="33"/>
      <c r="N47" s="33"/>
      <c r="O47" s="33"/>
      <c r="P47" s="273" t="s">
        <v>225</v>
      </c>
      <c r="Q47" s="273" t="s">
        <v>225</v>
      </c>
      <c r="R47" s="905"/>
      <c r="S47" s="569">
        <f t="shared" ref="S47:S72" si="1">ROUND(R47,2)*E47*F47</f>
        <v>0</v>
      </c>
    </row>
    <row r="48" spans="1:19" customFormat="1" ht="15" customHeight="1" thickBot="1" x14ac:dyDescent="0.35">
      <c r="A48" s="30">
        <v>34</v>
      </c>
      <c r="B48" s="2084"/>
      <c r="C48" s="626" t="s">
        <v>5175</v>
      </c>
      <c r="D48" s="233" t="s">
        <v>170</v>
      </c>
      <c r="E48" s="564">
        <v>2</v>
      </c>
      <c r="F48" s="564">
        <v>1</v>
      </c>
      <c r="G48" s="33"/>
      <c r="H48" s="273"/>
      <c r="I48" s="33"/>
      <c r="J48" s="33"/>
      <c r="K48" s="33"/>
      <c r="L48" s="33"/>
      <c r="M48" s="33"/>
      <c r="N48" s="33"/>
      <c r="O48" s="33"/>
      <c r="P48" s="273" t="s">
        <v>225</v>
      </c>
      <c r="Q48" s="273" t="s">
        <v>225</v>
      </c>
      <c r="R48" s="905"/>
      <c r="S48" s="569">
        <f t="shared" si="1"/>
        <v>0</v>
      </c>
    </row>
    <row r="49" spans="1:19" customFormat="1" ht="15" customHeight="1" thickBot="1" x14ac:dyDescent="0.35">
      <c r="A49" s="30">
        <v>35</v>
      </c>
      <c r="B49" s="2084"/>
      <c r="C49" s="626" t="s">
        <v>5176</v>
      </c>
      <c r="D49" s="233" t="s">
        <v>170</v>
      </c>
      <c r="E49" s="564">
        <v>2</v>
      </c>
      <c r="F49" s="564">
        <v>1</v>
      </c>
      <c r="G49" s="33"/>
      <c r="H49" s="33"/>
      <c r="I49" s="33"/>
      <c r="J49" s="33"/>
      <c r="K49" s="33"/>
      <c r="L49" s="33"/>
      <c r="M49" s="33"/>
      <c r="N49" s="33"/>
      <c r="O49" s="33"/>
      <c r="P49" s="273" t="s">
        <v>225</v>
      </c>
      <c r="Q49" s="273" t="s">
        <v>225</v>
      </c>
      <c r="R49" s="905"/>
      <c r="S49" s="569">
        <f t="shared" si="1"/>
        <v>0</v>
      </c>
    </row>
    <row r="50" spans="1:19" customFormat="1" ht="15" customHeight="1" thickBot="1" x14ac:dyDescent="0.35">
      <c r="A50" s="30">
        <v>36</v>
      </c>
      <c r="B50" s="2084"/>
      <c r="C50" s="626" t="s">
        <v>5177</v>
      </c>
      <c r="D50" s="233" t="s">
        <v>170</v>
      </c>
      <c r="E50" s="564">
        <v>2</v>
      </c>
      <c r="F50" s="564">
        <v>1</v>
      </c>
      <c r="G50" s="33"/>
      <c r="H50" s="33"/>
      <c r="I50" s="33"/>
      <c r="J50" s="273"/>
      <c r="K50" s="33"/>
      <c r="L50" s="33"/>
      <c r="M50" s="33"/>
      <c r="N50" s="33"/>
      <c r="O50" s="33"/>
      <c r="P50" s="273" t="s">
        <v>225</v>
      </c>
      <c r="Q50" s="273" t="s">
        <v>225</v>
      </c>
      <c r="R50" s="905"/>
      <c r="S50" s="569">
        <f t="shared" si="1"/>
        <v>0</v>
      </c>
    </row>
    <row r="51" spans="1:19" customFormat="1" ht="15" customHeight="1" thickBot="1" x14ac:dyDescent="0.35">
      <c r="A51" s="30">
        <v>37</v>
      </c>
      <c r="B51" s="2084"/>
      <c r="C51" s="626" t="s">
        <v>5178</v>
      </c>
      <c r="D51" s="233" t="s">
        <v>170</v>
      </c>
      <c r="E51" s="564">
        <v>2</v>
      </c>
      <c r="F51" s="564">
        <v>1</v>
      </c>
      <c r="G51" s="33"/>
      <c r="H51" s="33"/>
      <c r="I51" s="33"/>
      <c r="J51" s="33"/>
      <c r="K51" s="33"/>
      <c r="L51" s="33"/>
      <c r="M51" s="33"/>
      <c r="N51" s="33"/>
      <c r="O51" s="33"/>
      <c r="P51" s="273" t="s">
        <v>225</v>
      </c>
      <c r="Q51" s="273" t="s">
        <v>225</v>
      </c>
      <c r="R51" s="905"/>
      <c r="S51" s="569">
        <f t="shared" si="1"/>
        <v>0</v>
      </c>
    </row>
    <row r="52" spans="1:19" customFormat="1" ht="15" customHeight="1" thickBot="1" x14ac:dyDescent="0.35">
      <c r="A52" s="30">
        <v>38</v>
      </c>
      <c r="B52" s="2084"/>
      <c r="C52" s="626" t="s">
        <v>5179</v>
      </c>
      <c r="D52" s="233" t="s">
        <v>170</v>
      </c>
      <c r="E52" s="564">
        <v>2</v>
      </c>
      <c r="F52" s="564">
        <v>1</v>
      </c>
      <c r="G52" s="33"/>
      <c r="H52" s="273"/>
      <c r="I52" s="33"/>
      <c r="J52" s="33"/>
      <c r="K52" s="33"/>
      <c r="L52" s="33"/>
      <c r="M52" s="273"/>
      <c r="N52" s="33"/>
      <c r="O52" s="33"/>
      <c r="P52" s="273" t="s">
        <v>225</v>
      </c>
      <c r="Q52" s="273" t="s">
        <v>225</v>
      </c>
      <c r="R52" s="905"/>
      <c r="S52" s="569">
        <f t="shared" si="1"/>
        <v>0</v>
      </c>
    </row>
    <row r="53" spans="1:19" customFormat="1" ht="15" customHeight="1" thickBot="1" x14ac:dyDescent="0.35">
      <c r="A53" s="30">
        <v>39</v>
      </c>
      <c r="B53" s="2084"/>
      <c r="C53" s="626" t="s">
        <v>5180</v>
      </c>
      <c r="D53" s="233" t="s">
        <v>170</v>
      </c>
      <c r="E53" s="564">
        <v>2</v>
      </c>
      <c r="F53" s="564">
        <v>1</v>
      </c>
      <c r="G53" s="33"/>
      <c r="H53" s="33"/>
      <c r="I53" s="33"/>
      <c r="J53" s="33"/>
      <c r="K53" s="33"/>
      <c r="L53" s="33"/>
      <c r="M53" s="33"/>
      <c r="N53" s="33"/>
      <c r="O53" s="273"/>
      <c r="P53" s="273" t="s">
        <v>225</v>
      </c>
      <c r="Q53" s="273" t="s">
        <v>225</v>
      </c>
      <c r="R53" s="905"/>
      <c r="S53" s="569">
        <f t="shared" si="1"/>
        <v>0</v>
      </c>
    </row>
    <row r="54" spans="1:19" customFormat="1" ht="15" customHeight="1" thickBot="1" x14ac:dyDescent="0.35">
      <c r="A54" s="30">
        <v>40</v>
      </c>
      <c r="B54" s="2084"/>
      <c r="C54" s="626" t="s">
        <v>5181</v>
      </c>
      <c r="D54" s="233" t="s">
        <v>170</v>
      </c>
      <c r="E54" s="564">
        <v>2</v>
      </c>
      <c r="F54" s="564">
        <v>1</v>
      </c>
      <c r="G54" s="33"/>
      <c r="H54" s="33"/>
      <c r="I54" s="33"/>
      <c r="J54" s="33"/>
      <c r="K54" s="33"/>
      <c r="L54" s="33"/>
      <c r="M54" s="33"/>
      <c r="N54" s="33"/>
      <c r="O54" s="33"/>
      <c r="P54" s="273" t="s">
        <v>225</v>
      </c>
      <c r="Q54" s="273" t="s">
        <v>225</v>
      </c>
      <c r="R54" s="905"/>
      <c r="S54" s="569">
        <f t="shared" si="1"/>
        <v>0</v>
      </c>
    </row>
    <row r="55" spans="1:19" customFormat="1" ht="15" customHeight="1" thickBot="1" x14ac:dyDescent="0.35">
      <c r="A55" s="30">
        <v>41</v>
      </c>
      <c r="B55" s="2084"/>
      <c r="C55" s="626" t="s">
        <v>5182</v>
      </c>
      <c r="D55" s="233" t="s">
        <v>170</v>
      </c>
      <c r="E55" s="564">
        <v>2</v>
      </c>
      <c r="F55" s="564">
        <v>1</v>
      </c>
      <c r="G55" s="33"/>
      <c r="H55" s="33"/>
      <c r="I55" s="33"/>
      <c r="J55" s="33"/>
      <c r="K55" s="33"/>
      <c r="L55" s="33"/>
      <c r="M55" s="33"/>
      <c r="N55" s="33"/>
      <c r="O55" s="33"/>
      <c r="P55" s="273" t="s">
        <v>225</v>
      </c>
      <c r="Q55" s="273" t="s">
        <v>225</v>
      </c>
      <c r="R55" s="905"/>
      <c r="S55" s="569">
        <f t="shared" si="1"/>
        <v>0</v>
      </c>
    </row>
    <row r="56" spans="1:19" customFormat="1" ht="15" customHeight="1" thickBot="1" x14ac:dyDescent="0.35">
      <c r="A56" s="30">
        <v>42</v>
      </c>
      <c r="B56" s="2084"/>
      <c r="C56" s="626" t="s">
        <v>5183</v>
      </c>
      <c r="D56" s="233" t="s">
        <v>170</v>
      </c>
      <c r="E56" s="564">
        <v>2</v>
      </c>
      <c r="F56" s="564">
        <v>1</v>
      </c>
      <c r="G56" s="33"/>
      <c r="H56" s="33"/>
      <c r="I56" s="33"/>
      <c r="J56" s="33"/>
      <c r="K56" s="33"/>
      <c r="L56" s="33"/>
      <c r="M56" s="33"/>
      <c r="N56" s="33"/>
      <c r="O56" s="33"/>
      <c r="P56" s="273" t="s">
        <v>225</v>
      </c>
      <c r="Q56" s="273" t="s">
        <v>225</v>
      </c>
      <c r="R56" s="905"/>
      <c r="S56" s="569">
        <f t="shared" si="1"/>
        <v>0</v>
      </c>
    </row>
    <row r="57" spans="1:19" customFormat="1" ht="15" customHeight="1" thickBot="1" x14ac:dyDescent="0.35">
      <c r="A57" s="30">
        <v>43</v>
      </c>
      <c r="B57" s="2084"/>
      <c r="C57" s="626" t="s">
        <v>5184</v>
      </c>
      <c r="D57" s="233" t="s">
        <v>170</v>
      </c>
      <c r="E57" s="564">
        <v>2</v>
      </c>
      <c r="F57" s="564">
        <v>1</v>
      </c>
      <c r="G57" s="33"/>
      <c r="H57" s="33"/>
      <c r="I57" s="33"/>
      <c r="J57" s="33"/>
      <c r="K57" s="33"/>
      <c r="L57" s="33"/>
      <c r="M57" s="33"/>
      <c r="N57" s="33"/>
      <c r="O57" s="33"/>
      <c r="P57" s="273" t="s">
        <v>225</v>
      </c>
      <c r="Q57" s="273" t="s">
        <v>225</v>
      </c>
      <c r="R57" s="905"/>
      <c r="S57" s="569">
        <f t="shared" si="1"/>
        <v>0</v>
      </c>
    </row>
    <row r="58" spans="1:19" customFormat="1" ht="15" customHeight="1" thickBot="1" x14ac:dyDescent="0.35">
      <c r="A58" s="30">
        <v>44</v>
      </c>
      <c r="B58" s="2084"/>
      <c r="C58" s="626" t="s">
        <v>5185</v>
      </c>
      <c r="D58" s="233" t="s">
        <v>170</v>
      </c>
      <c r="E58" s="564">
        <v>2</v>
      </c>
      <c r="F58" s="564">
        <v>1</v>
      </c>
      <c r="G58" s="33"/>
      <c r="H58" s="33"/>
      <c r="I58" s="33"/>
      <c r="J58" s="273"/>
      <c r="K58" s="33"/>
      <c r="L58" s="33"/>
      <c r="M58" s="33"/>
      <c r="N58" s="33"/>
      <c r="O58" s="33"/>
      <c r="P58" s="273" t="s">
        <v>225</v>
      </c>
      <c r="Q58" s="273" t="s">
        <v>225</v>
      </c>
      <c r="R58" s="905"/>
      <c r="S58" s="569">
        <f t="shared" si="1"/>
        <v>0</v>
      </c>
    </row>
    <row r="59" spans="1:19" customFormat="1" ht="15" customHeight="1" thickBot="1" x14ac:dyDescent="0.35">
      <c r="A59" s="30">
        <v>45</v>
      </c>
      <c r="B59" s="2084"/>
      <c r="C59" s="626" t="s">
        <v>5186</v>
      </c>
      <c r="D59" s="233" t="s">
        <v>170</v>
      </c>
      <c r="E59" s="564">
        <v>2</v>
      </c>
      <c r="F59" s="564">
        <v>1</v>
      </c>
      <c r="G59" s="33"/>
      <c r="H59" s="273"/>
      <c r="I59" s="33"/>
      <c r="J59" s="33"/>
      <c r="K59" s="33"/>
      <c r="L59" s="33"/>
      <c r="M59" s="33"/>
      <c r="N59" s="33"/>
      <c r="O59" s="33"/>
      <c r="P59" s="273" t="s">
        <v>225</v>
      </c>
      <c r="Q59" s="273" t="s">
        <v>225</v>
      </c>
      <c r="R59" s="905"/>
      <c r="S59" s="569">
        <f t="shared" si="1"/>
        <v>0</v>
      </c>
    </row>
    <row r="60" spans="1:19" customFormat="1" ht="15" customHeight="1" thickBot="1" x14ac:dyDescent="0.35">
      <c r="A60" s="30">
        <v>46</v>
      </c>
      <c r="B60" s="2084"/>
      <c r="C60" s="626" t="s">
        <v>5187</v>
      </c>
      <c r="D60" s="233" t="s">
        <v>170</v>
      </c>
      <c r="E60" s="564">
        <v>2</v>
      </c>
      <c r="F60" s="564">
        <v>1</v>
      </c>
      <c r="G60" s="33"/>
      <c r="H60" s="33"/>
      <c r="I60" s="33"/>
      <c r="J60" s="33"/>
      <c r="K60" s="33"/>
      <c r="L60" s="33"/>
      <c r="M60" s="33"/>
      <c r="N60" s="33"/>
      <c r="O60" s="33"/>
      <c r="P60" s="273" t="s">
        <v>225</v>
      </c>
      <c r="Q60" s="273" t="s">
        <v>225</v>
      </c>
      <c r="R60" s="905"/>
      <c r="S60" s="569">
        <f t="shared" si="1"/>
        <v>0</v>
      </c>
    </row>
    <row r="61" spans="1:19" customFormat="1" ht="15" customHeight="1" thickBot="1" x14ac:dyDescent="0.35">
      <c r="A61" s="30">
        <v>47</v>
      </c>
      <c r="B61" s="2084"/>
      <c r="C61" s="626" t="s">
        <v>5188</v>
      </c>
      <c r="D61" s="233" t="s">
        <v>170</v>
      </c>
      <c r="E61" s="564">
        <v>2</v>
      </c>
      <c r="F61" s="564">
        <v>1</v>
      </c>
      <c r="G61" s="33"/>
      <c r="H61" s="33"/>
      <c r="I61" s="33"/>
      <c r="J61" s="273"/>
      <c r="K61" s="33"/>
      <c r="L61" s="33"/>
      <c r="M61" s="33"/>
      <c r="N61" s="33"/>
      <c r="O61" s="33"/>
      <c r="P61" s="273" t="s">
        <v>225</v>
      </c>
      <c r="Q61" s="273" t="s">
        <v>225</v>
      </c>
      <c r="R61" s="905"/>
      <c r="S61" s="569">
        <f t="shared" si="1"/>
        <v>0</v>
      </c>
    </row>
    <row r="62" spans="1:19" customFormat="1" ht="15" customHeight="1" thickBot="1" x14ac:dyDescent="0.35">
      <c r="A62" s="30">
        <v>48</v>
      </c>
      <c r="B62" s="2084"/>
      <c r="C62" s="626" t="s">
        <v>5189</v>
      </c>
      <c r="D62" s="233" t="s">
        <v>170</v>
      </c>
      <c r="E62" s="564">
        <v>2</v>
      </c>
      <c r="F62" s="564">
        <v>1</v>
      </c>
      <c r="G62" s="33"/>
      <c r="H62" s="33"/>
      <c r="I62" s="33"/>
      <c r="J62" s="33"/>
      <c r="K62" s="33"/>
      <c r="L62" s="33"/>
      <c r="M62" s="33"/>
      <c r="N62" s="33"/>
      <c r="O62" s="33"/>
      <c r="P62" s="273" t="s">
        <v>225</v>
      </c>
      <c r="Q62" s="273" t="s">
        <v>225</v>
      </c>
      <c r="R62" s="905"/>
      <c r="S62" s="569">
        <f t="shared" si="1"/>
        <v>0</v>
      </c>
    </row>
    <row r="63" spans="1:19" customFormat="1" ht="15" customHeight="1" thickBot="1" x14ac:dyDescent="0.35">
      <c r="A63" s="30">
        <v>49</v>
      </c>
      <c r="B63" s="2084"/>
      <c r="C63" s="626" t="s">
        <v>5190</v>
      </c>
      <c r="D63" s="233" t="s">
        <v>170</v>
      </c>
      <c r="E63" s="564">
        <v>2</v>
      </c>
      <c r="F63" s="564">
        <v>1</v>
      </c>
      <c r="G63" s="33"/>
      <c r="H63" s="273"/>
      <c r="I63" s="33"/>
      <c r="J63" s="33"/>
      <c r="K63" s="33"/>
      <c r="L63" s="33"/>
      <c r="M63" s="273"/>
      <c r="N63" s="33"/>
      <c r="O63" s="33"/>
      <c r="P63" s="273" t="s">
        <v>225</v>
      </c>
      <c r="Q63" s="273" t="s">
        <v>225</v>
      </c>
      <c r="R63" s="905"/>
      <c r="S63" s="569">
        <f t="shared" si="1"/>
        <v>0</v>
      </c>
    </row>
    <row r="64" spans="1:19" customFormat="1" ht="15" customHeight="1" thickBot="1" x14ac:dyDescent="0.35">
      <c r="A64" s="30">
        <v>50</v>
      </c>
      <c r="B64" s="2084"/>
      <c r="C64" s="626" t="s">
        <v>5191</v>
      </c>
      <c r="D64" s="233" t="s">
        <v>170</v>
      </c>
      <c r="E64" s="564">
        <v>2</v>
      </c>
      <c r="F64" s="564">
        <v>1</v>
      </c>
      <c r="G64" s="33"/>
      <c r="H64" s="33"/>
      <c r="I64" s="33"/>
      <c r="J64" s="33"/>
      <c r="K64" s="33"/>
      <c r="L64" s="33"/>
      <c r="M64" s="33"/>
      <c r="N64" s="33"/>
      <c r="O64" s="273"/>
      <c r="P64" s="273" t="s">
        <v>225</v>
      </c>
      <c r="Q64" s="273" t="s">
        <v>225</v>
      </c>
      <c r="R64" s="905"/>
      <c r="S64" s="569">
        <f t="shared" si="1"/>
        <v>0</v>
      </c>
    </row>
    <row r="65" spans="1:19" customFormat="1" ht="15" customHeight="1" thickBot="1" x14ac:dyDescent="0.35">
      <c r="A65" s="30">
        <v>51</v>
      </c>
      <c r="B65" s="2084"/>
      <c r="C65" s="626" t="s">
        <v>5192</v>
      </c>
      <c r="D65" s="233" t="s">
        <v>170</v>
      </c>
      <c r="E65" s="564">
        <v>2</v>
      </c>
      <c r="F65" s="564">
        <v>1</v>
      </c>
      <c r="G65" s="33"/>
      <c r="H65" s="33"/>
      <c r="I65" s="33"/>
      <c r="J65" s="33"/>
      <c r="K65" s="33"/>
      <c r="L65" s="33"/>
      <c r="M65" s="33"/>
      <c r="N65" s="33"/>
      <c r="O65" s="33"/>
      <c r="P65" s="273" t="s">
        <v>225</v>
      </c>
      <c r="Q65" s="273" t="s">
        <v>225</v>
      </c>
      <c r="R65" s="905"/>
      <c r="S65" s="569">
        <f t="shared" si="1"/>
        <v>0</v>
      </c>
    </row>
    <row r="66" spans="1:19" customFormat="1" ht="15" customHeight="1" thickBot="1" x14ac:dyDescent="0.35">
      <c r="A66" s="30">
        <v>52</v>
      </c>
      <c r="B66" s="2084"/>
      <c r="C66" s="626" t="s">
        <v>5193</v>
      </c>
      <c r="D66" s="233" t="s">
        <v>170</v>
      </c>
      <c r="E66" s="564">
        <v>2</v>
      </c>
      <c r="F66" s="564">
        <v>1</v>
      </c>
      <c r="G66" s="33"/>
      <c r="H66" s="33"/>
      <c r="I66" s="33"/>
      <c r="J66" s="33"/>
      <c r="K66" s="33"/>
      <c r="L66" s="33"/>
      <c r="M66" s="33"/>
      <c r="N66" s="33"/>
      <c r="O66" s="33"/>
      <c r="P66" s="273" t="s">
        <v>225</v>
      </c>
      <c r="Q66" s="273" t="s">
        <v>225</v>
      </c>
      <c r="R66" s="905"/>
      <c r="S66" s="569">
        <f t="shared" si="1"/>
        <v>0</v>
      </c>
    </row>
    <row r="67" spans="1:19" customFormat="1" ht="15" customHeight="1" thickBot="1" x14ac:dyDescent="0.35">
      <c r="A67" s="30">
        <v>53</v>
      </c>
      <c r="B67" s="2084"/>
      <c r="C67" s="626" t="s">
        <v>5194</v>
      </c>
      <c r="D67" s="233" t="s">
        <v>170</v>
      </c>
      <c r="E67" s="564">
        <v>2</v>
      </c>
      <c r="F67" s="564">
        <v>1</v>
      </c>
      <c r="G67" s="33"/>
      <c r="H67" s="33"/>
      <c r="I67" s="33"/>
      <c r="J67" s="33"/>
      <c r="K67" s="33"/>
      <c r="L67" s="33"/>
      <c r="M67" s="33"/>
      <c r="N67" s="33"/>
      <c r="O67" s="33"/>
      <c r="P67" s="273" t="s">
        <v>225</v>
      </c>
      <c r="Q67" s="273" t="s">
        <v>225</v>
      </c>
      <c r="R67" s="905"/>
      <c r="S67" s="569">
        <f t="shared" si="1"/>
        <v>0</v>
      </c>
    </row>
    <row r="68" spans="1:19" customFormat="1" ht="15" customHeight="1" thickBot="1" x14ac:dyDescent="0.35">
      <c r="A68" s="30">
        <v>54</v>
      </c>
      <c r="B68" s="2084"/>
      <c r="C68" s="626" t="s">
        <v>5195</v>
      </c>
      <c r="D68" s="233" t="s">
        <v>170</v>
      </c>
      <c r="E68" s="564">
        <v>2</v>
      </c>
      <c r="F68" s="564">
        <v>1</v>
      </c>
      <c r="G68" s="33"/>
      <c r="H68" s="33"/>
      <c r="I68" s="33"/>
      <c r="J68" s="33"/>
      <c r="K68" s="33"/>
      <c r="L68" s="33"/>
      <c r="M68" s="33"/>
      <c r="N68" s="33"/>
      <c r="O68" s="33"/>
      <c r="P68" s="273" t="s">
        <v>225</v>
      </c>
      <c r="Q68" s="273" t="s">
        <v>225</v>
      </c>
      <c r="R68" s="905"/>
      <c r="S68" s="569">
        <f t="shared" si="1"/>
        <v>0</v>
      </c>
    </row>
    <row r="69" spans="1:19" customFormat="1" ht="15" customHeight="1" thickBot="1" x14ac:dyDescent="0.35">
      <c r="A69" s="30">
        <v>55</v>
      </c>
      <c r="B69" s="2084"/>
      <c r="C69" s="626" t="s">
        <v>5196</v>
      </c>
      <c r="D69" s="233" t="s">
        <v>170</v>
      </c>
      <c r="E69" s="564">
        <v>2</v>
      </c>
      <c r="F69" s="564">
        <v>1</v>
      </c>
      <c r="G69" s="33"/>
      <c r="H69" s="33"/>
      <c r="I69" s="33"/>
      <c r="J69" s="33"/>
      <c r="K69" s="33"/>
      <c r="L69" s="33"/>
      <c r="M69" s="33"/>
      <c r="N69" s="33"/>
      <c r="O69" s="33"/>
      <c r="P69" s="273" t="s">
        <v>225</v>
      </c>
      <c r="Q69" s="273" t="s">
        <v>225</v>
      </c>
      <c r="R69" s="905"/>
      <c r="S69" s="569">
        <f t="shared" si="1"/>
        <v>0</v>
      </c>
    </row>
    <row r="70" spans="1:19" customFormat="1" ht="15" customHeight="1" thickBot="1" x14ac:dyDescent="0.35">
      <c r="A70" s="30">
        <v>56</v>
      </c>
      <c r="B70" s="2084"/>
      <c r="C70" s="626" t="s">
        <v>5197</v>
      </c>
      <c r="D70" s="233" t="s">
        <v>170</v>
      </c>
      <c r="E70" s="564">
        <v>2</v>
      </c>
      <c r="F70" s="564">
        <v>1</v>
      </c>
      <c r="G70" s="33"/>
      <c r="H70" s="273"/>
      <c r="I70" s="33"/>
      <c r="J70" s="33"/>
      <c r="K70" s="33"/>
      <c r="L70" s="33"/>
      <c r="M70" s="273"/>
      <c r="N70" s="33"/>
      <c r="O70" s="33"/>
      <c r="P70" s="273" t="s">
        <v>225</v>
      </c>
      <c r="Q70" s="273" t="s">
        <v>225</v>
      </c>
      <c r="R70" s="905"/>
      <c r="S70" s="569">
        <f t="shared" si="1"/>
        <v>0</v>
      </c>
    </row>
    <row r="71" spans="1:19" customFormat="1" ht="15" customHeight="1" x14ac:dyDescent="0.3">
      <c r="A71" s="30">
        <v>57</v>
      </c>
      <c r="B71" s="2084"/>
      <c r="C71" s="626" t="s">
        <v>5198</v>
      </c>
      <c r="D71" s="233" t="s">
        <v>170</v>
      </c>
      <c r="E71" s="564">
        <v>2</v>
      </c>
      <c r="F71" s="564">
        <v>1</v>
      </c>
      <c r="G71" s="33"/>
      <c r="H71" s="33"/>
      <c r="I71" s="33"/>
      <c r="J71" s="33"/>
      <c r="K71" s="33"/>
      <c r="L71" s="33"/>
      <c r="M71" s="33"/>
      <c r="N71" s="33"/>
      <c r="O71" s="273"/>
      <c r="P71" s="273" t="s">
        <v>225</v>
      </c>
      <c r="Q71" s="273" t="s">
        <v>225</v>
      </c>
      <c r="R71" s="905"/>
      <c r="S71" s="569">
        <f t="shared" si="1"/>
        <v>0</v>
      </c>
    </row>
    <row r="72" spans="1:19" customFormat="1" ht="15" customHeight="1" thickBot="1" x14ac:dyDescent="0.35">
      <c r="A72" s="41">
        <v>58</v>
      </c>
      <c r="B72" s="302"/>
      <c r="C72" s="302" t="s">
        <v>161</v>
      </c>
      <c r="D72" s="222" t="s">
        <v>162</v>
      </c>
      <c r="E72" s="44">
        <v>2</v>
      </c>
      <c r="F72" s="302">
        <v>1</v>
      </c>
      <c r="G72" s="44"/>
      <c r="H72" s="44"/>
      <c r="I72" s="44"/>
      <c r="J72" s="44"/>
      <c r="K72" s="44"/>
      <c r="L72" s="44"/>
      <c r="M72" s="44"/>
      <c r="N72" s="44"/>
      <c r="O72" s="44"/>
      <c r="P72" s="44" t="s">
        <v>225</v>
      </c>
      <c r="Q72" s="44" t="s">
        <v>225</v>
      </c>
      <c r="R72" s="906"/>
      <c r="S72" s="569">
        <f t="shared" si="1"/>
        <v>0</v>
      </c>
    </row>
    <row r="73" spans="1:19" customFormat="1" ht="15" thickBot="1" x14ac:dyDescent="0.35">
      <c r="A73" s="1747" t="s">
        <v>163</v>
      </c>
      <c r="B73" s="1747"/>
      <c r="C73" s="1747"/>
      <c r="D73" s="1747"/>
      <c r="E73" s="1747"/>
      <c r="F73" s="1747"/>
      <c r="G73" s="1747"/>
      <c r="H73" s="1747"/>
      <c r="I73" s="1747"/>
      <c r="J73" s="1747"/>
      <c r="K73" s="1747"/>
      <c r="L73" s="1747"/>
      <c r="M73" s="1747"/>
      <c r="N73" s="1747"/>
      <c r="O73" s="1747"/>
      <c r="P73" s="1747"/>
      <c r="Q73" s="1747"/>
      <c r="R73" s="1829">
        <f>SUM(S15:S72)</f>
        <v>0</v>
      </c>
      <c r="S73" s="1829"/>
    </row>
    <row r="74" spans="1:19" customFormat="1" ht="15" thickBot="1" x14ac:dyDescent="0.35">
      <c r="A74" s="59" t="s">
        <v>3023</v>
      </c>
      <c r="B74" s="59"/>
      <c r="C74" s="60"/>
      <c r="D74" s="60"/>
      <c r="E74" s="60"/>
      <c r="F74" s="60"/>
      <c r="G74" s="60"/>
      <c r="H74" s="60"/>
      <c r="I74" s="60"/>
      <c r="J74" s="60"/>
      <c r="K74" s="60"/>
      <c r="L74" s="60"/>
      <c r="M74" s="60"/>
      <c r="N74" s="60"/>
      <c r="O74" s="60"/>
      <c r="P74" s="60"/>
      <c r="Q74" s="61"/>
      <c r="R74" s="1829">
        <f>SUM(R73*2)</f>
        <v>0</v>
      </c>
      <c r="S74" s="1829"/>
    </row>
    <row r="75" spans="1:19" customFormat="1" x14ac:dyDescent="0.3">
      <c r="A75" s="142"/>
      <c r="B75" s="142"/>
      <c r="C75" s="142"/>
      <c r="D75" s="142"/>
      <c r="E75" s="142"/>
      <c r="F75" s="142"/>
      <c r="G75" s="143"/>
      <c r="H75" s="143"/>
      <c r="I75" s="143"/>
      <c r="J75" s="143"/>
      <c r="K75" s="143"/>
      <c r="L75" s="143"/>
      <c r="M75" s="143"/>
      <c r="N75" s="143"/>
      <c r="O75" s="143"/>
      <c r="P75" s="143"/>
      <c r="Q75" s="143"/>
      <c r="R75" s="142"/>
      <c r="S75" s="142"/>
    </row>
    <row r="76" spans="1:19" customFormat="1" x14ac:dyDescent="0.3">
      <c r="A76" s="6"/>
      <c r="B76" s="6"/>
      <c r="C76" s="6"/>
      <c r="D76" s="6"/>
      <c r="E76" s="6"/>
      <c r="F76" s="6"/>
      <c r="G76" s="62"/>
      <c r="H76" s="62"/>
      <c r="I76" s="62"/>
      <c r="J76" s="62"/>
      <c r="K76" s="62"/>
      <c r="L76" s="62"/>
      <c r="M76" s="62"/>
      <c r="N76" s="62"/>
      <c r="O76" s="62"/>
      <c r="P76" s="62"/>
      <c r="Q76" s="62"/>
      <c r="R76" s="6"/>
      <c r="S76" s="6"/>
    </row>
    <row r="77" spans="1:19" customFormat="1" x14ac:dyDescent="0.3">
      <c r="A77" s="6"/>
      <c r="B77" s="6"/>
      <c r="C77" s="6"/>
      <c r="D77" s="6"/>
      <c r="E77" s="6"/>
      <c r="F77" s="6"/>
      <c r="G77" s="62"/>
      <c r="H77" s="62"/>
      <c r="I77" s="62"/>
      <c r="J77" s="62"/>
      <c r="K77" s="62"/>
      <c r="L77" s="62"/>
      <c r="M77" s="62"/>
      <c r="N77" s="62"/>
      <c r="O77" s="62"/>
      <c r="P77" s="62"/>
      <c r="Q77" s="62"/>
      <c r="R77" s="6"/>
      <c r="S77" s="6"/>
    </row>
    <row r="78" spans="1:19" customFormat="1" x14ac:dyDescent="0.3">
      <c r="A78" s="6"/>
      <c r="B78" s="6"/>
      <c r="C78" s="6"/>
      <c r="D78" s="6"/>
      <c r="E78" s="6"/>
      <c r="F78" s="6"/>
      <c r="G78" s="62"/>
      <c r="H78" s="62"/>
      <c r="I78" s="62"/>
      <c r="J78" s="62"/>
      <c r="K78" s="62"/>
      <c r="L78" s="62"/>
      <c r="M78" s="62"/>
      <c r="N78" s="62"/>
      <c r="O78" s="62"/>
      <c r="P78" s="62"/>
      <c r="Q78" s="62"/>
      <c r="R78" s="6"/>
      <c r="S78" s="6"/>
    </row>
    <row r="79" spans="1:19" customFormat="1" x14ac:dyDescent="0.3">
      <c r="A79" s="6"/>
      <c r="B79" s="6"/>
      <c r="C79" s="6"/>
      <c r="D79" s="6"/>
      <c r="E79" s="6"/>
      <c r="F79" s="6"/>
      <c r="G79" s="62"/>
      <c r="H79" s="62"/>
      <c r="I79" s="62"/>
      <c r="J79" s="62"/>
      <c r="K79" s="62"/>
      <c r="L79" s="62"/>
      <c r="M79" s="62"/>
      <c r="N79" s="62"/>
      <c r="O79" s="62"/>
      <c r="P79" s="62"/>
      <c r="Q79" s="62"/>
      <c r="R79" s="6"/>
      <c r="S79" s="6"/>
    </row>
    <row r="80" spans="1:19" customFormat="1" x14ac:dyDescent="0.3">
      <c r="A80" s="6"/>
      <c r="B80" s="6"/>
      <c r="C80" s="6"/>
      <c r="D80" s="6"/>
      <c r="E80" s="6"/>
      <c r="F80" s="6"/>
      <c r="G80" s="62"/>
      <c r="H80" s="62"/>
      <c r="I80" s="62"/>
      <c r="J80" s="62"/>
      <c r="K80" s="62"/>
      <c r="L80" s="62"/>
      <c r="M80" s="62"/>
      <c r="N80" s="62"/>
      <c r="O80" s="62"/>
      <c r="P80" s="62"/>
      <c r="Q80" s="62"/>
      <c r="R80" s="6"/>
      <c r="S80" s="6"/>
    </row>
    <row r="81" ht="15" customHeight="1" x14ac:dyDescent="0.3"/>
    <row r="91" ht="15" customHeight="1" x14ac:dyDescent="0.3"/>
    <row r="103" ht="15" customHeight="1" x14ac:dyDescent="0.3"/>
    <row r="113" ht="15" customHeight="1" x14ac:dyDescent="0.3"/>
    <row r="122" ht="15" customHeight="1" x14ac:dyDescent="0.3"/>
    <row r="134" ht="15" customHeight="1" x14ac:dyDescent="0.3"/>
    <row r="146" ht="15" customHeight="1" x14ac:dyDescent="0.3"/>
    <row r="155" ht="15" customHeight="1" x14ac:dyDescent="0.3"/>
    <row r="170" ht="15" customHeight="1" x14ac:dyDescent="0.3"/>
    <row r="172" ht="15" customHeight="1" x14ac:dyDescent="0.3"/>
  </sheetData>
  <sheetProtection algorithmName="SHA-512" hashValue="YHiLGQesFxXHpwSUvMi3nK8O5LqkSEwcDKYNX4OQPJ7bOy7bnlSnuGnwaq5BQ696b12xzmhbhSi2MftdjNLs9g==" saltValue="apNouWu7tfcJDn9hgSDmOw==" spinCount="100000" sheet="1" objects="1" scenarios="1"/>
  <mergeCells count="20">
    <mergeCell ref="E1:S1"/>
    <mergeCell ref="A8:C8"/>
    <mergeCell ref="A9:D9"/>
    <mergeCell ref="A10:Q10"/>
    <mergeCell ref="A11:A13"/>
    <mergeCell ref="B11:B13"/>
    <mergeCell ref="C11:C13"/>
    <mergeCell ref="D11:D13"/>
    <mergeCell ref="E11:E13"/>
    <mergeCell ref="F11:F13"/>
    <mergeCell ref="B15:B71"/>
    <mergeCell ref="A73:Q73"/>
    <mergeCell ref="R73:S73"/>
    <mergeCell ref="R74:S74"/>
    <mergeCell ref="G11:Q11"/>
    <mergeCell ref="R11:R13"/>
    <mergeCell ref="S11:S13"/>
    <mergeCell ref="G12:K12"/>
    <mergeCell ref="L12:Q12"/>
    <mergeCell ref="A14:S14"/>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E3A3-1951-4EDC-9A40-3073AC31B5FC}">
  <sheetPr>
    <tabColor rgb="FFFFC000"/>
  </sheetPr>
  <dimension ref="A1:Q102"/>
  <sheetViews>
    <sheetView topLeftCell="D92" workbookViewId="0">
      <selection activeCell="T20" sqref="T20"/>
    </sheetView>
  </sheetViews>
  <sheetFormatPr defaultColWidth="8.88671875" defaultRowHeight="14.4" x14ac:dyDescent="0.3"/>
  <cols>
    <col min="1" max="1" width="4.109375" style="724" customWidth="1"/>
    <col min="2" max="2" width="6.6640625" style="725" customWidth="1"/>
    <col min="3" max="3" width="57.88671875" style="726" customWidth="1"/>
    <col min="4" max="4" width="17.109375" style="727" customWidth="1"/>
    <col min="5" max="5" width="12.6640625" style="727" customWidth="1"/>
    <col min="6" max="6" width="10.109375" style="727" customWidth="1"/>
    <col min="7" max="7" width="14.109375" style="728" customWidth="1"/>
    <col min="8" max="12" width="6.33203125" style="727" customWidth="1"/>
    <col min="13" max="13" width="8.88671875" style="728" customWidth="1"/>
    <col min="14" max="14" width="9.6640625" style="728" customWidth="1"/>
    <col min="15" max="16" width="17.88671875" style="726" customWidth="1"/>
    <col min="17" max="17" width="8.88671875" style="722" customWidth="1"/>
    <col min="18" max="16384" width="8.88671875" style="722"/>
  </cols>
  <sheetData>
    <row r="1" spans="1:16" s="9" customFormat="1" x14ac:dyDescent="0.3">
      <c r="A1" s="64"/>
      <c r="B1" s="64"/>
      <c r="C1" s="65"/>
      <c r="D1" s="1770" t="s">
        <v>5199</v>
      </c>
      <c r="E1" s="1770"/>
      <c r="F1" s="1770"/>
      <c r="G1" s="1770"/>
      <c r="H1" s="1770"/>
      <c r="I1" s="1770"/>
      <c r="J1" s="1770"/>
      <c r="K1" s="1770"/>
      <c r="L1" s="1770"/>
      <c r="M1" s="1770"/>
      <c r="N1" s="1770"/>
      <c r="O1" s="1770"/>
      <c r="P1" s="1770"/>
    </row>
    <row r="2" spans="1:16" s="9" customFormat="1" x14ac:dyDescent="0.3">
      <c r="A2" s="64"/>
      <c r="B2" s="64"/>
      <c r="C2" s="65"/>
      <c r="D2" s="65"/>
      <c r="E2" s="65"/>
      <c r="F2" s="65"/>
      <c r="G2" s="65"/>
      <c r="H2" s="65"/>
      <c r="I2" s="65"/>
      <c r="J2" s="65"/>
      <c r="K2" s="65"/>
      <c r="L2" s="65"/>
      <c r="M2" s="65"/>
      <c r="N2" s="66"/>
      <c r="O2" s="66"/>
      <c r="P2" s="65"/>
    </row>
    <row r="3" spans="1:16" s="9" customFormat="1" x14ac:dyDescent="0.3">
      <c r="A3" s="64"/>
      <c r="B3" s="64"/>
      <c r="C3" s="65"/>
      <c r="D3" s="65"/>
      <c r="E3" s="65"/>
      <c r="F3" s="65"/>
      <c r="G3" s="65"/>
      <c r="H3" s="65"/>
      <c r="I3" s="65"/>
      <c r="J3" s="65"/>
      <c r="K3" s="65"/>
      <c r="L3" s="65"/>
      <c r="M3" s="65"/>
      <c r="N3" s="67"/>
      <c r="O3" s="67"/>
      <c r="P3" s="65"/>
    </row>
    <row r="4" spans="1:16" s="9" customFormat="1" x14ac:dyDescent="0.3">
      <c r="A4" s="64"/>
      <c r="B4" s="64"/>
      <c r="C4" s="65"/>
      <c r="D4" s="65"/>
      <c r="E4" s="65"/>
      <c r="F4" s="65"/>
      <c r="G4" s="65"/>
      <c r="H4" s="65"/>
      <c r="I4" s="65"/>
      <c r="J4" s="65"/>
      <c r="K4" s="65"/>
      <c r="L4" s="65"/>
      <c r="M4" s="65"/>
      <c r="N4" s="67"/>
      <c r="O4" s="67"/>
      <c r="P4" s="65"/>
    </row>
    <row r="5" spans="1:16" s="9" customFormat="1" x14ac:dyDescent="0.3">
      <c r="A5" s="64"/>
      <c r="B5" s="64"/>
      <c r="C5" s="65"/>
      <c r="D5" s="65"/>
      <c r="E5" s="65"/>
      <c r="F5" s="65"/>
      <c r="G5" s="65"/>
      <c r="H5" s="65"/>
      <c r="I5" s="65"/>
      <c r="J5" s="65"/>
      <c r="K5" s="65"/>
      <c r="L5" s="65"/>
      <c r="M5" s="65"/>
      <c r="N5" s="67"/>
      <c r="O5" s="67"/>
      <c r="P5" s="65"/>
    </row>
    <row r="6" spans="1:16" s="9" customFormat="1" x14ac:dyDescent="0.3">
      <c r="A6" s="64"/>
      <c r="B6" s="64"/>
      <c r="C6" s="65"/>
      <c r="D6" s="65"/>
      <c r="E6" s="65"/>
      <c r="F6" s="65"/>
      <c r="G6" s="65"/>
      <c r="H6" s="65"/>
      <c r="I6" s="65"/>
      <c r="J6" s="65"/>
      <c r="K6" s="65"/>
      <c r="L6" s="65"/>
      <c r="M6" s="65"/>
      <c r="N6" s="67"/>
      <c r="O6" s="67"/>
      <c r="P6" s="65"/>
    </row>
    <row r="7" spans="1:16" s="9" customFormat="1" x14ac:dyDescent="0.3">
      <c r="A7" s="64"/>
      <c r="B7" s="64"/>
      <c r="C7" s="65"/>
      <c r="D7" s="65"/>
      <c r="E7" s="65"/>
      <c r="F7" s="65"/>
      <c r="G7" s="65"/>
      <c r="H7" s="65"/>
      <c r="I7" s="65"/>
      <c r="J7" s="65"/>
      <c r="K7" s="65"/>
      <c r="L7" s="65"/>
      <c r="M7" s="65"/>
      <c r="N7" s="67"/>
      <c r="O7" s="67"/>
      <c r="P7" s="65"/>
    </row>
    <row r="8" spans="1:16" s="9" customFormat="1" x14ac:dyDescent="0.3">
      <c r="A8" s="1771" t="s">
        <v>1</v>
      </c>
      <c r="B8" s="1771"/>
      <c r="C8" s="1771"/>
      <c r="D8" s="69"/>
      <c r="E8" s="69"/>
      <c r="F8" s="69"/>
      <c r="G8" s="69"/>
      <c r="H8" s="69"/>
      <c r="I8" s="69"/>
      <c r="J8" s="69"/>
      <c r="K8" s="65"/>
      <c r="L8" s="65"/>
      <c r="M8" s="65"/>
      <c r="N8" s="67"/>
      <c r="O8" s="67"/>
      <c r="P8" s="65"/>
    </row>
    <row r="9" spans="1:16" s="9" customFormat="1" x14ac:dyDescent="0.3">
      <c r="A9" s="1771" t="s">
        <v>5200</v>
      </c>
      <c r="B9" s="1771"/>
      <c r="C9" s="1771"/>
      <c r="D9" s="1771"/>
      <c r="E9" s="69"/>
      <c r="F9" s="69"/>
      <c r="G9" s="69"/>
      <c r="H9" s="70"/>
      <c r="I9" s="70"/>
      <c r="J9" s="70"/>
      <c r="K9" s="65"/>
      <c r="L9" s="65"/>
      <c r="M9" s="65"/>
      <c r="N9" s="67"/>
      <c r="O9" s="67"/>
      <c r="P9" s="65"/>
    </row>
    <row r="10" spans="1:16" s="9" customFormat="1" ht="15" thickBot="1" x14ac:dyDescent="0.35">
      <c r="A10" s="1762"/>
      <c r="B10" s="1762"/>
      <c r="C10" s="1762"/>
      <c r="D10" s="1762"/>
      <c r="E10" s="1762"/>
      <c r="F10" s="1762"/>
      <c r="G10" s="1762"/>
      <c r="H10" s="1762"/>
      <c r="I10" s="1762"/>
      <c r="J10" s="1762"/>
      <c r="K10" s="1762"/>
      <c r="L10" s="1762"/>
      <c r="M10" s="1762"/>
      <c r="N10" s="67"/>
      <c r="O10" s="67"/>
      <c r="P10" s="65"/>
    </row>
    <row r="11" spans="1:16" customFormat="1" ht="30" customHeight="1" thickBot="1" x14ac:dyDescent="0.35">
      <c r="A11" s="1880" t="s">
        <v>109</v>
      </c>
      <c r="B11" s="1880"/>
      <c r="C11" s="1881" t="s">
        <v>111</v>
      </c>
      <c r="D11" s="1878" t="s">
        <v>1376</v>
      </c>
      <c r="E11" s="1878" t="s">
        <v>1377</v>
      </c>
      <c r="F11" s="1882" t="s">
        <v>1378</v>
      </c>
      <c r="G11" s="1878" t="s">
        <v>1379</v>
      </c>
      <c r="H11" s="1878" t="s">
        <v>1380</v>
      </c>
      <c r="I11" s="1878"/>
      <c r="J11" s="1878"/>
      <c r="K11" s="1878"/>
      <c r="L11" s="1878"/>
      <c r="M11" s="1878" t="s">
        <v>1381</v>
      </c>
      <c r="N11" s="1878" t="s">
        <v>1382</v>
      </c>
      <c r="O11" s="1879" t="s">
        <v>1383</v>
      </c>
      <c r="P11" s="1879" t="s">
        <v>1384</v>
      </c>
    </row>
    <row r="12" spans="1:16" customFormat="1" ht="30" customHeight="1" thickBot="1" x14ac:dyDescent="0.35">
      <c r="A12" s="1880"/>
      <c r="B12" s="1880"/>
      <c r="C12" s="1881"/>
      <c r="D12" s="1878"/>
      <c r="E12" s="1878"/>
      <c r="F12" s="1882"/>
      <c r="G12" s="1878"/>
      <c r="H12" s="1878" t="s">
        <v>1385</v>
      </c>
      <c r="I12" s="1878"/>
      <c r="J12" s="1878"/>
      <c r="K12" s="1878"/>
      <c r="L12" s="1878"/>
      <c r="M12" s="1878"/>
      <c r="N12" s="1878"/>
      <c r="O12" s="1879"/>
      <c r="P12" s="1879"/>
    </row>
    <row r="13" spans="1:16" customFormat="1" ht="15" customHeight="1" thickBot="1" x14ac:dyDescent="0.35">
      <c r="A13" s="1880"/>
      <c r="B13" s="1880"/>
      <c r="C13" s="1881"/>
      <c r="D13" s="1878"/>
      <c r="E13" s="1878"/>
      <c r="F13" s="1882"/>
      <c r="G13" s="1878"/>
      <c r="H13" s="1878" t="s">
        <v>1386</v>
      </c>
      <c r="I13" s="1878"/>
      <c r="J13" s="1878"/>
      <c r="K13" s="1878"/>
      <c r="L13" s="1878"/>
      <c r="M13" s="1878"/>
      <c r="N13" s="1878"/>
      <c r="O13" s="1879"/>
      <c r="P13" s="1879"/>
    </row>
    <row r="14" spans="1:16" customFormat="1" ht="15" thickBot="1" x14ac:dyDescent="0.35">
      <c r="A14" s="1880"/>
      <c r="B14" s="1880"/>
      <c r="C14" s="1881"/>
      <c r="D14" s="1878"/>
      <c r="E14" s="1878"/>
      <c r="F14" s="1882"/>
      <c r="G14" s="1878"/>
      <c r="H14" s="382">
        <v>2026</v>
      </c>
      <c r="I14" s="383">
        <v>2027</v>
      </c>
      <c r="J14" s="383">
        <v>2028</v>
      </c>
      <c r="K14" s="383">
        <v>2029</v>
      </c>
      <c r="L14" s="383">
        <v>2030</v>
      </c>
      <c r="M14" s="1878"/>
      <c r="N14" s="1878"/>
      <c r="O14" s="1879"/>
      <c r="P14" s="1879"/>
    </row>
    <row r="15" spans="1:16" customFormat="1" ht="14.4" customHeight="1" thickBot="1" x14ac:dyDescent="0.35">
      <c r="A15" s="2126" t="s">
        <v>5201</v>
      </c>
      <c r="B15" s="2126"/>
      <c r="C15" s="2126"/>
      <c r="D15" s="2126"/>
      <c r="E15" s="2126"/>
      <c r="F15" s="2126"/>
      <c r="G15" s="2126"/>
      <c r="H15" s="2126"/>
      <c r="I15" s="2126"/>
      <c r="J15" s="2126"/>
      <c r="K15" s="2126"/>
      <c r="L15" s="2126"/>
      <c r="M15" s="2126"/>
      <c r="N15" s="2126"/>
      <c r="O15" s="2126"/>
      <c r="P15" s="2126"/>
    </row>
    <row r="16" spans="1:16" customFormat="1" ht="48" customHeight="1" thickBot="1" x14ac:dyDescent="0.35">
      <c r="A16" s="2127">
        <v>1</v>
      </c>
      <c r="B16" s="627" t="s">
        <v>1388</v>
      </c>
      <c r="C16" s="628" t="s">
        <v>5202</v>
      </c>
      <c r="D16" s="629" t="s">
        <v>1391</v>
      </c>
      <c r="E16" s="629">
        <v>45822</v>
      </c>
      <c r="F16" s="629" t="s">
        <v>1392</v>
      </c>
      <c r="G16" s="629">
        <f>DATE(YEAR(E16)+F16,MONTH(E16)+0,DAY(E16)+0)</f>
        <v>46187</v>
      </c>
      <c r="H16" s="630"/>
      <c r="I16" s="630"/>
      <c r="J16" s="630"/>
      <c r="K16" s="630" t="s">
        <v>132</v>
      </c>
      <c r="L16" s="630" t="s">
        <v>132</v>
      </c>
      <c r="M16" s="630">
        <v>2</v>
      </c>
      <c r="N16" s="630">
        <v>1</v>
      </c>
      <c r="O16" s="1033"/>
      <c r="P16" s="631">
        <f>ROUND(O16,2)*N16*M16</f>
        <v>0</v>
      </c>
    </row>
    <row r="17" spans="1:16" s="639" customFormat="1" ht="15" customHeight="1" x14ac:dyDescent="0.3">
      <c r="A17" s="2127"/>
      <c r="B17" s="632" t="s">
        <v>1393</v>
      </c>
      <c r="C17" s="633" t="s">
        <v>5203</v>
      </c>
      <c r="D17" s="634" t="s">
        <v>5204</v>
      </c>
      <c r="E17" s="635">
        <v>45186</v>
      </c>
      <c r="F17" s="636" t="s">
        <v>1396</v>
      </c>
      <c r="G17" s="635">
        <f>DATE(YEAR(E17)+F17,MONTH(E17)+0,DAY(E17)+0)</f>
        <v>48839</v>
      </c>
      <c r="H17" s="1854"/>
      <c r="I17" s="1854"/>
      <c r="J17" s="1854"/>
      <c r="K17" s="1854"/>
      <c r="L17" s="1854"/>
      <c r="M17" s="1854"/>
      <c r="N17" s="1854"/>
      <c r="O17" s="637" t="s">
        <v>1397</v>
      </c>
      <c r="P17" s="638" t="s">
        <v>1397</v>
      </c>
    </row>
    <row r="18" spans="1:16" customFormat="1" ht="15" thickBot="1" x14ac:dyDescent="0.35">
      <c r="A18" s="640">
        <v>2</v>
      </c>
      <c r="B18" s="641" t="s">
        <v>1388</v>
      </c>
      <c r="C18" s="642" t="s">
        <v>5205</v>
      </c>
      <c r="D18" s="643" t="s">
        <v>5206</v>
      </c>
      <c r="E18" s="644">
        <v>45752</v>
      </c>
      <c r="F18" s="645" t="s">
        <v>1392</v>
      </c>
      <c r="G18" s="644">
        <f>DATE(YEAR(E18)+F18,MONTH(E18)+0,DAY(E18)+0)</f>
        <v>46117</v>
      </c>
      <c r="H18" s="646"/>
      <c r="I18" s="646"/>
      <c r="J18" s="646"/>
      <c r="K18" s="646" t="s">
        <v>132</v>
      </c>
      <c r="L18" s="646" t="s">
        <v>132</v>
      </c>
      <c r="M18" s="646">
        <v>2</v>
      </c>
      <c r="N18" s="646">
        <v>1</v>
      </c>
      <c r="O18" s="1034"/>
      <c r="P18" s="647">
        <f>ROUND(O18,2)*N18*M18</f>
        <v>0</v>
      </c>
    </row>
    <row r="19" spans="1:16" customFormat="1" ht="15" thickBot="1" x14ac:dyDescent="0.35">
      <c r="A19" s="2126" t="s">
        <v>5207</v>
      </c>
      <c r="B19" s="2126"/>
      <c r="C19" s="2126"/>
      <c r="D19" s="2126"/>
      <c r="E19" s="2126"/>
      <c r="F19" s="2126"/>
      <c r="G19" s="2126"/>
      <c r="H19" s="2126"/>
      <c r="I19" s="2126"/>
      <c r="J19" s="2126"/>
      <c r="K19" s="2126"/>
      <c r="L19" s="2126"/>
      <c r="M19" s="2126"/>
      <c r="N19" s="2126"/>
      <c r="O19" s="2126"/>
      <c r="P19" s="2126"/>
    </row>
    <row r="20" spans="1:16" customFormat="1" ht="42" thickBot="1" x14ac:dyDescent="0.35">
      <c r="A20" s="648">
        <v>1</v>
      </c>
      <c r="B20" s="649" t="s">
        <v>1388</v>
      </c>
      <c r="C20" s="650" t="s">
        <v>5208</v>
      </c>
      <c r="D20" s="651" t="s">
        <v>1391</v>
      </c>
      <c r="E20" s="651">
        <v>45148</v>
      </c>
      <c r="F20" s="652" t="s">
        <v>5209</v>
      </c>
      <c r="G20" s="651">
        <f>DATE(YEAR(E20)+F20,MONTH(E20)+0,DAY(E20)+0)</f>
        <v>46975</v>
      </c>
      <c r="H20" s="1871"/>
      <c r="I20" s="1871"/>
      <c r="J20" s="1871"/>
      <c r="K20" s="1871"/>
      <c r="L20" s="1871"/>
      <c r="M20" s="1871"/>
      <c r="N20" s="1871"/>
      <c r="O20" s="653" t="s">
        <v>1397</v>
      </c>
      <c r="P20" s="654" t="s">
        <v>1397</v>
      </c>
    </row>
    <row r="21" spans="1:16" customFormat="1" ht="15" customHeight="1" thickBot="1" x14ac:dyDescent="0.35">
      <c r="A21" s="2126" t="s">
        <v>5210</v>
      </c>
      <c r="B21" s="2126"/>
      <c r="C21" s="2126"/>
      <c r="D21" s="2126"/>
      <c r="E21" s="2126"/>
      <c r="F21" s="2126"/>
      <c r="G21" s="2126"/>
      <c r="H21" s="2126"/>
      <c r="I21" s="2126"/>
      <c r="J21" s="2126"/>
      <c r="K21" s="2126"/>
      <c r="L21" s="2126"/>
      <c r="M21" s="2126"/>
      <c r="N21" s="2126"/>
      <c r="O21" s="2126"/>
      <c r="P21" s="2126"/>
    </row>
    <row r="22" spans="1:16" customFormat="1" ht="51" customHeight="1" x14ac:dyDescent="0.3">
      <c r="A22" s="655">
        <v>1</v>
      </c>
      <c r="B22" s="656" t="s">
        <v>1388</v>
      </c>
      <c r="C22" s="657" t="s">
        <v>5211</v>
      </c>
      <c r="D22" s="658" t="s">
        <v>1391</v>
      </c>
      <c r="E22" s="659">
        <v>45822</v>
      </c>
      <c r="F22" s="658">
        <v>1</v>
      </c>
      <c r="G22" s="629">
        <f>DATE(YEAR(E22)+F22,MONTH(E22)+0,DAY(E22)+0)</f>
        <v>46187</v>
      </c>
      <c r="H22" s="658"/>
      <c r="I22" s="658"/>
      <c r="J22" s="658"/>
      <c r="K22" s="658" t="s">
        <v>132</v>
      </c>
      <c r="L22" s="658" t="s">
        <v>132</v>
      </c>
      <c r="M22" s="658">
        <v>2</v>
      </c>
      <c r="N22" s="658">
        <v>1</v>
      </c>
      <c r="O22" s="1033"/>
      <c r="P22" s="660">
        <f>ROUND(O22,2)*N22*M22</f>
        <v>0</v>
      </c>
    </row>
    <row r="23" spans="1:16" s="639" customFormat="1" x14ac:dyDescent="0.3">
      <c r="A23" s="661">
        <v>2</v>
      </c>
      <c r="B23" s="632" t="s">
        <v>1388</v>
      </c>
      <c r="C23" s="633" t="s">
        <v>5203</v>
      </c>
      <c r="D23" s="662" t="s">
        <v>5204</v>
      </c>
      <c r="E23" s="635">
        <v>45186</v>
      </c>
      <c r="F23" s="662">
        <v>10</v>
      </c>
      <c r="G23" s="635">
        <f>DATE(YEAR(E23)+F23,MONTH(E23)+0,DAY(E23)+0)</f>
        <v>48839</v>
      </c>
      <c r="H23" s="1854"/>
      <c r="I23" s="1854"/>
      <c r="J23" s="1854"/>
      <c r="K23" s="1854"/>
      <c r="L23" s="1854"/>
      <c r="M23" s="1854"/>
      <c r="N23" s="1854"/>
      <c r="O23" s="637" t="s">
        <v>1397</v>
      </c>
      <c r="P23" s="638" t="s">
        <v>1397</v>
      </c>
    </row>
    <row r="24" spans="1:16" customFormat="1" ht="15" thickBot="1" x14ac:dyDescent="0.35">
      <c r="A24" s="663">
        <v>3</v>
      </c>
      <c r="B24" s="664" t="s">
        <v>1388</v>
      </c>
      <c r="C24" s="642" t="s">
        <v>5212</v>
      </c>
      <c r="D24" s="665"/>
      <c r="E24" s="666">
        <v>45752</v>
      </c>
      <c r="F24" s="665">
        <v>1</v>
      </c>
      <c r="G24" s="644">
        <f>DATE(YEAR(E24)+F24,MONTH(E24)+0,DAY(E24)+0)</f>
        <v>46117</v>
      </c>
      <c r="H24" s="665"/>
      <c r="I24" s="665"/>
      <c r="J24" s="665"/>
      <c r="K24" s="665" t="s">
        <v>132</v>
      </c>
      <c r="L24" s="665" t="s">
        <v>132</v>
      </c>
      <c r="M24" s="665">
        <v>2</v>
      </c>
      <c r="N24" s="665">
        <v>1</v>
      </c>
      <c r="O24" s="1034"/>
      <c r="P24" s="667">
        <f>ROUND(O24,2)*N24*M24</f>
        <v>0</v>
      </c>
    </row>
    <row r="25" spans="1:16" customFormat="1" ht="15" thickBot="1" x14ac:dyDescent="0.35">
      <c r="A25" s="2116" t="s">
        <v>5213</v>
      </c>
      <c r="B25" s="2116"/>
      <c r="C25" s="2116"/>
      <c r="D25" s="2116"/>
      <c r="E25" s="2116"/>
      <c r="F25" s="2116"/>
      <c r="G25" s="2116"/>
      <c r="H25" s="2116"/>
      <c r="I25" s="2116"/>
      <c r="J25" s="2116"/>
      <c r="K25" s="2116"/>
      <c r="L25" s="2116"/>
      <c r="M25" s="2116"/>
      <c r="N25" s="2116"/>
      <c r="O25" s="2116"/>
      <c r="P25" s="2116"/>
    </row>
    <row r="26" spans="1:16" customFormat="1" ht="55.2" x14ac:dyDescent="0.3">
      <c r="A26" s="655">
        <v>1</v>
      </c>
      <c r="B26" s="656" t="s">
        <v>1388</v>
      </c>
      <c r="C26" s="657" t="s">
        <v>5214</v>
      </c>
      <c r="D26" s="658" t="s">
        <v>1391</v>
      </c>
      <c r="E26" s="659">
        <v>45822</v>
      </c>
      <c r="F26" s="658">
        <v>1</v>
      </c>
      <c r="G26" s="629">
        <f>DATE(YEAR(E26)+F26,MONTH(E26)+0,DAY(E26)+0)</f>
        <v>46187</v>
      </c>
      <c r="H26" s="658"/>
      <c r="I26" s="658"/>
      <c r="J26" s="658"/>
      <c r="K26" s="658" t="s">
        <v>132</v>
      </c>
      <c r="L26" s="658" t="s">
        <v>132</v>
      </c>
      <c r="M26" s="658">
        <v>2</v>
      </c>
      <c r="N26" s="658">
        <v>1</v>
      </c>
      <c r="O26" s="1033"/>
      <c r="P26" s="660">
        <f>ROUND(O26,2)*N26*M26</f>
        <v>0</v>
      </c>
    </row>
    <row r="27" spans="1:16" s="639" customFormat="1" ht="15" thickBot="1" x14ac:dyDescent="0.35">
      <c r="A27" s="640">
        <v>2</v>
      </c>
      <c r="B27" s="641" t="s">
        <v>1388</v>
      </c>
      <c r="C27" s="668" t="s">
        <v>5203</v>
      </c>
      <c r="D27" s="646" t="s">
        <v>5204</v>
      </c>
      <c r="E27" s="644">
        <v>45186</v>
      </c>
      <c r="F27" s="646">
        <v>10</v>
      </c>
      <c r="G27" s="644">
        <f>DATE(YEAR(E27)+F27,MONTH(E27)+0,DAY(E27)+0)</f>
        <v>48839</v>
      </c>
      <c r="H27" s="1849"/>
      <c r="I27" s="1849"/>
      <c r="J27" s="1849"/>
      <c r="K27" s="1849"/>
      <c r="L27" s="1849"/>
      <c r="M27" s="1849"/>
      <c r="N27" s="1849"/>
      <c r="O27" s="669" t="s">
        <v>1397</v>
      </c>
      <c r="P27" s="670" t="s">
        <v>1397</v>
      </c>
    </row>
    <row r="28" spans="1:16" customFormat="1" ht="15" thickBot="1" x14ac:dyDescent="0.35">
      <c r="A28" s="2116" t="s">
        <v>5215</v>
      </c>
      <c r="B28" s="2116"/>
      <c r="C28" s="2116"/>
      <c r="D28" s="2116"/>
      <c r="E28" s="2116"/>
      <c r="F28" s="2116"/>
      <c r="G28" s="2116"/>
      <c r="H28" s="2116"/>
      <c r="I28" s="2116"/>
      <c r="J28" s="2116"/>
      <c r="K28" s="2116"/>
      <c r="L28" s="2116"/>
      <c r="M28" s="2116"/>
      <c r="N28" s="2116"/>
      <c r="O28" s="2116"/>
      <c r="P28" s="2116"/>
    </row>
    <row r="29" spans="1:16" customFormat="1" ht="55.2" x14ac:dyDescent="0.3">
      <c r="A29" s="655">
        <v>1</v>
      </c>
      <c r="B29" s="656" t="s">
        <v>1388</v>
      </c>
      <c r="C29" s="657" t="s">
        <v>5216</v>
      </c>
      <c r="D29" s="658" t="s">
        <v>1391</v>
      </c>
      <c r="E29" s="659">
        <v>45175</v>
      </c>
      <c r="F29" s="658">
        <v>1</v>
      </c>
      <c r="G29" s="629">
        <f>DATE(YEAR(E29)+F29,MONTH(E29)+0,DAY(E29)+0)</f>
        <v>45541</v>
      </c>
      <c r="H29" s="658"/>
      <c r="I29" s="658"/>
      <c r="J29" s="658"/>
      <c r="K29" s="658" t="s">
        <v>132</v>
      </c>
      <c r="L29" s="658" t="s">
        <v>132</v>
      </c>
      <c r="M29" s="658">
        <v>2</v>
      </c>
      <c r="N29" s="658">
        <v>1</v>
      </c>
      <c r="O29" s="1033"/>
      <c r="P29" s="660">
        <f>ROUND(O29,2)*N29*M29</f>
        <v>0</v>
      </c>
    </row>
    <row r="30" spans="1:16" s="639" customFormat="1" ht="15" thickBot="1" x14ac:dyDescent="0.35">
      <c r="A30" s="640">
        <v>2</v>
      </c>
      <c r="B30" s="641" t="s">
        <v>1393</v>
      </c>
      <c r="C30" s="668" t="s">
        <v>5203</v>
      </c>
      <c r="D30" s="646" t="s">
        <v>5204</v>
      </c>
      <c r="E30" s="644">
        <v>45186</v>
      </c>
      <c r="F30" s="646">
        <v>10</v>
      </c>
      <c r="G30" s="644">
        <v>48839</v>
      </c>
      <c r="H30" s="1849"/>
      <c r="I30" s="1849"/>
      <c r="J30" s="1849"/>
      <c r="K30" s="1849"/>
      <c r="L30" s="1849"/>
      <c r="M30" s="1849"/>
      <c r="N30" s="1849"/>
      <c r="O30" s="669" t="s">
        <v>1397</v>
      </c>
      <c r="P30" s="670" t="s">
        <v>1397</v>
      </c>
    </row>
    <row r="31" spans="1:16" customFormat="1" ht="15" thickBot="1" x14ac:dyDescent="0.35">
      <c r="A31" s="2116" t="s">
        <v>5217</v>
      </c>
      <c r="B31" s="2116"/>
      <c r="C31" s="2116"/>
      <c r="D31" s="2116"/>
      <c r="E31" s="2116"/>
      <c r="F31" s="2116"/>
      <c r="G31" s="2116"/>
      <c r="H31" s="2116"/>
      <c r="I31" s="2116"/>
      <c r="J31" s="2116"/>
      <c r="K31" s="2116"/>
      <c r="L31" s="2116"/>
      <c r="M31" s="2116"/>
      <c r="N31" s="2116"/>
      <c r="O31" s="2116"/>
      <c r="P31" s="2116"/>
    </row>
    <row r="32" spans="1:16" customFormat="1" ht="96.6" x14ac:dyDescent="0.3">
      <c r="A32" s="655">
        <v>1</v>
      </c>
      <c r="B32" s="656" t="s">
        <v>1388</v>
      </c>
      <c r="C32" s="657" t="s">
        <v>5218</v>
      </c>
      <c r="D32" s="658" t="s">
        <v>1391</v>
      </c>
      <c r="E32" s="659">
        <v>45463</v>
      </c>
      <c r="F32" s="658">
        <v>1</v>
      </c>
      <c r="G32" s="629">
        <f>DATE(YEAR(E32)+F32,MONTH(E32)+0,DAY(E32)+0)</f>
        <v>45828</v>
      </c>
      <c r="H32" s="658"/>
      <c r="I32" s="658"/>
      <c r="J32" s="658"/>
      <c r="K32" s="658" t="s">
        <v>132</v>
      </c>
      <c r="L32" s="658" t="s">
        <v>132</v>
      </c>
      <c r="M32" s="658">
        <v>2</v>
      </c>
      <c r="N32" s="658">
        <v>1</v>
      </c>
      <c r="O32" s="1033"/>
      <c r="P32" s="660">
        <f>ROUND(O32,2)*N32*M32</f>
        <v>0</v>
      </c>
    </row>
    <row r="33" spans="1:16" s="639" customFormat="1" ht="15" thickBot="1" x14ac:dyDescent="0.35">
      <c r="A33" s="640">
        <v>2</v>
      </c>
      <c r="B33" s="641" t="s">
        <v>1388</v>
      </c>
      <c r="C33" s="668" t="s">
        <v>5203</v>
      </c>
      <c r="D33" s="646" t="s">
        <v>5204</v>
      </c>
      <c r="E33" s="644">
        <v>45186</v>
      </c>
      <c r="F33" s="646">
        <v>10</v>
      </c>
      <c r="G33" s="644">
        <f>DATE(YEAR(E33)+F33,MONTH(E33)+0,DAY(E33)+0)</f>
        <v>48839</v>
      </c>
      <c r="H33" s="1849"/>
      <c r="I33" s="1849"/>
      <c r="J33" s="1849"/>
      <c r="K33" s="1849"/>
      <c r="L33" s="1849"/>
      <c r="M33" s="1849"/>
      <c r="N33" s="1849"/>
      <c r="O33" s="669" t="s">
        <v>1397</v>
      </c>
      <c r="P33" s="670" t="s">
        <v>1397</v>
      </c>
    </row>
    <row r="34" spans="1:16" customFormat="1" ht="30" customHeight="1" thickBot="1" x14ac:dyDescent="0.35">
      <c r="A34" s="2123" t="s">
        <v>5219</v>
      </c>
      <c r="B34" s="2123"/>
      <c r="C34" s="2123"/>
      <c r="D34" s="2123"/>
      <c r="E34" s="2123"/>
      <c r="F34" s="2123"/>
      <c r="G34" s="2123"/>
      <c r="H34" s="2123"/>
      <c r="I34" s="2123"/>
      <c r="J34" s="2123"/>
      <c r="K34" s="2123"/>
      <c r="L34" s="2123"/>
      <c r="M34" s="2123"/>
      <c r="N34" s="2123"/>
      <c r="O34" s="2123"/>
      <c r="P34" s="2123"/>
    </row>
    <row r="35" spans="1:16" customFormat="1" ht="15" thickBot="1" x14ac:dyDescent="0.35">
      <c r="A35" s="2116" t="s">
        <v>5220</v>
      </c>
      <c r="B35" s="2116"/>
      <c r="C35" s="2116"/>
      <c r="D35" s="2116"/>
      <c r="E35" s="2116"/>
      <c r="F35" s="2116"/>
      <c r="G35" s="2116"/>
      <c r="H35" s="2116"/>
      <c r="I35" s="2116"/>
      <c r="J35" s="2116"/>
      <c r="K35" s="2116"/>
      <c r="L35" s="2116"/>
      <c r="M35" s="2116"/>
      <c r="N35" s="2116"/>
      <c r="O35" s="2116"/>
      <c r="P35" s="2116"/>
    </row>
    <row r="36" spans="1:16" customFormat="1" ht="41.4" x14ac:dyDescent="0.3">
      <c r="A36" s="655">
        <v>1</v>
      </c>
      <c r="B36" s="656" t="s">
        <v>1388</v>
      </c>
      <c r="C36" s="657" t="s">
        <v>5221</v>
      </c>
      <c r="D36" s="658" t="s">
        <v>1391</v>
      </c>
      <c r="E36" s="659">
        <v>45463</v>
      </c>
      <c r="F36" s="658">
        <v>1</v>
      </c>
      <c r="G36" s="629">
        <f>DATE(YEAR(E36)+F36,MONTH(E36)+0,DAY(E36)+0)</f>
        <v>45828</v>
      </c>
      <c r="H36" s="658"/>
      <c r="I36" s="658"/>
      <c r="J36" s="658"/>
      <c r="K36" s="658" t="s">
        <v>132</v>
      </c>
      <c r="L36" s="658" t="s">
        <v>132</v>
      </c>
      <c r="M36" s="658">
        <v>2</v>
      </c>
      <c r="N36" s="658">
        <v>1</v>
      </c>
      <c r="O36" s="1033"/>
      <c r="P36" s="660">
        <f>ROUND(O36,2)*N36*M36</f>
        <v>0</v>
      </c>
    </row>
    <row r="37" spans="1:16" s="639" customFormat="1" ht="15" thickBot="1" x14ac:dyDescent="0.35">
      <c r="A37" s="640">
        <v>2</v>
      </c>
      <c r="B37" s="641" t="s">
        <v>1388</v>
      </c>
      <c r="C37" s="668" t="s">
        <v>5203</v>
      </c>
      <c r="D37" s="646" t="s">
        <v>5204</v>
      </c>
      <c r="E37" s="644">
        <v>45186</v>
      </c>
      <c r="F37" s="646">
        <v>10</v>
      </c>
      <c r="G37" s="644">
        <f>DATE(YEAR(E37)+F37,MONTH(E37)+0,DAY(E37)+0)</f>
        <v>48839</v>
      </c>
      <c r="H37" s="1849"/>
      <c r="I37" s="1849"/>
      <c r="J37" s="1849"/>
      <c r="K37" s="1849"/>
      <c r="L37" s="1849"/>
      <c r="M37" s="1849"/>
      <c r="N37" s="1849"/>
      <c r="O37" s="669" t="s">
        <v>1397</v>
      </c>
      <c r="P37" s="670" t="s">
        <v>1397</v>
      </c>
    </row>
    <row r="38" spans="1:16" customFormat="1" ht="15" thickBot="1" x14ac:dyDescent="0.35">
      <c r="A38" s="2116" t="s">
        <v>5222</v>
      </c>
      <c r="B38" s="2116"/>
      <c r="C38" s="2116"/>
      <c r="D38" s="2116"/>
      <c r="E38" s="2116"/>
      <c r="F38" s="2116"/>
      <c r="G38" s="2116"/>
      <c r="H38" s="2116"/>
      <c r="I38" s="2116"/>
      <c r="J38" s="2116"/>
      <c r="K38" s="2116"/>
      <c r="L38" s="2116"/>
      <c r="M38" s="2116"/>
      <c r="N38" s="2116"/>
      <c r="O38" s="2116"/>
      <c r="P38" s="2116"/>
    </row>
    <row r="39" spans="1:16" customFormat="1" ht="27.6" x14ac:dyDescent="0.3">
      <c r="A39" s="655">
        <v>1</v>
      </c>
      <c r="B39" s="656" t="s">
        <v>1388</v>
      </c>
      <c r="C39" s="657" t="s">
        <v>5223</v>
      </c>
      <c r="D39" s="658" t="s">
        <v>1391</v>
      </c>
      <c r="E39" s="659">
        <v>45463</v>
      </c>
      <c r="F39" s="658">
        <v>1</v>
      </c>
      <c r="G39" s="629">
        <f>DATE(YEAR(E39)+F39,MONTH(E39)+0,DAY(E39)+0)</f>
        <v>45828</v>
      </c>
      <c r="H39" s="658"/>
      <c r="I39" s="658"/>
      <c r="J39" s="658"/>
      <c r="K39" s="658" t="s">
        <v>132</v>
      </c>
      <c r="L39" s="658" t="s">
        <v>132</v>
      </c>
      <c r="M39" s="658">
        <v>2</v>
      </c>
      <c r="N39" s="658">
        <v>1</v>
      </c>
      <c r="O39" s="1033"/>
      <c r="P39" s="660">
        <f>ROUND(O39,2)*N39*M39</f>
        <v>0</v>
      </c>
    </row>
    <row r="40" spans="1:16" s="639" customFormat="1" ht="15" thickBot="1" x14ac:dyDescent="0.35">
      <c r="A40" s="640">
        <v>2</v>
      </c>
      <c r="B40" s="641" t="s">
        <v>1388</v>
      </c>
      <c r="C40" s="668" t="s">
        <v>5203</v>
      </c>
      <c r="D40" s="646" t="s">
        <v>5204</v>
      </c>
      <c r="E40" s="644">
        <v>45186</v>
      </c>
      <c r="F40" s="646">
        <v>10</v>
      </c>
      <c r="G40" s="644">
        <f>DATE(YEAR(E40)+F40,MONTH(E40)+0,DAY(E40)+0)</f>
        <v>48839</v>
      </c>
      <c r="H40" s="1849"/>
      <c r="I40" s="1849"/>
      <c r="J40" s="1849"/>
      <c r="K40" s="1849"/>
      <c r="L40" s="1849"/>
      <c r="M40" s="1849"/>
      <c r="N40" s="1849"/>
      <c r="O40" s="669" t="s">
        <v>1397</v>
      </c>
      <c r="P40" s="670" t="s">
        <v>1397</v>
      </c>
    </row>
    <row r="41" spans="1:16" customFormat="1" ht="15" thickBot="1" x14ac:dyDescent="0.35">
      <c r="A41" s="2116" t="s">
        <v>5224</v>
      </c>
      <c r="B41" s="2116"/>
      <c r="C41" s="2116"/>
      <c r="D41" s="2116"/>
      <c r="E41" s="2116"/>
      <c r="F41" s="2116"/>
      <c r="G41" s="2116"/>
      <c r="H41" s="2116"/>
      <c r="I41" s="2116"/>
      <c r="J41" s="2116"/>
      <c r="K41" s="2116"/>
      <c r="L41" s="2116"/>
      <c r="M41" s="2116"/>
      <c r="N41" s="2116"/>
      <c r="O41" s="2116"/>
      <c r="P41" s="2116"/>
    </row>
    <row r="42" spans="1:16" customFormat="1" x14ac:dyDescent="0.3">
      <c r="A42" s="655">
        <v>1</v>
      </c>
      <c r="B42" s="656" t="s">
        <v>1388</v>
      </c>
      <c r="C42" s="671" t="s">
        <v>5225</v>
      </c>
      <c r="D42" s="658" t="s">
        <v>1391</v>
      </c>
      <c r="E42" s="659">
        <v>45463</v>
      </c>
      <c r="F42" s="658">
        <v>1</v>
      </c>
      <c r="G42" s="629">
        <f>DATE(YEAR(E42)+F42,MONTH(E42)+0,DAY(E42)+0)</f>
        <v>45828</v>
      </c>
      <c r="H42" s="658"/>
      <c r="I42" s="658"/>
      <c r="J42" s="658"/>
      <c r="K42" s="658" t="s">
        <v>132</v>
      </c>
      <c r="L42" s="658" t="s">
        <v>132</v>
      </c>
      <c r="M42" s="658">
        <v>2</v>
      </c>
      <c r="N42" s="658">
        <v>1</v>
      </c>
      <c r="O42" s="1033"/>
      <c r="P42" s="660">
        <f>ROUND(O42,2)*N42*M42</f>
        <v>0</v>
      </c>
    </row>
    <row r="43" spans="1:16" customFormat="1" ht="15" thickBot="1" x14ac:dyDescent="0.35">
      <c r="A43" s="663">
        <v>2</v>
      </c>
      <c r="B43" s="664" t="s">
        <v>1388</v>
      </c>
      <c r="C43" s="642" t="s">
        <v>5203</v>
      </c>
      <c r="D43" s="665" t="s">
        <v>5204</v>
      </c>
      <c r="E43" s="666">
        <v>45186</v>
      </c>
      <c r="F43" s="665">
        <v>10</v>
      </c>
      <c r="G43" s="644">
        <f>DATE(YEAR(E43)+F43,MONTH(E43)+0,DAY(E43)+0)</f>
        <v>48839</v>
      </c>
      <c r="H43" s="1849"/>
      <c r="I43" s="1849"/>
      <c r="J43" s="1849"/>
      <c r="K43" s="1849"/>
      <c r="L43" s="1849"/>
      <c r="M43" s="1849"/>
      <c r="N43" s="1849"/>
      <c r="O43" s="669" t="s">
        <v>1397</v>
      </c>
      <c r="P43" s="670" t="s">
        <v>1397</v>
      </c>
    </row>
    <row r="44" spans="1:16" customFormat="1" ht="15" thickBot="1" x14ac:dyDescent="0.35">
      <c r="A44" s="2123" t="s">
        <v>5226</v>
      </c>
      <c r="B44" s="2123"/>
      <c r="C44" s="2123"/>
      <c r="D44" s="2123"/>
      <c r="E44" s="2123"/>
      <c r="F44" s="2123"/>
      <c r="G44" s="2123"/>
      <c r="H44" s="2123"/>
      <c r="I44" s="2123"/>
      <c r="J44" s="2123"/>
      <c r="K44" s="2123"/>
      <c r="L44" s="2123"/>
      <c r="M44" s="2123"/>
      <c r="N44" s="2123"/>
      <c r="O44" s="2123"/>
      <c r="P44" s="2123"/>
    </row>
    <row r="45" spans="1:16" customFormat="1" x14ac:dyDescent="0.3">
      <c r="A45" s="672">
        <v>1</v>
      </c>
      <c r="B45" s="656" t="s">
        <v>1388</v>
      </c>
      <c r="C45" s="671" t="s">
        <v>5227</v>
      </c>
      <c r="D45" s="658" t="s">
        <v>1391</v>
      </c>
      <c r="E45" s="659">
        <v>45463</v>
      </c>
      <c r="F45" s="658">
        <v>1</v>
      </c>
      <c r="G45" s="673"/>
      <c r="H45" s="658"/>
      <c r="I45" s="658"/>
      <c r="J45" s="658"/>
      <c r="K45" s="658" t="s">
        <v>132</v>
      </c>
      <c r="L45" s="658" t="s">
        <v>132</v>
      </c>
      <c r="M45" s="658">
        <v>2</v>
      </c>
      <c r="N45" s="658">
        <v>1</v>
      </c>
      <c r="O45" s="1033"/>
      <c r="P45" s="674">
        <f>ROUND(O45,2)*N45*M45</f>
        <v>0</v>
      </c>
    </row>
    <row r="46" spans="1:16" s="639" customFormat="1" x14ac:dyDescent="0.3">
      <c r="A46" s="661">
        <v>2</v>
      </c>
      <c r="B46" s="632" t="s">
        <v>1388</v>
      </c>
      <c r="C46" s="633" t="s">
        <v>5203</v>
      </c>
      <c r="D46" s="662" t="s">
        <v>5204</v>
      </c>
      <c r="E46" s="635">
        <v>45186</v>
      </c>
      <c r="F46" s="662">
        <v>10</v>
      </c>
      <c r="G46" s="635">
        <f>DATE(YEAR(E46)+F46,MONTH(E46)+0,DAY(E46)+0)</f>
        <v>48839</v>
      </c>
      <c r="H46" s="1854"/>
      <c r="I46" s="1854"/>
      <c r="J46" s="1854"/>
      <c r="K46" s="1854"/>
      <c r="L46" s="1854"/>
      <c r="M46" s="1854"/>
      <c r="N46" s="1854"/>
      <c r="O46" s="637" t="s">
        <v>1397</v>
      </c>
      <c r="P46" s="638" t="s">
        <v>1397</v>
      </c>
    </row>
    <row r="47" spans="1:16" customFormat="1" ht="15" thickBot="1" x14ac:dyDescent="0.35">
      <c r="A47" s="675">
        <v>3</v>
      </c>
      <c r="B47" s="676" t="s">
        <v>1388</v>
      </c>
      <c r="C47" s="2121" t="s">
        <v>5228</v>
      </c>
      <c r="D47" s="677" t="s">
        <v>5229</v>
      </c>
      <c r="E47" s="678"/>
      <c r="F47" s="679">
        <v>1</v>
      </c>
      <c r="G47" s="635"/>
      <c r="H47" s="679"/>
      <c r="I47" s="679"/>
      <c r="J47" s="679"/>
      <c r="K47" s="679" t="s">
        <v>132</v>
      </c>
      <c r="L47" s="679" t="s">
        <v>132</v>
      </c>
      <c r="M47" s="679">
        <v>2</v>
      </c>
      <c r="N47" s="679">
        <v>1</v>
      </c>
      <c r="O47" s="1035"/>
      <c r="P47" s="680">
        <f>ROUND(O47,2)*N47*M47</f>
        <v>0</v>
      </c>
    </row>
    <row r="48" spans="1:16" customFormat="1" ht="15" thickBot="1" x14ac:dyDescent="0.35">
      <c r="A48" s="675"/>
      <c r="B48" s="676" t="s">
        <v>1393</v>
      </c>
      <c r="C48" s="2121"/>
      <c r="D48" s="634" t="s">
        <v>5230</v>
      </c>
      <c r="E48" s="635"/>
      <c r="F48" s="662">
        <v>5</v>
      </c>
      <c r="G48" s="635"/>
      <c r="H48" s="662"/>
      <c r="I48" s="662"/>
      <c r="J48" s="662"/>
      <c r="K48" s="662" t="s">
        <v>132</v>
      </c>
      <c r="L48" s="662"/>
      <c r="M48" s="662">
        <v>1</v>
      </c>
      <c r="N48" s="662">
        <v>1</v>
      </c>
      <c r="O48" s="1035"/>
      <c r="P48" s="680">
        <f>ROUND(O48,2)*N48*M48</f>
        <v>0</v>
      </c>
    </row>
    <row r="49" spans="1:16" s="639" customFormat="1" ht="28.2" thickBot="1" x14ac:dyDescent="0.35">
      <c r="A49" s="640"/>
      <c r="B49" s="641" t="s">
        <v>1398</v>
      </c>
      <c r="C49" s="2121"/>
      <c r="D49" s="643" t="s">
        <v>5231</v>
      </c>
      <c r="E49" s="644">
        <v>45152</v>
      </c>
      <c r="F49" s="646">
        <v>10</v>
      </c>
      <c r="G49" s="644">
        <f>DATE(YEAR(E49)+F49,MONTH(E49)+0,DAY(E49)+0)</f>
        <v>48805</v>
      </c>
      <c r="H49" s="1849"/>
      <c r="I49" s="1849"/>
      <c r="J49" s="1849"/>
      <c r="K49" s="1849"/>
      <c r="L49" s="1849"/>
      <c r="M49" s="1849"/>
      <c r="N49" s="1849"/>
      <c r="O49" s="669" t="s">
        <v>1397</v>
      </c>
      <c r="P49" s="670" t="s">
        <v>1397</v>
      </c>
    </row>
    <row r="50" spans="1:16" customFormat="1" ht="15" thickBot="1" x14ac:dyDescent="0.35">
      <c r="A50" s="2116" t="s">
        <v>5232</v>
      </c>
      <c r="B50" s="2116"/>
      <c r="C50" s="2116"/>
      <c r="D50" s="2116"/>
      <c r="E50" s="2116"/>
      <c r="F50" s="2116"/>
      <c r="G50" s="2116"/>
      <c r="H50" s="2116"/>
      <c r="I50" s="2116"/>
      <c r="J50" s="2116"/>
      <c r="K50" s="2116"/>
      <c r="L50" s="2116"/>
      <c r="M50" s="2116"/>
      <c r="N50" s="2116"/>
      <c r="O50" s="2116"/>
      <c r="P50" s="2116"/>
    </row>
    <row r="51" spans="1:16" customFormat="1" ht="27.6" x14ac:dyDescent="0.3">
      <c r="A51" s="672">
        <v>1</v>
      </c>
      <c r="B51" s="656" t="s">
        <v>1388</v>
      </c>
      <c r="C51" s="671" t="s">
        <v>5233</v>
      </c>
      <c r="D51" s="658" t="s">
        <v>1391</v>
      </c>
      <c r="E51" s="681">
        <v>45822</v>
      </c>
      <c r="F51" s="658">
        <v>1</v>
      </c>
      <c r="G51" s="629">
        <f>DATE(YEAR(E51)+F51,MONTH(E51)+0,DAY(E51)+0)</f>
        <v>46187</v>
      </c>
      <c r="H51" s="658"/>
      <c r="I51" s="658"/>
      <c r="J51" s="658"/>
      <c r="K51" s="658" t="s">
        <v>132</v>
      </c>
      <c r="L51" s="658" t="s">
        <v>132</v>
      </c>
      <c r="M51" s="658">
        <v>2</v>
      </c>
      <c r="N51" s="658">
        <v>1</v>
      </c>
      <c r="O51" s="1033"/>
      <c r="P51" s="660">
        <f>ROUND(O51,2)*N51*M51</f>
        <v>0</v>
      </c>
    </row>
    <row r="52" spans="1:16" s="639" customFormat="1" x14ac:dyDescent="0.3">
      <c r="A52" s="682">
        <v>2</v>
      </c>
      <c r="B52" s="632" t="s">
        <v>1388</v>
      </c>
      <c r="C52" s="633" t="s">
        <v>5203</v>
      </c>
      <c r="D52" s="662" t="s">
        <v>5204</v>
      </c>
      <c r="E52" s="683">
        <v>45068</v>
      </c>
      <c r="F52" s="662">
        <v>10</v>
      </c>
      <c r="G52" s="635">
        <f>DATE(YEAR(E52)+F52,MONTH(E52)+0,DAY(E52)+0)</f>
        <v>48721</v>
      </c>
      <c r="H52" s="1854"/>
      <c r="I52" s="1854"/>
      <c r="J52" s="1854"/>
      <c r="K52" s="1854"/>
      <c r="L52" s="1854"/>
      <c r="M52" s="1854"/>
      <c r="N52" s="1854"/>
      <c r="O52" s="637" t="s">
        <v>1397</v>
      </c>
      <c r="P52" s="638" t="s">
        <v>1397</v>
      </c>
    </row>
    <row r="53" spans="1:16" customFormat="1" x14ac:dyDescent="0.3">
      <c r="A53" s="684">
        <v>3</v>
      </c>
      <c r="B53" s="676" t="s">
        <v>1388</v>
      </c>
      <c r="C53" s="685" t="s">
        <v>5234</v>
      </c>
      <c r="D53" s="679"/>
      <c r="E53" s="686">
        <v>45751</v>
      </c>
      <c r="F53" s="679">
        <v>1</v>
      </c>
      <c r="G53" s="635">
        <f>DATE(YEAR(E53)+F53,MONTH(E53)+0,DAY(E53)+0)</f>
        <v>46116</v>
      </c>
      <c r="H53" s="679"/>
      <c r="I53" s="679"/>
      <c r="J53" s="679"/>
      <c r="K53" s="679" t="s">
        <v>132</v>
      </c>
      <c r="L53" s="679" t="s">
        <v>132</v>
      </c>
      <c r="M53" s="679">
        <v>2</v>
      </c>
      <c r="N53" s="679">
        <v>1</v>
      </c>
      <c r="O53" s="1035"/>
      <c r="P53" s="680">
        <f>ROUND(O53,2)*N53*M53</f>
        <v>0</v>
      </c>
    </row>
    <row r="54" spans="1:16" customFormat="1" ht="15" thickBot="1" x14ac:dyDescent="0.35">
      <c r="A54" s="687">
        <v>4</v>
      </c>
      <c r="B54" s="664" t="s">
        <v>1388</v>
      </c>
      <c r="C54" s="642" t="s">
        <v>3674</v>
      </c>
      <c r="D54" s="665"/>
      <c r="E54" s="688">
        <v>45751</v>
      </c>
      <c r="F54" s="665">
        <v>1</v>
      </c>
      <c r="G54" s="644">
        <f>DATE(YEAR(E54)+F54,MONTH(E54)+0,DAY(E54)+0)</f>
        <v>46116</v>
      </c>
      <c r="H54" s="665"/>
      <c r="I54" s="665"/>
      <c r="J54" s="665"/>
      <c r="K54" s="665" t="s">
        <v>132</v>
      </c>
      <c r="L54" s="665" t="s">
        <v>132</v>
      </c>
      <c r="M54" s="665">
        <v>2</v>
      </c>
      <c r="N54" s="665">
        <v>1</v>
      </c>
      <c r="O54" s="1034"/>
      <c r="P54" s="680">
        <f>ROUND(O54,2)*N54*M54</f>
        <v>0</v>
      </c>
    </row>
    <row r="55" spans="1:16" customFormat="1" ht="15" thickBot="1" x14ac:dyDescent="0.35">
      <c r="A55" s="2116" t="s">
        <v>5235</v>
      </c>
      <c r="B55" s="2116"/>
      <c r="C55" s="2116"/>
      <c r="D55" s="2116"/>
      <c r="E55" s="2116"/>
      <c r="F55" s="2116"/>
      <c r="G55" s="2116"/>
      <c r="H55" s="2116"/>
      <c r="I55" s="2116"/>
      <c r="J55" s="2116"/>
      <c r="K55" s="2116"/>
      <c r="L55" s="2116"/>
      <c r="M55" s="2116"/>
      <c r="N55" s="2116"/>
      <c r="O55" s="2116"/>
      <c r="P55" s="2116"/>
    </row>
    <row r="56" spans="1:16" customFormat="1" x14ac:dyDescent="0.3">
      <c r="A56" s="655">
        <v>1</v>
      </c>
      <c r="B56" s="656" t="s">
        <v>1388</v>
      </c>
      <c r="C56" s="671" t="s">
        <v>5236</v>
      </c>
      <c r="D56" s="658" t="s">
        <v>1391</v>
      </c>
      <c r="E56" s="659">
        <v>45147</v>
      </c>
      <c r="F56" s="658">
        <v>2</v>
      </c>
      <c r="G56" s="629">
        <f>DATE(YEAR(E56)+F56,MONTH(E56)+0,DAY(E56)+0)</f>
        <v>45878</v>
      </c>
      <c r="H56" s="658"/>
      <c r="I56" s="658"/>
      <c r="J56" s="658"/>
      <c r="K56" s="658" t="s">
        <v>132</v>
      </c>
      <c r="L56" s="658"/>
      <c r="M56" s="658">
        <v>1</v>
      </c>
      <c r="N56" s="658">
        <v>1</v>
      </c>
      <c r="O56" s="1033"/>
      <c r="P56" s="660">
        <f>ROUND(O56,2)*N56*M56</f>
        <v>0</v>
      </c>
    </row>
    <row r="57" spans="1:16" customFormat="1" x14ac:dyDescent="0.3">
      <c r="A57" s="675">
        <v>2</v>
      </c>
      <c r="B57" s="676" t="s">
        <v>1388</v>
      </c>
      <c r="C57" s="685" t="s">
        <v>5203</v>
      </c>
      <c r="D57" s="679" t="s">
        <v>5204</v>
      </c>
      <c r="E57" s="678">
        <v>45186</v>
      </c>
      <c r="F57" s="679">
        <v>10</v>
      </c>
      <c r="G57" s="635">
        <f>DATE(YEAR(E57)+F57,MONTH(E57)+0,DAY(E57)+0)</f>
        <v>48839</v>
      </c>
      <c r="H57" s="1854"/>
      <c r="I57" s="1854"/>
      <c r="J57" s="1854"/>
      <c r="K57" s="1854"/>
      <c r="L57" s="1854"/>
      <c r="M57" s="1854"/>
      <c r="N57" s="1854"/>
      <c r="O57" s="637" t="s">
        <v>1397</v>
      </c>
      <c r="P57" s="638" t="s">
        <v>1397</v>
      </c>
    </row>
    <row r="58" spans="1:16" customFormat="1" ht="15" customHeight="1" x14ac:dyDescent="0.3">
      <c r="A58" s="2124">
        <v>3</v>
      </c>
      <c r="B58" s="676" t="s">
        <v>1388</v>
      </c>
      <c r="C58" s="2125" t="s">
        <v>5237</v>
      </c>
      <c r="D58" s="677" t="s">
        <v>5238</v>
      </c>
      <c r="E58" s="2122" t="s">
        <v>137</v>
      </c>
      <c r="F58" s="2122"/>
      <c r="G58" s="2122"/>
      <c r="H58" s="2122"/>
      <c r="I58" s="2122"/>
      <c r="J58" s="2122"/>
      <c r="K58" s="2122"/>
      <c r="L58" s="2122"/>
      <c r="M58" s="2122"/>
      <c r="N58" s="2122"/>
      <c r="O58" s="2122"/>
      <c r="P58" s="2122"/>
    </row>
    <row r="59" spans="1:16" customFormat="1" x14ac:dyDescent="0.3">
      <c r="A59" s="2124"/>
      <c r="B59" s="676" t="s">
        <v>1393</v>
      </c>
      <c r="C59" s="2125"/>
      <c r="D59" s="677" t="s">
        <v>5239</v>
      </c>
      <c r="E59" s="678">
        <v>45739</v>
      </c>
      <c r="F59" s="679"/>
      <c r="G59" s="635"/>
      <c r="H59" s="679"/>
      <c r="I59" s="679"/>
      <c r="J59" s="679"/>
      <c r="K59" s="677" t="s">
        <v>132</v>
      </c>
      <c r="L59" s="677" t="s">
        <v>132</v>
      </c>
      <c r="M59" s="679">
        <v>4</v>
      </c>
      <c r="N59" s="679">
        <v>1</v>
      </c>
      <c r="O59" s="1035"/>
      <c r="P59" s="680">
        <f>ROUND(O59,2)*N59*M59</f>
        <v>0</v>
      </c>
    </row>
    <row r="60" spans="1:16" customFormat="1" x14ac:dyDescent="0.3">
      <c r="A60" s="2124"/>
      <c r="B60" s="676" t="s">
        <v>1398</v>
      </c>
      <c r="C60" s="2125"/>
      <c r="D60" s="677" t="s">
        <v>5240</v>
      </c>
      <c r="E60" s="678">
        <v>45739</v>
      </c>
      <c r="F60" s="679"/>
      <c r="G60" s="635"/>
      <c r="H60" s="679"/>
      <c r="I60" s="679"/>
      <c r="J60" s="679"/>
      <c r="K60" s="679" t="s">
        <v>132</v>
      </c>
      <c r="L60" s="679" t="s">
        <v>132</v>
      </c>
      <c r="M60" s="679">
        <v>1</v>
      </c>
      <c r="N60" s="679">
        <v>1</v>
      </c>
      <c r="O60" s="1035"/>
      <c r="P60" s="680">
        <f>ROUND(O60,2)*N60*M60</f>
        <v>0</v>
      </c>
    </row>
    <row r="61" spans="1:16" customFormat="1" x14ac:dyDescent="0.3">
      <c r="A61" s="2124"/>
      <c r="B61" s="676" t="s">
        <v>1401</v>
      </c>
      <c r="C61" s="2125"/>
      <c r="D61" s="679" t="s">
        <v>5241</v>
      </c>
      <c r="E61" s="678">
        <v>45552</v>
      </c>
      <c r="F61" s="679">
        <v>1</v>
      </c>
      <c r="G61" s="635">
        <f>DATE(YEAR(E61)+F61,MONTH(E61)+0,DAY(E61)+0)</f>
        <v>45917</v>
      </c>
      <c r="H61" s="679"/>
      <c r="I61" s="679"/>
      <c r="J61" s="679"/>
      <c r="K61" s="679" t="s">
        <v>132</v>
      </c>
      <c r="L61" s="679" t="s">
        <v>132</v>
      </c>
      <c r="M61" s="679">
        <v>1</v>
      </c>
      <c r="N61" s="679">
        <v>1</v>
      </c>
      <c r="O61" s="1035"/>
      <c r="P61" s="680">
        <f>ROUND(O61,2)*N61*M61</f>
        <v>0</v>
      </c>
    </row>
    <row r="62" spans="1:16" customFormat="1" ht="15" thickBot="1" x14ac:dyDescent="0.35">
      <c r="A62" s="2120">
        <v>4</v>
      </c>
      <c r="B62" s="676" t="s">
        <v>1388</v>
      </c>
      <c r="C62" s="2121" t="s">
        <v>740</v>
      </c>
      <c r="D62" s="679" t="s">
        <v>1391</v>
      </c>
      <c r="E62" s="678">
        <v>45149</v>
      </c>
      <c r="F62" s="679">
        <v>5</v>
      </c>
      <c r="G62" s="635">
        <f>DATE(YEAR(E62)+F62,MONTH(E62)+0,DAY(E62)+0)</f>
        <v>46976</v>
      </c>
      <c r="H62" s="1854"/>
      <c r="I62" s="1854"/>
      <c r="J62" s="1854"/>
      <c r="K62" s="1854"/>
      <c r="L62" s="1854"/>
      <c r="M62" s="1854"/>
      <c r="N62" s="1854"/>
      <c r="O62" s="637" t="s">
        <v>1397</v>
      </c>
      <c r="P62" s="638" t="s">
        <v>1397</v>
      </c>
    </row>
    <row r="63" spans="1:16" customFormat="1" ht="19.5" customHeight="1" thickBot="1" x14ac:dyDescent="0.35">
      <c r="A63" s="2120"/>
      <c r="B63" s="676" t="s">
        <v>1393</v>
      </c>
      <c r="C63" s="2121"/>
      <c r="D63" s="677" t="s">
        <v>5238</v>
      </c>
      <c r="E63" s="2122" t="s">
        <v>137</v>
      </c>
      <c r="F63" s="2122"/>
      <c r="G63" s="2122"/>
      <c r="H63" s="2122"/>
      <c r="I63" s="2122"/>
      <c r="J63" s="2122"/>
      <c r="K63" s="2122"/>
      <c r="L63" s="2122"/>
      <c r="M63" s="2122"/>
      <c r="N63" s="2122"/>
      <c r="O63" s="2122"/>
      <c r="P63" s="2122"/>
    </row>
    <row r="64" spans="1:16" customFormat="1" ht="15" thickBot="1" x14ac:dyDescent="0.35">
      <c r="A64" s="2120"/>
      <c r="B64" s="676" t="s">
        <v>1398</v>
      </c>
      <c r="C64" s="2121"/>
      <c r="D64" s="677" t="s">
        <v>5239</v>
      </c>
      <c r="E64" s="2122" t="s">
        <v>137</v>
      </c>
      <c r="F64" s="2122"/>
      <c r="G64" s="2122"/>
      <c r="H64" s="2122"/>
      <c r="I64" s="2122"/>
      <c r="J64" s="2122"/>
      <c r="K64" s="2122"/>
      <c r="L64" s="2122"/>
      <c r="M64" s="2122"/>
      <c r="N64" s="2122"/>
      <c r="O64" s="2122"/>
      <c r="P64" s="2122"/>
    </row>
    <row r="65" spans="1:16" customFormat="1" ht="15" thickBot="1" x14ac:dyDescent="0.35">
      <c r="A65" s="2120"/>
      <c r="B65" s="676" t="s">
        <v>1401</v>
      </c>
      <c r="C65" s="2121"/>
      <c r="D65" s="677" t="s">
        <v>5240</v>
      </c>
      <c r="E65" s="2122" t="s">
        <v>137</v>
      </c>
      <c r="F65" s="2122"/>
      <c r="G65" s="2122"/>
      <c r="H65" s="2122"/>
      <c r="I65" s="2122"/>
      <c r="J65" s="2122"/>
      <c r="K65" s="2122"/>
      <c r="L65" s="2122"/>
      <c r="M65" s="2122"/>
      <c r="N65" s="2122"/>
      <c r="O65" s="2122"/>
      <c r="P65" s="2122"/>
    </row>
    <row r="66" spans="1:16" customFormat="1" ht="15" thickBot="1" x14ac:dyDescent="0.35">
      <c r="A66" s="2120"/>
      <c r="B66" s="664" t="s">
        <v>1403</v>
      </c>
      <c r="C66" s="2121"/>
      <c r="D66" s="665" t="s">
        <v>5241</v>
      </c>
      <c r="E66" s="666">
        <v>45751</v>
      </c>
      <c r="F66" s="665">
        <v>1</v>
      </c>
      <c r="G66" s="644">
        <f>DATE(YEAR(E66)+F66,MONTH(E66)+0,DAY(E66)+0)</f>
        <v>46116</v>
      </c>
      <c r="H66" s="665"/>
      <c r="I66" s="665"/>
      <c r="J66" s="665"/>
      <c r="K66" s="665" t="s">
        <v>132</v>
      </c>
      <c r="L66" s="665" t="s">
        <v>132</v>
      </c>
      <c r="M66" s="665">
        <v>2</v>
      </c>
      <c r="N66" s="665">
        <v>1</v>
      </c>
      <c r="O66" s="1034"/>
      <c r="P66" s="690">
        <f>ROUND(O66,2)*N66*M66</f>
        <v>0</v>
      </c>
    </row>
    <row r="67" spans="1:16" customFormat="1" ht="15" thickBot="1" x14ac:dyDescent="0.35">
      <c r="A67" s="2123" t="s">
        <v>5242</v>
      </c>
      <c r="B67" s="2123"/>
      <c r="C67" s="2123"/>
      <c r="D67" s="2123"/>
      <c r="E67" s="2123"/>
      <c r="F67" s="2123"/>
      <c r="G67" s="2123"/>
      <c r="H67" s="2123"/>
      <c r="I67" s="2123"/>
      <c r="J67" s="2123"/>
      <c r="K67" s="2123"/>
      <c r="L67" s="2123"/>
      <c r="M67" s="2123"/>
      <c r="N67" s="2123"/>
      <c r="O67" s="2123"/>
      <c r="P67" s="2123"/>
    </row>
    <row r="68" spans="1:16" customFormat="1" ht="15" thickBot="1" x14ac:dyDescent="0.35">
      <c r="A68" s="691">
        <v>1</v>
      </c>
      <c r="B68" s="692" t="s">
        <v>1388</v>
      </c>
      <c r="C68" s="693" t="s">
        <v>5243</v>
      </c>
      <c r="D68" s="694" t="s">
        <v>1391</v>
      </c>
      <c r="E68" s="695">
        <v>45097</v>
      </c>
      <c r="F68" s="694">
        <v>5</v>
      </c>
      <c r="G68" s="651">
        <f>DATE(YEAR(E68)+F68,MONTH(E68)+0,DAY(E68)+0)</f>
        <v>46924</v>
      </c>
      <c r="H68" s="1871"/>
      <c r="I68" s="1871"/>
      <c r="J68" s="1871"/>
      <c r="K68" s="1871"/>
      <c r="L68" s="1871"/>
      <c r="M68" s="1871"/>
      <c r="N68" s="1871"/>
      <c r="O68" s="653" t="s">
        <v>1397</v>
      </c>
      <c r="P68" s="654" t="s">
        <v>1397</v>
      </c>
    </row>
    <row r="69" spans="1:16" customFormat="1" ht="15" thickBot="1" x14ac:dyDescent="0.35">
      <c r="A69" s="2116" t="s">
        <v>5244</v>
      </c>
      <c r="B69" s="2116"/>
      <c r="C69" s="2116"/>
      <c r="D69" s="2116"/>
      <c r="E69" s="2116"/>
      <c r="F69" s="2116"/>
      <c r="G69" s="2116"/>
      <c r="H69" s="2116"/>
      <c r="I69" s="2116"/>
      <c r="J69" s="2116"/>
      <c r="K69" s="2116"/>
      <c r="L69" s="2116"/>
      <c r="M69" s="2116"/>
      <c r="N69" s="2116"/>
      <c r="O69" s="2116"/>
      <c r="P69" s="2116"/>
    </row>
    <row r="70" spans="1:16" customFormat="1" ht="28.2" thickBot="1" x14ac:dyDescent="0.35">
      <c r="A70" s="2117">
        <v>1</v>
      </c>
      <c r="B70" s="656" t="s">
        <v>1388</v>
      </c>
      <c r="C70" s="657" t="s">
        <v>5245</v>
      </c>
      <c r="D70" s="658" t="s">
        <v>1391</v>
      </c>
      <c r="E70" s="659">
        <v>45821</v>
      </c>
      <c r="F70" s="658">
        <v>1</v>
      </c>
      <c r="G70" s="629">
        <f>DATE(YEAR(E70)+F70,MONTH(E70)+0,DAY(E70)+0)</f>
        <v>46186</v>
      </c>
      <c r="H70" s="658"/>
      <c r="I70" s="658"/>
      <c r="J70" s="658"/>
      <c r="K70" s="658" t="s">
        <v>132</v>
      </c>
      <c r="L70" s="658" t="s">
        <v>132</v>
      </c>
      <c r="M70" s="658">
        <v>2</v>
      </c>
      <c r="N70" s="658">
        <v>1</v>
      </c>
      <c r="O70" s="1033"/>
      <c r="P70" s="660">
        <f>ROUND(O70,2)*N70*M70</f>
        <v>0</v>
      </c>
    </row>
    <row r="71" spans="1:16" s="639" customFormat="1" x14ac:dyDescent="0.3">
      <c r="A71" s="2117"/>
      <c r="B71" s="632" t="s">
        <v>1393</v>
      </c>
      <c r="C71" s="633" t="s">
        <v>5203</v>
      </c>
      <c r="D71" s="662" t="s">
        <v>5204</v>
      </c>
      <c r="E71" s="635"/>
      <c r="F71" s="662">
        <v>10</v>
      </c>
      <c r="G71" s="635"/>
      <c r="H71" s="1854"/>
      <c r="I71" s="1854"/>
      <c r="J71" s="1854"/>
      <c r="K71" s="1854"/>
      <c r="L71" s="1854"/>
      <c r="M71" s="1854"/>
      <c r="N71" s="1854"/>
      <c r="O71" s="637" t="s">
        <v>1397</v>
      </c>
      <c r="P71" s="638" t="s">
        <v>1397</v>
      </c>
    </row>
    <row r="72" spans="1:16" customFormat="1" ht="15" thickBot="1" x14ac:dyDescent="0.35">
      <c r="A72" s="687">
        <v>2</v>
      </c>
      <c r="B72" s="664" t="s">
        <v>1388</v>
      </c>
      <c r="C72" s="696" t="s">
        <v>5246</v>
      </c>
      <c r="D72" s="665" t="s">
        <v>1391</v>
      </c>
      <c r="E72" s="666">
        <v>45757</v>
      </c>
      <c r="F72" s="665">
        <v>5</v>
      </c>
      <c r="G72" s="644">
        <f>DATE(YEAR(E72)+F72,MONTH(E72)+0,DAY(E72)+0)</f>
        <v>47583</v>
      </c>
      <c r="H72" s="665"/>
      <c r="I72" s="665"/>
      <c r="J72" s="665"/>
      <c r="K72" s="665"/>
      <c r="L72" s="665" t="s">
        <v>132</v>
      </c>
      <c r="M72" s="665">
        <v>1</v>
      </c>
      <c r="N72" s="665">
        <v>1</v>
      </c>
      <c r="O72" s="1034"/>
      <c r="P72" s="690">
        <f>ROUND(O72,2)*N72*M72</f>
        <v>0</v>
      </c>
    </row>
    <row r="73" spans="1:16" customFormat="1" ht="15" thickBot="1" x14ac:dyDescent="0.35">
      <c r="A73" s="2116" t="s">
        <v>5247</v>
      </c>
      <c r="B73" s="2116"/>
      <c r="C73" s="2116"/>
      <c r="D73" s="2116"/>
      <c r="E73" s="2116"/>
      <c r="F73" s="2116"/>
      <c r="G73" s="2116"/>
      <c r="H73" s="2116"/>
      <c r="I73" s="2116"/>
      <c r="J73" s="2116"/>
      <c r="K73" s="2116"/>
      <c r="L73" s="2116"/>
      <c r="M73" s="2116"/>
      <c r="N73" s="2116"/>
      <c r="O73" s="2116"/>
      <c r="P73" s="2116"/>
    </row>
    <row r="74" spans="1:16" customFormat="1" ht="15" thickBot="1" x14ac:dyDescent="0.35">
      <c r="A74" s="2119">
        <v>1</v>
      </c>
      <c r="B74" s="656" t="s">
        <v>1388</v>
      </c>
      <c r="C74" s="657" t="s">
        <v>5248</v>
      </c>
      <c r="D74" s="658" t="s">
        <v>1391</v>
      </c>
      <c r="E74" s="659">
        <v>45463</v>
      </c>
      <c r="F74" s="658">
        <v>1</v>
      </c>
      <c r="G74" s="629">
        <f>DATE(YEAR(E74)+F74,MONTH(E74)+0,DAY(E74)+0)</f>
        <v>45828</v>
      </c>
      <c r="H74" s="658"/>
      <c r="I74" s="658"/>
      <c r="J74" s="658"/>
      <c r="K74" s="658" t="s">
        <v>132</v>
      </c>
      <c r="L74" s="658" t="s">
        <v>132</v>
      </c>
      <c r="M74" s="658">
        <v>2</v>
      </c>
      <c r="N74" s="658">
        <v>1</v>
      </c>
      <c r="O74" s="1033"/>
      <c r="P74" s="660">
        <f>ROUND(O74,2)*N74*M74</f>
        <v>0</v>
      </c>
    </row>
    <row r="75" spans="1:16" s="639" customFormat="1" ht="15" thickBot="1" x14ac:dyDescent="0.35">
      <c r="A75" s="2119"/>
      <c r="B75" s="641" t="s">
        <v>1393</v>
      </c>
      <c r="C75" s="668" t="s">
        <v>5203</v>
      </c>
      <c r="D75" s="646" t="s">
        <v>5204</v>
      </c>
      <c r="E75" s="644">
        <v>45161</v>
      </c>
      <c r="F75" s="646">
        <v>10</v>
      </c>
      <c r="G75" s="644">
        <f>DATE(YEAR(E75)+F75,MONTH(E75)+0,DAY(E75)+0)</f>
        <v>48814</v>
      </c>
      <c r="H75" s="1849"/>
      <c r="I75" s="1849"/>
      <c r="J75" s="1849"/>
      <c r="K75" s="1849"/>
      <c r="L75" s="1849"/>
      <c r="M75" s="1849"/>
      <c r="N75" s="1849"/>
      <c r="O75" s="669" t="s">
        <v>1397</v>
      </c>
      <c r="P75" s="670" t="s">
        <v>1397</v>
      </c>
    </row>
    <row r="76" spans="1:16" customFormat="1" ht="15" thickBot="1" x14ac:dyDescent="0.35">
      <c r="A76" s="2116" t="s">
        <v>5249</v>
      </c>
      <c r="B76" s="2116"/>
      <c r="C76" s="2116"/>
      <c r="D76" s="2116"/>
      <c r="E76" s="2116"/>
      <c r="F76" s="2116"/>
      <c r="G76" s="2116"/>
      <c r="H76" s="2116"/>
      <c r="I76" s="2116"/>
      <c r="J76" s="2116"/>
      <c r="K76" s="2116"/>
      <c r="L76" s="2116"/>
      <c r="M76" s="2116"/>
      <c r="N76" s="2116"/>
      <c r="O76" s="2116"/>
      <c r="P76" s="2116"/>
    </row>
    <row r="77" spans="1:16" customFormat="1" x14ac:dyDescent="0.3">
      <c r="A77" s="672">
        <v>1</v>
      </c>
      <c r="B77" s="656" t="s">
        <v>1388</v>
      </c>
      <c r="C77" s="697" t="s">
        <v>5250</v>
      </c>
      <c r="D77" s="658" t="s">
        <v>1391</v>
      </c>
      <c r="E77" s="659">
        <v>45104</v>
      </c>
      <c r="F77" s="658">
        <v>5</v>
      </c>
      <c r="G77" s="629">
        <f>DATE(YEAR(E77)+F77,MONTH(E77)+0,DAY(E77)+0)</f>
        <v>46931</v>
      </c>
      <c r="H77" s="1850"/>
      <c r="I77" s="1850"/>
      <c r="J77" s="1850"/>
      <c r="K77" s="1850"/>
      <c r="L77" s="1850"/>
      <c r="M77" s="1850"/>
      <c r="N77" s="1850"/>
      <c r="O77" s="698" t="s">
        <v>1397</v>
      </c>
      <c r="P77" s="699" t="s">
        <v>1397</v>
      </c>
    </row>
    <row r="78" spans="1:16" customFormat="1" ht="15" thickBot="1" x14ac:dyDescent="0.35">
      <c r="A78" s="687"/>
      <c r="B78" s="664" t="s">
        <v>1393</v>
      </c>
      <c r="C78" s="696" t="s">
        <v>5251</v>
      </c>
      <c r="D78" s="665" t="s">
        <v>1391</v>
      </c>
      <c r="E78" s="666">
        <v>45041</v>
      </c>
      <c r="F78" s="665">
        <v>4</v>
      </c>
      <c r="G78" s="644">
        <f>DATE(YEAR(E78)+F78,MONTH(E78)+0,DAY(E78)+0)</f>
        <v>46502</v>
      </c>
      <c r="H78" s="1849"/>
      <c r="I78" s="1849"/>
      <c r="J78" s="1849"/>
      <c r="K78" s="1849"/>
      <c r="L78" s="1849"/>
      <c r="M78" s="1849"/>
      <c r="N78" s="1849"/>
      <c r="O78" s="669" t="s">
        <v>1397</v>
      </c>
      <c r="P78" s="670" t="s">
        <v>1397</v>
      </c>
    </row>
    <row r="79" spans="1:16" customFormat="1" ht="15" thickBot="1" x14ac:dyDescent="0.35">
      <c r="A79" s="2116" t="s">
        <v>5252</v>
      </c>
      <c r="B79" s="2116"/>
      <c r="C79" s="2116"/>
      <c r="D79" s="2116"/>
      <c r="E79" s="2116"/>
      <c r="F79" s="2116"/>
      <c r="G79" s="2116"/>
      <c r="H79" s="2116"/>
      <c r="I79" s="2116"/>
      <c r="J79" s="2116"/>
      <c r="K79" s="2116"/>
      <c r="L79" s="2116"/>
      <c r="M79" s="2116"/>
      <c r="N79" s="2116"/>
      <c r="O79" s="2116"/>
      <c r="P79" s="2116"/>
    </row>
    <row r="80" spans="1:16" customFormat="1" ht="15" thickBot="1" x14ac:dyDescent="0.35">
      <c r="A80" s="691">
        <v>1</v>
      </c>
      <c r="B80" s="692" t="s">
        <v>1388</v>
      </c>
      <c r="C80" s="693" t="s">
        <v>5253</v>
      </c>
      <c r="D80" s="694"/>
      <c r="E80" s="695">
        <v>45386</v>
      </c>
      <c r="F80" s="694">
        <v>1</v>
      </c>
      <c r="G80" s="651">
        <f>DATE(YEAR(E80)+F80,MONTH(E80)+0,DAY(E80)+0)</f>
        <v>45751</v>
      </c>
      <c r="H80" s="694"/>
      <c r="I80" s="694"/>
      <c r="J80" s="694"/>
      <c r="K80" s="694" t="s">
        <v>132</v>
      </c>
      <c r="L80" s="694" t="s">
        <v>132</v>
      </c>
      <c r="M80" s="694">
        <v>2</v>
      </c>
      <c r="N80" s="694">
        <v>1</v>
      </c>
      <c r="O80" s="1036"/>
      <c r="P80" s="700">
        <f>ROUND(O80,2)*N80*M80</f>
        <v>0</v>
      </c>
    </row>
    <row r="81" spans="1:16" customFormat="1" ht="15" thickBot="1" x14ac:dyDescent="0.35">
      <c r="A81" s="2116" t="s">
        <v>5254</v>
      </c>
      <c r="B81" s="2116"/>
      <c r="C81" s="2116"/>
      <c r="D81" s="2116"/>
      <c r="E81" s="2116"/>
      <c r="F81" s="2116"/>
      <c r="G81" s="2116"/>
      <c r="H81" s="2116"/>
      <c r="I81" s="2116"/>
      <c r="J81" s="2116"/>
      <c r="K81" s="2116"/>
      <c r="L81" s="2116"/>
      <c r="M81" s="2116"/>
      <c r="N81" s="2116"/>
      <c r="O81" s="2116"/>
      <c r="P81" s="2116"/>
    </row>
    <row r="82" spans="1:16" customFormat="1" ht="66" customHeight="1" thickBot="1" x14ac:dyDescent="0.35">
      <c r="A82" s="2119">
        <v>1</v>
      </c>
      <c r="B82" s="656" t="s">
        <v>1388</v>
      </c>
      <c r="C82" s="657" t="s">
        <v>5255</v>
      </c>
      <c r="D82" s="658" t="s">
        <v>1391</v>
      </c>
      <c r="E82" s="659">
        <v>45463</v>
      </c>
      <c r="F82" s="658">
        <v>1</v>
      </c>
      <c r="G82" s="629">
        <f>DATE(YEAR(E82)+F82,MONTH(E82)+0,DAY(E82)+0)</f>
        <v>45828</v>
      </c>
      <c r="H82" s="658"/>
      <c r="I82" s="658"/>
      <c r="J82" s="658"/>
      <c r="K82" s="658" t="s">
        <v>132</v>
      </c>
      <c r="L82" s="658" t="s">
        <v>132</v>
      </c>
      <c r="M82" s="658">
        <v>2</v>
      </c>
      <c r="N82" s="658">
        <v>1</v>
      </c>
      <c r="O82" s="1033"/>
      <c r="P82" s="660">
        <f>ROUND(O82,2)*N82*M82</f>
        <v>0</v>
      </c>
    </row>
    <row r="83" spans="1:16" s="639" customFormat="1" ht="15" thickBot="1" x14ac:dyDescent="0.35">
      <c r="A83" s="2119"/>
      <c r="B83" s="641" t="s">
        <v>1393</v>
      </c>
      <c r="C83" s="668" t="s">
        <v>5203</v>
      </c>
      <c r="D83" s="646" t="s">
        <v>5204</v>
      </c>
      <c r="E83" s="644">
        <v>45094</v>
      </c>
      <c r="F83" s="646">
        <v>10</v>
      </c>
      <c r="G83" s="644">
        <f>DATE(YEAR(E83)+F83,MONTH(E83)+0,DAY(E83)+0)</f>
        <v>48747</v>
      </c>
      <c r="H83" s="1849"/>
      <c r="I83" s="1849"/>
      <c r="J83" s="1849"/>
      <c r="K83" s="1849"/>
      <c r="L83" s="1849"/>
      <c r="M83" s="1849"/>
      <c r="N83" s="1849"/>
      <c r="O83" s="669" t="s">
        <v>1397</v>
      </c>
      <c r="P83" s="670" t="s">
        <v>1397</v>
      </c>
    </row>
    <row r="84" spans="1:16" customFormat="1" ht="15" thickBot="1" x14ac:dyDescent="0.35">
      <c r="A84" s="2116" t="s">
        <v>5256</v>
      </c>
      <c r="B84" s="2116"/>
      <c r="C84" s="2116"/>
      <c r="D84" s="2116"/>
      <c r="E84" s="2116"/>
      <c r="F84" s="2116"/>
      <c r="G84" s="2116"/>
      <c r="H84" s="2116"/>
      <c r="I84" s="2116"/>
      <c r="J84" s="2116"/>
      <c r="K84" s="2116"/>
      <c r="L84" s="2116"/>
      <c r="M84" s="2116"/>
      <c r="N84" s="2116"/>
      <c r="O84" s="2116"/>
      <c r="P84" s="2116"/>
    </row>
    <row r="85" spans="1:16" customFormat="1" x14ac:dyDescent="0.3">
      <c r="A85" s="655">
        <v>1</v>
      </c>
      <c r="B85" s="656" t="s">
        <v>1388</v>
      </c>
      <c r="C85" s="697" t="s">
        <v>5257</v>
      </c>
      <c r="D85" s="658" t="s">
        <v>1391</v>
      </c>
      <c r="E85" s="659">
        <v>45042</v>
      </c>
      <c r="F85" s="658">
        <v>5</v>
      </c>
      <c r="G85" s="629">
        <f>DATE(YEAR(E85)+F85,MONTH(E85)+0,DAY(E85)+0)</f>
        <v>46869</v>
      </c>
      <c r="H85" s="1850"/>
      <c r="I85" s="1850"/>
      <c r="J85" s="1850"/>
      <c r="K85" s="1850"/>
      <c r="L85" s="1850"/>
      <c r="M85" s="1850"/>
      <c r="N85" s="1850"/>
      <c r="O85" s="698" t="s">
        <v>1397</v>
      </c>
      <c r="P85" s="699" t="s">
        <v>1397</v>
      </c>
    </row>
    <row r="86" spans="1:16" s="639" customFormat="1" x14ac:dyDescent="0.3">
      <c r="A86" s="661"/>
      <c r="B86" s="632" t="s">
        <v>1393</v>
      </c>
      <c r="C86" s="633" t="s">
        <v>5203</v>
      </c>
      <c r="D86" s="662" t="s">
        <v>5204</v>
      </c>
      <c r="E86" s="635">
        <v>45182</v>
      </c>
      <c r="F86" s="662">
        <v>10</v>
      </c>
      <c r="G86" s="635">
        <f>DATE(YEAR(E86)+F86,MONTH(E86)+0,DAY(E86)+0)</f>
        <v>48835</v>
      </c>
      <c r="H86" s="1854"/>
      <c r="I86" s="1854"/>
      <c r="J86" s="1854"/>
      <c r="K86" s="1854"/>
      <c r="L86" s="1854"/>
      <c r="M86" s="1854"/>
      <c r="N86" s="1854"/>
      <c r="O86" s="637" t="s">
        <v>1397</v>
      </c>
      <c r="P86" s="638" t="s">
        <v>1397</v>
      </c>
    </row>
    <row r="87" spans="1:16" customFormat="1" ht="27.6" x14ac:dyDescent="0.3">
      <c r="A87" s="675">
        <v>2</v>
      </c>
      <c r="B87" s="676" t="s">
        <v>1388</v>
      </c>
      <c r="C87" s="701" t="s">
        <v>5258</v>
      </c>
      <c r="D87" s="679" t="s">
        <v>5259</v>
      </c>
      <c r="E87" s="678">
        <v>45875</v>
      </c>
      <c r="F87" s="679">
        <v>2</v>
      </c>
      <c r="G87" s="635">
        <f>DATE(YEAR(E87)+F87,MONTH(E87)+0,DAY(E87)+0)</f>
        <v>46605</v>
      </c>
      <c r="H87" s="679"/>
      <c r="I87" s="679"/>
      <c r="J87" s="679"/>
      <c r="K87" s="679" t="s">
        <v>132</v>
      </c>
      <c r="L87" s="679"/>
      <c r="M87" s="679">
        <v>1</v>
      </c>
      <c r="N87" s="679">
        <v>1</v>
      </c>
      <c r="O87" s="1035"/>
      <c r="P87" s="680">
        <f>ROUND(O87,2)*N87*M87</f>
        <v>0</v>
      </c>
    </row>
    <row r="88" spans="1:16" customFormat="1" x14ac:dyDescent="0.3">
      <c r="A88" s="702"/>
      <c r="B88" s="676" t="s">
        <v>1393</v>
      </c>
      <c r="C88" s="703" t="s">
        <v>5260</v>
      </c>
      <c r="D88" s="679" t="s">
        <v>5259</v>
      </c>
      <c r="E88" s="678">
        <v>45875</v>
      </c>
      <c r="F88" s="679">
        <v>1</v>
      </c>
      <c r="G88" s="635">
        <f>DATE(YEAR(E88)+F88,MONTH(E88)+0,DAY(E88)+0)</f>
        <v>46240</v>
      </c>
      <c r="H88" s="679"/>
      <c r="I88" s="679"/>
      <c r="J88" s="679"/>
      <c r="K88" s="679" t="s">
        <v>132</v>
      </c>
      <c r="L88" s="679" t="s">
        <v>132</v>
      </c>
      <c r="M88" s="679">
        <v>2</v>
      </c>
      <c r="N88" s="679">
        <v>1</v>
      </c>
      <c r="O88" s="1035"/>
      <c r="P88" s="680">
        <f>ROUND(O88,2)*N88*M88</f>
        <v>0</v>
      </c>
    </row>
    <row r="89" spans="1:16" customFormat="1" x14ac:dyDescent="0.3">
      <c r="A89" s="702"/>
      <c r="B89" s="676" t="s">
        <v>1398</v>
      </c>
      <c r="C89" s="703" t="s">
        <v>5261</v>
      </c>
      <c r="D89" s="677" t="s">
        <v>5262</v>
      </c>
      <c r="E89" s="678">
        <v>45751</v>
      </c>
      <c r="F89" s="679">
        <v>1</v>
      </c>
      <c r="G89" s="635">
        <f>DATE(YEAR(E89)+F89,MONTH(E89)+0,DAY(E89)+0)</f>
        <v>46116</v>
      </c>
      <c r="H89" s="679"/>
      <c r="I89" s="679"/>
      <c r="J89" s="679"/>
      <c r="K89" s="679" t="s">
        <v>132</v>
      </c>
      <c r="L89" s="679" t="s">
        <v>132</v>
      </c>
      <c r="M89" s="679">
        <v>2</v>
      </c>
      <c r="N89" s="679">
        <v>1</v>
      </c>
      <c r="O89" s="1035"/>
      <c r="P89" s="680">
        <f>ROUND(O89,2)*N89*M89</f>
        <v>0</v>
      </c>
    </row>
    <row r="90" spans="1:16" customFormat="1" x14ac:dyDescent="0.3">
      <c r="A90" s="702"/>
      <c r="B90" s="676" t="s">
        <v>1401</v>
      </c>
      <c r="C90" s="703" t="s">
        <v>5263</v>
      </c>
      <c r="D90" s="679" t="s">
        <v>1391</v>
      </c>
      <c r="E90" s="678"/>
      <c r="F90" s="679">
        <v>1</v>
      </c>
      <c r="G90" s="635"/>
      <c r="H90" s="679"/>
      <c r="I90" s="679"/>
      <c r="J90" s="679"/>
      <c r="K90" s="679" t="s">
        <v>132</v>
      </c>
      <c r="L90" s="679" t="s">
        <v>132</v>
      </c>
      <c r="M90" s="679">
        <v>2</v>
      </c>
      <c r="N90" s="679">
        <v>1</v>
      </c>
      <c r="O90" s="1035"/>
      <c r="P90" s="680">
        <f>ROUND(O90,2)*N90*M90</f>
        <v>0</v>
      </c>
    </row>
    <row r="91" spans="1:16" customFormat="1" ht="15" thickBot="1" x14ac:dyDescent="0.35">
      <c r="A91" s="704"/>
      <c r="B91" s="664" t="s">
        <v>1403</v>
      </c>
      <c r="C91" s="705" t="s">
        <v>5264</v>
      </c>
      <c r="D91" s="665" t="s">
        <v>5265</v>
      </c>
      <c r="E91" s="666"/>
      <c r="F91" s="665">
        <v>1</v>
      </c>
      <c r="G91" s="644"/>
      <c r="H91" s="665"/>
      <c r="I91" s="665"/>
      <c r="J91" s="665"/>
      <c r="K91" s="665" t="s">
        <v>132</v>
      </c>
      <c r="L91" s="665" t="s">
        <v>132</v>
      </c>
      <c r="M91" s="665">
        <v>2</v>
      </c>
      <c r="N91" s="665">
        <v>1</v>
      </c>
      <c r="O91" s="1034"/>
      <c r="P91" s="680">
        <f>ROUND(O91,2)*N91*M91</f>
        <v>0</v>
      </c>
    </row>
    <row r="92" spans="1:16" customFormat="1" ht="15" thickBot="1" x14ac:dyDescent="0.35">
      <c r="A92" s="2116" t="s">
        <v>5266</v>
      </c>
      <c r="B92" s="2116"/>
      <c r="C92" s="2116"/>
      <c r="D92" s="2116"/>
      <c r="E92" s="2116"/>
      <c r="F92" s="2116"/>
      <c r="G92" s="2116"/>
      <c r="H92" s="2116"/>
      <c r="I92" s="2116"/>
      <c r="J92" s="2116"/>
      <c r="K92" s="2116"/>
      <c r="L92" s="2116"/>
      <c r="M92" s="2116"/>
      <c r="N92" s="2116"/>
      <c r="O92" s="2116"/>
      <c r="P92" s="2116"/>
    </row>
    <row r="93" spans="1:16" customFormat="1" ht="15" thickBot="1" x14ac:dyDescent="0.35">
      <c r="A93" s="2117">
        <v>1</v>
      </c>
      <c r="B93" s="656" t="s">
        <v>1388</v>
      </c>
      <c r="C93" s="2118" t="s">
        <v>5267</v>
      </c>
      <c r="D93" s="658" t="s">
        <v>5268</v>
      </c>
      <c r="E93" s="706">
        <v>45610</v>
      </c>
      <c r="F93" s="658">
        <v>1</v>
      </c>
      <c r="G93" s="629">
        <f>DATE(YEAR(E93)+F93,MONTH(E93)+0,DAY(E93)+0)</f>
        <v>45975</v>
      </c>
      <c r="H93" s="658"/>
      <c r="I93" s="658"/>
      <c r="J93" s="658"/>
      <c r="K93" s="658" t="s">
        <v>132</v>
      </c>
      <c r="L93" s="658" t="s">
        <v>132</v>
      </c>
      <c r="M93" s="658">
        <v>2</v>
      </c>
      <c r="N93" s="658">
        <v>1</v>
      </c>
      <c r="O93" s="1033"/>
      <c r="P93" s="660">
        <f>ROUND(O93,2)*N93*M93</f>
        <v>0</v>
      </c>
    </row>
    <row r="94" spans="1:16" customFormat="1" x14ac:dyDescent="0.3">
      <c r="A94" s="2117"/>
      <c r="B94" s="676" t="s">
        <v>1393</v>
      </c>
      <c r="C94" s="2118"/>
      <c r="D94" s="707" t="s">
        <v>5269</v>
      </c>
      <c r="E94" s="678"/>
      <c r="F94" s="679">
        <v>5</v>
      </c>
      <c r="G94" s="635"/>
      <c r="H94" s="679"/>
      <c r="I94" s="679"/>
      <c r="J94" s="679"/>
      <c r="K94" s="679" t="s">
        <v>132</v>
      </c>
      <c r="L94" s="708"/>
      <c r="M94" s="679">
        <v>1</v>
      </c>
      <c r="N94" s="679">
        <v>1</v>
      </c>
      <c r="O94" s="1035"/>
      <c r="P94" s="660">
        <f>ROUND(O94,2)*N94*M94</f>
        <v>0</v>
      </c>
    </row>
    <row r="95" spans="1:16" customFormat="1" ht="27.6" x14ac:dyDescent="0.3">
      <c r="A95" s="675">
        <v>2</v>
      </c>
      <c r="B95" s="676" t="s">
        <v>1388</v>
      </c>
      <c r="C95" s="685" t="s">
        <v>5270</v>
      </c>
      <c r="D95" s="679" t="s">
        <v>5271</v>
      </c>
      <c r="E95" s="678"/>
      <c r="F95" s="679">
        <v>1</v>
      </c>
      <c r="G95" s="703"/>
      <c r="H95" s="708"/>
      <c r="I95" s="708"/>
      <c r="J95" s="708"/>
      <c r="K95" s="679" t="s">
        <v>132</v>
      </c>
      <c r="L95" s="679" t="s">
        <v>132</v>
      </c>
      <c r="M95" s="679">
        <v>2</v>
      </c>
      <c r="N95" s="679">
        <v>1</v>
      </c>
      <c r="O95" s="1035"/>
      <c r="P95" s="660">
        <f>ROUND(O95,2)*N95*M95</f>
        <v>0</v>
      </c>
    </row>
    <row r="96" spans="1:16" customFormat="1" ht="15" thickBot="1" x14ac:dyDescent="0.35">
      <c r="A96" s="663">
        <v>3</v>
      </c>
      <c r="B96" s="664" t="s">
        <v>1388</v>
      </c>
      <c r="C96" s="664" t="s">
        <v>5272</v>
      </c>
      <c r="D96" s="665" t="s">
        <v>5271</v>
      </c>
      <c r="E96" s="666"/>
      <c r="F96" s="665">
        <v>1</v>
      </c>
      <c r="G96" s="644"/>
      <c r="H96" s="709"/>
      <c r="I96" s="709"/>
      <c r="J96" s="709"/>
      <c r="K96" s="665" t="s">
        <v>132</v>
      </c>
      <c r="L96" s="665" t="s">
        <v>132</v>
      </c>
      <c r="M96" s="665">
        <v>2</v>
      </c>
      <c r="N96" s="665">
        <v>1</v>
      </c>
      <c r="O96" s="1034"/>
      <c r="P96" s="660">
        <f>ROUND(O96,2)*N96*M96</f>
        <v>0</v>
      </c>
    </row>
    <row r="97" spans="1:17" customFormat="1" ht="15" thickBot="1" x14ac:dyDescent="0.35">
      <c r="A97" s="2116" t="s">
        <v>5273</v>
      </c>
      <c r="B97" s="2116"/>
      <c r="C97" s="2116"/>
      <c r="D97" s="2116"/>
      <c r="E97" s="2116"/>
      <c r="F97" s="2116"/>
      <c r="G97" s="2116"/>
      <c r="H97" s="2116"/>
      <c r="I97" s="2116"/>
      <c r="J97" s="2116"/>
      <c r="K97" s="2116"/>
      <c r="L97" s="2116"/>
      <c r="M97" s="2116"/>
      <c r="N97" s="2116"/>
      <c r="O97" s="2116"/>
      <c r="P97" s="2116"/>
    </row>
    <row r="98" spans="1:17" customFormat="1" x14ac:dyDescent="0.3">
      <c r="A98" s="655">
        <v>1</v>
      </c>
      <c r="B98" s="656" t="s">
        <v>1388</v>
      </c>
      <c r="C98" s="697" t="s">
        <v>5274</v>
      </c>
      <c r="D98" s="658" t="s">
        <v>1391</v>
      </c>
      <c r="E98" s="659">
        <v>45100</v>
      </c>
      <c r="F98" s="658">
        <v>4</v>
      </c>
      <c r="G98" s="629">
        <f>DATE(YEAR(E98)+F98,MONTH(E98)+0,DAY(E98)+0)</f>
        <v>46561</v>
      </c>
      <c r="H98" s="1850"/>
      <c r="I98" s="1850"/>
      <c r="J98" s="1850"/>
      <c r="K98" s="1850"/>
      <c r="L98" s="1850"/>
      <c r="M98" s="1850"/>
      <c r="N98" s="1850"/>
      <c r="O98" s="698" t="s">
        <v>1397</v>
      </c>
      <c r="P98" s="699" t="s">
        <v>1397</v>
      </c>
    </row>
    <row r="99" spans="1:17" customFormat="1" ht="15" thickBot="1" x14ac:dyDescent="0.35">
      <c r="A99" s="689"/>
      <c r="B99" s="710" t="s">
        <v>1393</v>
      </c>
      <c r="C99" s="711" t="s">
        <v>5203</v>
      </c>
      <c r="D99" s="712" t="s">
        <v>5204</v>
      </c>
      <c r="E99" s="713">
        <v>45119</v>
      </c>
      <c r="F99" s="712">
        <v>10</v>
      </c>
      <c r="G99" s="714">
        <f>DATE(YEAR(E99)+F99,MONTH(E99)+0,DAY(E99)+0)</f>
        <v>48772</v>
      </c>
      <c r="H99" s="1849"/>
      <c r="I99" s="1849"/>
      <c r="J99" s="1849"/>
      <c r="K99" s="1849"/>
      <c r="L99" s="1849"/>
      <c r="M99" s="1849"/>
      <c r="N99" s="1849"/>
      <c r="O99" s="715" t="s">
        <v>1397</v>
      </c>
      <c r="P99" s="716" t="s">
        <v>1397</v>
      </c>
    </row>
    <row r="100" spans="1:17" customFormat="1" ht="15" thickBot="1" x14ac:dyDescent="0.35">
      <c r="A100" s="717"/>
      <c r="B100" s="718"/>
      <c r="C100" s="719"/>
      <c r="D100" s="720"/>
      <c r="E100" s="720"/>
      <c r="F100" s="720"/>
      <c r="G100" s="721"/>
      <c r="H100" s="720"/>
      <c r="I100" s="720"/>
      <c r="J100" s="720"/>
      <c r="K100" s="720"/>
      <c r="L100" s="720"/>
      <c r="M100" s="721"/>
      <c r="N100" s="721"/>
      <c r="O100" s="719"/>
      <c r="P100" s="719"/>
      <c r="Q100" s="722"/>
    </row>
    <row r="101" spans="1:17" customFormat="1" ht="15" thickBot="1" x14ac:dyDescent="0.35">
      <c r="A101" s="1847" t="s">
        <v>1502</v>
      </c>
      <c r="B101" s="1847"/>
      <c r="C101" s="1847"/>
      <c r="D101" s="1847"/>
      <c r="E101" s="1847"/>
      <c r="F101" s="1847"/>
      <c r="G101" s="1847"/>
      <c r="H101" s="1847"/>
      <c r="I101" s="1847"/>
      <c r="J101" s="1847"/>
      <c r="K101" s="1847"/>
      <c r="L101" s="1847"/>
      <c r="M101" s="1847"/>
      <c r="N101" s="1847"/>
      <c r="O101" s="1847"/>
      <c r="P101" s="485">
        <f>SUM(P16:P99)</f>
        <v>0</v>
      </c>
      <c r="Q101" s="723"/>
    </row>
    <row r="102" spans="1:17" customFormat="1" x14ac:dyDescent="0.3">
      <c r="A102" s="717"/>
      <c r="B102" s="718"/>
      <c r="C102" s="719"/>
      <c r="D102" s="720"/>
      <c r="E102" s="720"/>
      <c r="F102" s="720"/>
      <c r="G102" s="721"/>
      <c r="H102" s="720"/>
      <c r="I102" s="720"/>
      <c r="J102" s="720"/>
      <c r="K102" s="720"/>
      <c r="L102" s="720"/>
      <c r="M102" s="721"/>
      <c r="N102" s="721"/>
      <c r="O102" s="719"/>
      <c r="P102" s="719"/>
      <c r="Q102" s="722"/>
    </row>
  </sheetData>
  <sheetProtection algorithmName="SHA-512" hashValue="P19N4HHM6Mr3qG0PcVl9N74ma/p1z07gd5kFSMd3H91V0mMt+C77VpI0QLGt6Ae8E0cc9cAxwleUCAZlrTtRFg==" saltValue="D0iehcM9sQjJUo/BJqFejg==" spinCount="100000" sheet="1" objects="1" scenarios="1"/>
  <mergeCells count="79">
    <mergeCell ref="D1:P1"/>
    <mergeCell ref="A8:C8"/>
    <mergeCell ref="A9:D9"/>
    <mergeCell ref="A10:M10"/>
    <mergeCell ref="A11:B14"/>
    <mergeCell ref="C11:C14"/>
    <mergeCell ref="D11:D14"/>
    <mergeCell ref="E11:E14"/>
    <mergeCell ref="F11:F14"/>
    <mergeCell ref="G11:G14"/>
    <mergeCell ref="A21:P21"/>
    <mergeCell ref="H11:L11"/>
    <mergeCell ref="M11:M14"/>
    <mergeCell ref="N11:N14"/>
    <mergeCell ref="O11:O14"/>
    <mergeCell ref="P11:P14"/>
    <mergeCell ref="H12:L12"/>
    <mergeCell ref="H13:L13"/>
    <mergeCell ref="A15:P15"/>
    <mergeCell ref="A16:A17"/>
    <mergeCell ref="H17:N17"/>
    <mergeCell ref="A19:P19"/>
    <mergeCell ref="H20:N20"/>
    <mergeCell ref="H40:N40"/>
    <mergeCell ref="H23:N23"/>
    <mergeCell ref="A25:P25"/>
    <mergeCell ref="H27:N27"/>
    <mergeCell ref="A28:P28"/>
    <mergeCell ref="H30:N30"/>
    <mergeCell ref="A31:P31"/>
    <mergeCell ref="H33:N33"/>
    <mergeCell ref="A34:P34"/>
    <mergeCell ref="A35:P35"/>
    <mergeCell ref="H37:N37"/>
    <mergeCell ref="A38:P38"/>
    <mergeCell ref="A41:P41"/>
    <mergeCell ref="H43:N43"/>
    <mergeCell ref="A44:P44"/>
    <mergeCell ref="H46:N46"/>
    <mergeCell ref="C47:C49"/>
    <mergeCell ref="H49:N49"/>
    <mergeCell ref="A50:P50"/>
    <mergeCell ref="H52:N52"/>
    <mergeCell ref="A55:P55"/>
    <mergeCell ref="H57:N57"/>
    <mergeCell ref="A58:A61"/>
    <mergeCell ref="C58:C61"/>
    <mergeCell ref="E58:P58"/>
    <mergeCell ref="A73:P73"/>
    <mergeCell ref="A62:A66"/>
    <mergeCell ref="C62:C66"/>
    <mergeCell ref="H62:N62"/>
    <mergeCell ref="E63:P63"/>
    <mergeCell ref="E64:P64"/>
    <mergeCell ref="E65:P65"/>
    <mergeCell ref="A67:P67"/>
    <mergeCell ref="H68:N68"/>
    <mergeCell ref="A69:P69"/>
    <mergeCell ref="A70:A71"/>
    <mergeCell ref="H71:N71"/>
    <mergeCell ref="H86:N86"/>
    <mergeCell ref="A74:A75"/>
    <mergeCell ref="H75:N75"/>
    <mergeCell ref="A76:P76"/>
    <mergeCell ref="H77:N77"/>
    <mergeCell ref="H78:N78"/>
    <mergeCell ref="A79:P79"/>
    <mergeCell ref="A81:P81"/>
    <mergeCell ref="A82:A83"/>
    <mergeCell ref="H83:N83"/>
    <mergeCell ref="A84:P84"/>
    <mergeCell ref="H85:N85"/>
    <mergeCell ref="A101:O101"/>
    <mergeCell ref="A92:P92"/>
    <mergeCell ref="A93:A94"/>
    <mergeCell ref="C93:C94"/>
    <mergeCell ref="A97:P97"/>
    <mergeCell ref="H98:N98"/>
    <mergeCell ref="H99:N99"/>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B9D0-92BC-4CEB-9AB0-978ED0E53AFD}">
  <sheetPr>
    <tabColor rgb="FFC1F0C8"/>
    <pageSetUpPr fitToPage="1"/>
  </sheetPr>
  <dimension ref="A1:D46"/>
  <sheetViews>
    <sheetView topLeftCell="A15" workbookViewId="0">
      <selection activeCell="H27" sqref="H27"/>
    </sheetView>
  </sheetViews>
  <sheetFormatPr defaultRowHeight="14.4" x14ac:dyDescent="0.3"/>
  <cols>
    <col min="1" max="1" width="9" style="765" bestFit="1" customWidth="1"/>
    <col min="2" max="2" width="16.109375" style="765" customWidth="1"/>
    <col min="3" max="3" width="58.33203125" style="766" customWidth="1"/>
    <col min="4" max="4" width="24.109375" style="765" customWidth="1"/>
    <col min="5" max="235" width="8.88671875" style="813" customWidth="1"/>
    <col min="236" max="236" width="5.33203125" style="813" customWidth="1"/>
    <col min="237" max="237" width="40.88671875" style="813" customWidth="1"/>
    <col min="238" max="238" width="15.88671875" style="813" customWidth="1"/>
    <col min="239" max="239" width="23.6640625" style="813" customWidth="1"/>
    <col min="240" max="240" width="15.88671875" style="813" customWidth="1"/>
    <col min="241" max="241" width="23.6640625" style="813" customWidth="1"/>
    <col min="242" max="242" width="12.109375" style="813" customWidth="1"/>
    <col min="243" max="243" width="15.88671875" style="813" customWidth="1"/>
    <col min="244" max="244" width="17.88671875" style="813" customWidth="1"/>
    <col min="245" max="491" width="8.88671875" style="813" customWidth="1"/>
    <col min="492" max="492" width="5.33203125" style="813" customWidth="1"/>
    <col min="493" max="493" width="40.88671875" style="813" customWidth="1"/>
    <col min="494" max="494" width="15.88671875" style="813" customWidth="1"/>
    <col min="495" max="495" width="23.6640625" style="813" customWidth="1"/>
    <col min="496" max="496" width="15.88671875" style="813" customWidth="1"/>
    <col min="497" max="497" width="23.6640625" style="813" customWidth="1"/>
    <col min="498" max="498" width="12.109375" style="813" customWidth="1"/>
    <col min="499" max="499" width="15.88671875" style="813" customWidth="1"/>
    <col min="500" max="500" width="17.88671875" style="813" customWidth="1"/>
    <col min="501" max="747" width="8.88671875" style="813" customWidth="1"/>
    <col min="748" max="748" width="5.33203125" style="813" customWidth="1"/>
    <col min="749" max="749" width="40.88671875" style="813" customWidth="1"/>
    <col min="750" max="750" width="15.88671875" style="813" customWidth="1"/>
    <col min="751" max="751" width="23.6640625" style="813" customWidth="1"/>
    <col min="752" max="752" width="15.88671875" style="813" customWidth="1"/>
    <col min="753" max="753" width="23.6640625" style="813" customWidth="1"/>
    <col min="754" max="754" width="12.109375" style="813" customWidth="1"/>
    <col min="755" max="755" width="15.88671875" style="813" customWidth="1"/>
    <col min="756" max="756" width="17.88671875" style="813" customWidth="1"/>
    <col min="757" max="1003" width="8.88671875" style="813" customWidth="1"/>
    <col min="1004" max="1004" width="5.33203125" style="813" customWidth="1"/>
    <col min="1005" max="1005" width="40.88671875" style="813" customWidth="1"/>
    <col min="1006" max="1006" width="15.88671875" style="813" customWidth="1"/>
    <col min="1007" max="1007" width="23.6640625" style="813" customWidth="1"/>
    <col min="1008" max="1008" width="15.88671875" style="813" customWidth="1"/>
    <col min="1009" max="1009" width="23.6640625" style="813" customWidth="1"/>
    <col min="1010" max="1010" width="12.109375" style="813" customWidth="1"/>
    <col min="1011" max="1011" width="15.88671875" style="813" customWidth="1"/>
    <col min="1012" max="1012" width="17.88671875" style="813" customWidth="1"/>
    <col min="1013" max="1259" width="8.88671875" style="813" customWidth="1"/>
    <col min="1260" max="1260" width="5.33203125" style="813" customWidth="1"/>
    <col min="1261" max="1261" width="40.88671875" style="813" customWidth="1"/>
    <col min="1262" max="1262" width="15.88671875" style="813" customWidth="1"/>
    <col min="1263" max="1263" width="23.6640625" style="813" customWidth="1"/>
    <col min="1264" max="1264" width="15.88671875" style="813" customWidth="1"/>
    <col min="1265" max="1265" width="23.6640625" style="813" customWidth="1"/>
    <col min="1266" max="1266" width="12.109375" style="813" customWidth="1"/>
    <col min="1267" max="1267" width="15.88671875" style="813" customWidth="1"/>
    <col min="1268" max="1268" width="17.88671875" style="813" customWidth="1"/>
    <col min="1269" max="1515" width="8.88671875" style="813" customWidth="1"/>
    <col min="1516" max="1516" width="5.33203125" style="813" customWidth="1"/>
    <col min="1517" max="1517" width="40.88671875" style="813" customWidth="1"/>
    <col min="1518" max="1518" width="15.88671875" style="813" customWidth="1"/>
    <col min="1519" max="1519" width="23.6640625" style="813" customWidth="1"/>
    <col min="1520" max="1520" width="15.88671875" style="813" customWidth="1"/>
    <col min="1521" max="1521" width="23.6640625" style="813" customWidth="1"/>
    <col min="1522" max="1522" width="12.109375" style="813" customWidth="1"/>
    <col min="1523" max="1523" width="15.88671875" style="813" customWidth="1"/>
    <col min="1524" max="1524" width="17.88671875" style="813" customWidth="1"/>
    <col min="1525" max="1771" width="8.88671875" style="813" customWidth="1"/>
    <col min="1772" max="1772" width="5.33203125" style="813" customWidth="1"/>
    <col min="1773" max="1773" width="40.88671875" style="813" customWidth="1"/>
    <col min="1774" max="1774" width="15.88671875" style="813" customWidth="1"/>
    <col min="1775" max="1775" width="23.6640625" style="813" customWidth="1"/>
    <col min="1776" max="1776" width="15.88671875" style="813" customWidth="1"/>
    <col min="1777" max="1777" width="23.6640625" style="813" customWidth="1"/>
    <col min="1778" max="1778" width="12.109375" style="813" customWidth="1"/>
    <col min="1779" max="1779" width="15.88671875" style="813" customWidth="1"/>
    <col min="1780" max="1780" width="17.88671875" style="813" customWidth="1"/>
    <col min="1781" max="2027" width="8.88671875" style="813" customWidth="1"/>
    <col min="2028" max="2028" width="5.33203125" style="813" customWidth="1"/>
    <col min="2029" max="2029" width="40.88671875" style="813" customWidth="1"/>
    <col min="2030" max="2030" width="15.88671875" style="813" customWidth="1"/>
    <col min="2031" max="2031" width="23.6640625" style="813" customWidth="1"/>
    <col min="2032" max="2032" width="15.88671875" style="813" customWidth="1"/>
    <col min="2033" max="2033" width="23.6640625" style="813" customWidth="1"/>
    <col min="2034" max="2034" width="12.109375" style="813" customWidth="1"/>
    <col min="2035" max="2035" width="15.88671875" style="813" customWidth="1"/>
    <col min="2036" max="2036" width="17.88671875" style="813" customWidth="1"/>
    <col min="2037" max="2283" width="8.88671875" style="813" customWidth="1"/>
    <col min="2284" max="2284" width="5.33203125" style="813" customWidth="1"/>
    <col min="2285" max="2285" width="40.88671875" style="813" customWidth="1"/>
    <col min="2286" max="2286" width="15.88671875" style="813" customWidth="1"/>
    <col min="2287" max="2287" width="23.6640625" style="813" customWidth="1"/>
    <col min="2288" max="2288" width="15.88671875" style="813" customWidth="1"/>
    <col min="2289" max="2289" width="23.6640625" style="813" customWidth="1"/>
    <col min="2290" max="2290" width="12.109375" style="813" customWidth="1"/>
    <col min="2291" max="2291" width="15.88671875" style="813" customWidth="1"/>
    <col min="2292" max="2292" width="17.88671875" style="813" customWidth="1"/>
    <col min="2293" max="2539" width="8.88671875" style="813" customWidth="1"/>
    <col min="2540" max="2540" width="5.33203125" style="813" customWidth="1"/>
    <col min="2541" max="2541" width="40.88671875" style="813" customWidth="1"/>
    <col min="2542" max="2542" width="15.88671875" style="813" customWidth="1"/>
    <col min="2543" max="2543" width="23.6640625" style="813" customWidth="1"/>
    <col min="2544" max="2544" width="15.88671875" style="813" customWidth="1"/>
    <col min="2545" max="2545" width="23.6640625" style="813" customWidth="1"/>
    <col min="2546" max="2546" width="12.109375" style="813" customWidth="1"/>
    <col min="2547" max="2547" width="15.88671875" style="813" customWidth="1"/>
    <col min="2548" max="2548" width="17.88671875" style="813" customWidth="1"/>
    <col min="2549" max="2795" width="8.88671875" style="813" customWidth="1"/>
    <col min="2796" max="2796" width="5.33203125" style="813" customWidth="1"/>
    <col min="2797" max="2797" width="40.88671875" style="813" customWidth="1"/>
    <col min="2798" max="2798" width="15.88671875" style="813" customWidth="1"/>
    <col min="2799" max="2799" width="23.6640625" style="813" customWidth="1"/>
    <col min="2800" max="2800" width="15.88671875" style="813" customWidth="1"/>
    <col min="2801" max="2801" width="23.6640625" style="813" customWidth="1"/>
    <col min="2802" max="2802" width="12.109375" style="813" customWidth="1"/>
    <col min="2803" max="2803" width="15.88671875" style="813" customWidth="1"/>
    <col min="2804" max="2804" width="17.88671875" style="813" customWidth="1"/>
    <col min="2805" max="3051" width="8.88671875" style="813" customWidth="1"/>
    <col min="3052" max="3052" width="5.33203125" style="813" customWidth="1"/>
    <col min="3053" max="3053" width="40.88671875" style="813" customWidth="1"/>
    <col min="3054" max="3054" width="15.88671875" style="813" customWidth="1"/>
    <col min="3055" max="3055" width="23.6640625" style="813" customWidth="1"/>
    <col min="3056" max="3056" width="15.88671875" style="813" customWidth="1"/>
    <col min="3057" max="3057" width="23.6640625" style="813" customWidth="1"/>
    <col min="3058" max="3058" width="12.109375" style="813" customWidth="1"/>
    <col min="3059" max="3059" width="15.88671875" style="813" customWidth="1"/>
    <col min="3060" max="3060" width="17.88671875" style="813" customWidth="1"/>
    <col min="3061" max="3307" width="8.88671875" style="813" customWidth="1"/>
    <col min="3308" max="3308" width="5.33203125" style="813" customWidth="1"/>
    <col min="3309" max="3309" width="40.88671875" style="813" customWidth="1"/>
    <col min="3310" max="3310" width="15.88671875" style="813" customWidth="1"/>
    <col min="3311" max="3311" width="23.6640625" style="813" customWidth="1"/>
    <col min="3312" max="3312" width="15.88671875" style="813" customWidth="1"/>
    <col min="3313" max="3313" width="23.6640625" style="813" customWidth="1"/>
    <col min="3314" max="3314" width="12.109375" style="813" customWidth="1"/>
    <col min="3315" max="3315" width="15.88671875" style="813" customWidth="1"/>
    <col min="3316" max="3316" width="17.88671875" style="813" customWidth="1"/>
    <col min="3317" max="3563" width="8.88671875" style="813" customWidth="1"/>
    <col min="3564" max="3564" width="5.33203125" style="813" customWidth="1"/>
    <col min="3565" max="3565" width="40.88671875" style="813" customWidth="1"/>
    <col min="3566" max="3566" width="15.88671875" style="813" customWidth="1"/>
    <col min="3567" max="3567" width="23.6640625" style="813" customWidth="1"/>
    <col min="3568" max="3568" width="15.88671875" style="813" customWidth="1"/>
    <col min="3569" max="3569" width="23.6640625" style="813" customWidth="1"/>
    <col min="3570" max="3570" width="12.109375" style="813" customWidth="1"/>
    <col min="3571" max="3571" width="15.88671875" style="813" customWidth="1"/>
    <col min="3572" max="3572" width="17.88671875" style="813" customWidth="1"/>
    <col min="3573" max="3819" width="8.88671875" style="813" customWidth="1"/>
    <col min="3820" max="3820" width="5.33203125" style="813" customWidth="1"/>
    <col min="3821" max="3821" width="40.88671875" style="813" customWidth="1"/>
    <col min="3822" max="3822" width="15.88671875" style="813" customWidth="1"/>
    <col min="3823" max="3823" width="23.6640625" style="813" customWidth="1"/>
    <col min="3824" max="3824" width="15.88671875" style="813" customWidth="1"/>
    <col min="3825" max="3825" width="23.6640625" style="813" customWidth="1"/>
    <col min="3826" max="3826" width="12.109375" style="813" customWidth="1"/>
    <col min="3827" max="3827" width="15.88671875" style="813" customWidth="1"/>
    <col min="3828" max="3828" width="17.88671875" style="813" customWidth="1"/>
    <col min="3829" max="4075" width="8.88671875" style="813" customWidth="1"/>
    <col min="4076" max="4076" width="5.33203125" style="813" customWidth="1"/>
    <col min="4077" max="4077" width="40.88671875" style="813" customWidth="1"/>
    <col min="4078" max="4078" width="15.88671875" style="813" customWidth="1"/>
    <col min="4079" max="4079" width="23.6640625" style="813" customWidth="1"/>
    <col min="4080" max="4080" width="15.88671875" style="813" customWidth="1"/>
    <col min="4081" max="4081" width="23.6640625" style="813" customWidth="1"/>
    <col min="4082" max="4082" width="12.109375" style="813" customWidth="1"/>
    <col min="4083" max="4083" width="15.88671875" style="813" customWidth="1"/>
    <col min="4084" max="4084" width="17.88671875" style="813" customWidth="1"/>
    <col min="4085" max="4331" width="8.88671875" style="813" customWidth="1"/>
    <col min="4332" max="4332" width="5.33203125" style="813" customWidth="1"/>
    <col min="4333" max="4333" width="40.88671875" style="813" customWidth="1"/>
    <col min="4334" max="4334" width="15.88671875" style="813" customWidth="1"/>
    <col min="4335" max="4335" width="23.6640625" style="813" customWidth="1"/>
    <col min="4336" max="4336" width="15.88671875" style="813" customWidth="1"/>
    <col min="4337" max="4337" width="23.6640625" style="813" customWidth="1"/>
    <col min="4338" max="4338" width="12.109375" style="813" customWidth="1"/>
    <col min="4339" max="4339" width="15.88671875" style="813" customWidth="1"/>
    <col min="4340" max="4340" width="17.88671875" style="813" customWidth="1"/>
    <col min="4341" max="4587" width="8.88671875" style="813" customWidth="1"/>
    <col min="4588" max="4588" width="5.33203125" style="813" customWidth="1"/>
    <col min="4589" max="4589" width="40.88671875" style="813" customWidth="1"/>
    <col min="4590" max="4590" width="15.88671875" style="813" customWidth="1"/>
    <col min="4591" max="4591" width="23.6640625" style="813" customWidth="1"/>
    <col min="4592" max="4592" width="15.88671875" style="813" customWidth="1"/>
    <col min="4593" max="4593" width="23.6640625" style="813" customWidth="1"/>
    <col min="4594" max="4594" width="12.109375" style="813" customWidth="1"/>
    <col min="4595" max="4595" width="15.88671875" style="813" customWidth="1"/>
    <col min="4596" max="4596" width="17.88671875" style="813" customWidth="1"/>
    <col min="4597" max="4843" width="8.88671875" style="813" customWidth="1"/>
    <col min="4844" max="4844" width="5.33203125" style="813" customWidth="1"/>
    <col min="4845" max="4845" width="40.88671875" style="813" customWidth="1"/>
    <col min="4846" max="4846" width="15.88671875" style="813" customWidth="1"/>
    <col min="4847" max="4847" width="23.6640625" style="813" customWidth="1"/>
    <col min="4848" max="4848" width="15.88671875" style="813" customWidth="1"/>
    <col min="4849" max="4849" width="23.6640625" style="813" customWidth="1"/>
    <col min="4850" max="4850" width="12.109375" style="813" customWidth="1"/>
    <col min="4851" max="4851" width="15.88671875" style="813" customWidth="1"/>
    <col min="4852" max="4852" width="17.88671875" style="813" customWidth="1"/>
    <col min="4853" max="5099" width="8.88671875" style="813" customWidth="1"/>
    <col min="5100" max="5100" width="5.33203125" style="813" customWidth="1"/>
    <col min="5101" max="5101" width="40.88671875" style="813" customWidth="1"/>
    <col min="5102" max="5102" width="15.88671875" style="813" customWidth="1"/>
    <col min="5103" max="5103" width="23.6640625" style="813" customWidth="1"/>
    <col min="5104" max="5104" width="15.88671875" style="813" customWidth="1"/>
    <col min="5105" max="5105" width="23.6640625" style="813" customWidth="1"/>
    <col min="5106" max="5106" width="12.109375" style="813" customWidth="1"/>
    <col min="5107" max="5107" width="15.88671875" style="813" customWidth="1"/>
    <col min="5108" max="5108" width="17.88671875" style="813" customWidth="1"/>
    <col min="5109" max="5355" width="8.88671875" style="813" customWidth="1"/>
    <col min="5356" max="5356" width="5.33203125" style="813" customWidth="1"/>
    <col min="5357" max="5357" width="40.88671875" style="813" customWidth="1"/>
    <col min="5358" max="5358" width="15.88671875" style="813" customWidth="1"/>
    <col min="5359" max="5359" width="23.6640625" style="813" customWidth="1"/>
    <col min="5360" max="5360" width="15.88671875" style="813" customWidth="1"/>
    <col min="5361" max="5361" width="23.6640625" style="813" customWidth="1"/>
    <col min="5362" max="5362" width="12.109375" style="813" customWidth="1"/>
    <col min="5363" max="5363" width="15.88671875" style="813" customWidth="1"/>
    <col min="5364" max="5364" width="17.88671875" style="813" customWidth="1"/>
    <col min="5365" max="5611" width="8.88671875" style="813" customWidth="1"/>
    <col min="5612" max="5612" width="5.33203125" style="813" customWidth="1"/>
    <col min="5613" max="5613" width="40.88671875" style="813" customWidth="1"/>
    <col min="5614" max="5614" width="15.88671875" style="813" customWidth="1"/>
    <col min="5615" max="5615" width="23.6640625" style="813" customWidth="1"/>
    <col min="5616" max="5616" width="15.88671875" style="813" customWidth="1"/>
    <col min="5617" max="5617" width="23.6640625" style="813" customWidth="1"/>
    <col min="5618" max="5618" width="12.109375" style="813" customWidth="1"/>
    <col min="5619" max="5619" width="15.88671875" style="813" customWidth="1"/>
    <col min="5620" max="5620" width="17.88671875" style="813" customWidth="1"/>
    <col min="5621" max="5867" width="8.88671875" style="813" customWidth="1"/>
    <col min="5868" max="5868" width="5.33203125" style="813" customWidth="1"/>
    <col min="5869" max="5869" width="40.88671875" style="813" customWidth="1"/>
    <col min="5870" max="5870" width="15.88671875" style="813" customWidth="1"/>
    <col min="5871" max="5871" width="23.6640625" style="813" customWidth="1"/>
    <col min="5872" max="5872" width="15.88671875" style="813" customWidth="1"/>
    <col min="5873" max="5873" width="23.6640625" style="813" customWidth="1"/>
    <col min="5874" max="5874" width="12.109375" style="813" customWidth="1"/>
    <col min="5875" max="5875" width="15.88671875" style="813" customWidth="1"/>
    <col min="5876" max="5876" width="17.88671875" style="813" customWidth="1"/>
    <col min="5877" max="6123" width="8.88671875" style="813" customWidth="1"/>
    <col min="6124" max="6124" width="5.33203125" style="813" customWidth="1"/>
    <col min="6125" max="6125" width="40.88671875" style="813" customWidth="1"/>
    <col min="6126" max="6126" width="15.88671875" style="813" customWidth="1"/>
    <col min="6127" max="6127" width="23.6640625" style="813" customWidth="1"/>
    <col min="6128" max="6128" width="15.88671875" style="813" customWidth="1"/>
    <col min="6129" max="6129" width="23.6640625" style="813" customWidth="1"/>
    <col min="6130" max="6130" width="12.109375" style="813" customWidth="1"/>
    <col min="6131" max="6131" width="15.88671875" style="813" customWidth="1"/>
    <col min="6132" max="6132" width="17.88671875" style="813" customWidth="1"/>
    <col min="6133" max="6379" width="8.88671875" style="813" customWidth="1"/>
    <col min="6380" max="6380" width="5.33203125" style="813" customWidth="1"/>
    <col min="6381" max="6381" width="40.88671875" style="813" customWidth="1"/>
    <col min="6382" max="6382" width="15.88671875" style="813" customWidth="1"/>
    <col min="6383" max="6383" width="23.6640625" style="813" customWidth="1"/>
    <col min="6384" max="6384" width="15.88671875" style="813" customWidth="1"/>
    <col min="6385" max="6385" width="23.6640625" style="813" customWidth="1"/>
    <col min="6386" max="6386" width="12.109375" style="813" customWidth="1"/>
    <col min="6387" max="6387" width="15.88671875" style="813" customWidth="1"/>
    <col min="6388" max="6388" width="17.88671875" style="813" customWidth="1"/>
    <col min="6389" max="6635" width="8.88671875" style="813" customWidth="1"/>
    <col min="6636" max="6636" width="5.33203125" style="813" customWidth="1"/>
    <col min="6637" max="6637" width="40.88671875" style="813" customWidth="1"/>
    <col min="6638" max="6638" width="15.88671875" style="813" customWidth="1"/>
    <col min="6639" max="6639" width="23.6640625" style="813" customWidth="1"/>
    <col min="6640" max="6640" width="15.88671875" style="813" customWidth="1"/>
    <col min="6641" max="6641" width="23.6640625" style="813" customWidth="1"/>
    <col min="6642" max="6642" width="12.109375" style="813" customWidth="1"/>
    <col min="6643" max="6643" width="15.88671875" style="813" customWidth="1"/>
    <col min="6644" max="6644" width="17.88671875" style="813" customWidth="1"/>
    <col min="6645" max="6891" width="8.88671875" style="813" customWidth="1"/>
    <col min="6892" max="6892" width="5.33203125" style="813" customWidth="1"/>
    <col min="6893" max="6893" width="40.88671875" style="813" customWidth="1"/>
    <col min="6894" max="6894" width="15.88671875" style="813" customWidth="1"/>
    <col min="6895" max="6895" width="23.6640625" style="813" customWidth="1"/>
    <col min="6896" max="6896" width="15.88671875" style="813" customWidth="1"/>
    <col min="6897" max="6897" width="23.6640625" style="813" customWidth="1"/>
    <col min="6898" max="6898" width="12.109375" style="813" customWidth="1"/>
    <col min="6899" max="6899" width="15.88671875" style="813" customWidth="1"/>
    <col min="6900" max="6900" width="17.88671875" style="813" customWidth="1"/>
    <col min="6901" max="7147" width="8.88671875" style="813" customWidth="1"/>
    <col min="7148" max="7148" width="5.33203125" style="813" customWidth="1"/>
    <col min="7149" max="7149" width="40.88671875" style="813" customWidth="1"/>
    <col min="7150" max="7150" width="15.88671875" style="813" customWidth="1"/>
    <col min="7151" max="7151" width="23.6640625" style="813" customWidth="1"/>
    <col min="7152" max="7152" width="15.88671875" style="813" customWidth="1"/>
    <col min="7153" max="7153" width="23.6640625" style="813" customWidth="1"/>
    <col min="7154" max="7154" width="12.109375" style="813" customWidth="1"/>
    <col min="7155" max="7155" width="15.88671875" style="813" customWidth="1"/>
    <col min="7156" max="7156" width="17.88671875" style="813" customWidth="1"/>
    <col min="7157" max="7403" width="8.88671875" style="813" customWidth="1"/>
    <col min="7404" max="7404" width="5.33203125" style="813" customWidth="1"/>
    <col min="7405" max="7405" width="40.88671875" style="813" customWidth="1"/>
    <col min="7406" max="7406" width="15.88671875" style="813" customWidth="1"/>
    <col min="7407" max="7407" width="23.6640625" style="813" customWidth="1"/>
    <col min="7408" max="7408" width="15.88671875" style="813" customWidth="1"/>
    <col min="7409" max="7409" width="23.6640625" style="813" customWidth="1"/>
    <col min="7410" max="7410" width="12.109375" style="813" customWidth="1"/>
    <col min="7411" max="7411" width="15.88671875" style="813" customWidth="1"/>
    <col min="7412" max="7412" width="17.88671875" style="813" customWidth="1"/>
    <col min="7413" max="7659" width="8.88671875" style="813" customWidth="1"/>
    <col min="7660" max="7660" width="5.33203125" style="813" customWidth="1"/>
    <col min="7661" max="7661" width="40.88671875" style="813" customWidth="1"/>
    <col min="7662" max="7662" width="15.88671875" style="813" customWidth="1"/>
    <col min="7663" max="7663" width="23.6640625" style="813" customWidth="1"/>
    <col min="7664" max="7664" width="15.88671875" style="813" customWidth="1"/>
    <col min="7665" max="7665" width="23.6640625" style="813" customWidth="1"/>
    <col min="7666" max="7666" width="12.109375" style="813" customWidth="1"/>
    <col min="7667" max="7667" width="15.88671875" style="813" customWidth="1"/>
    <col min="7668" max="7668" width="17.88671875" style="813" customWidth="1"/>
    <col min="7669" max="7915" width="8.88671875" style="813" customWidth="1"/>
    <col min="7916" max="7916" width="5.33203125" style="813" customWidth="1"/>
    <col min="7917" max="7917" width="40.88671875" style="813" customWidth="1"/>
    <col min="7918" max="7918" width="15.88671875" style="813" customWidth="1"/>
    <col min="7919" max="7919" width="23.6640625" style="813" customWidth="1"/>
    <col min="7920" max="7920" width="15.88671875" style="813" customWidth="1"/>
    <col min="7921" max="7921" width="23.6640625" style="813" customWidth="1"/>
    <col min="7922" max="7922" width="12.109375" style="813" customWidth="1"/>
    <col min="7923" max="7923" width="15.88671875" style="813" customWidth="1"/>
    <col min="7924" max="7924" width="17.88671875" style="813" customWidth="1"/>
    <col min="7925" max="8171" width="8.88671875" style="813" customWidth="1"/>
    <col min="8172" max="8172" width="5.33203125" style="813" customWidth="1"/>
    <col min="8173" max="8173" width="40.88671875" style="813" customWidth="1"/>
    <col min="8174" max="8174" width="15.88671875" style="813" customWidth="1"/>
    <col min="8175" max="8175" width="23.6640625" style="813" customWidth="1"/>
    <col min="8176" max="8176" width="15.88671875" style="813" customWidth="1"/>
    <col min="8177" max="8177" width="23.6640625" style="813" customWidth="1"/>
    <col min="8178" max="8178" width="12.109375" style="813" customWidth="1"/>
    <col min="8179" max="8179" width="15.88671875" style="813" customWidth="1"/>
    <col min="8180" max="8180" width="17.88671875" style="813" customWidth="1"/>
    <col min="8181" max="8427" width="8.88671875" style="813" customWidth="1"/>
    <col min="8428" max="8428" width="5.33203125" style="813" customWidth="1"/>
    <col min="8429" max="8429" width="40.88671875" style="813" customWidth="1"/>
    <col min="8430" max="8430" width="15.88671875" style="813" customWidth="1"/>
    <col min="8431" max="8431" width="23.6640625" style="813" customWidth="1"/>
    <col min="8432" max="8432" width="15.88671875" style="813" customWidth="1"/>
    <col min="8433" max="8433" width="23.6640625" style="813" customWidth="1"/>
    <col min="8434" max="8434" width="12.109375" style="813" customWidth="1"/>
    <col min="8435" max="8435" width="15.88671875" style="813" customWidth="1"/>
    <col min="8436" max="8436" width="17.88671875" style="813" customWidth="1"/>
    <col min="8437" max="8683" width="8.88671875" style="813" customWidth="1"/>
    <col min="8684" max="8684" width="5.33203125" style="813" customWidth="1"/>
    <col min="8685" max="8685" width="40.88671875" style="813" customWidth="1"/>
    <col min="8686" max="8686" width="15.88671875" style="813" customWidth="1"/>
    <col min="8687" max="8687" width="23.6640625" style="813" customWidth="1"/>
    <col min="8688" max="8688" width="15.88671875" style="813" customWidth="1"/>
    <col min="8689" max="8689" width="23.6640625" style="813" customWidth="1"/>
    <col min="8690" max="8690" width="12.109375" style="813" customWidth="1"/>
    <col min="8691" max="8691" width="15.88671875" style="813" customWidth="1"/>
    <col min="8692" max="8692" width="17.88671875" style="813" customWidth="1"/>
    <col min="8693" max="8939" width="8.88671875" style="813" customWidth="1"/>
    <col min="8940" max="8940" width="5.33203125" style="813" customWidth="1"/>
    <col min="8941" max="8941" width="40.88671875" style="813" customWidth="1"/>
    <col min="8942" max="8942" width="15.88671875" style="813" customWidth="1"/>
    <col min="8943" max="8943" width="23.6640625" style="813" customWidth="1"/>
    <col min="8944" max="8944" width="15.88671875" style="813" customWidth="1"/>
    <col min="8945" max="8945" width="23.6640625" style="813" customWidth="1"/>
    <col min="8946" max="8946" width="12.109375" style="813" customWidth="1"/>
    <col min="8947" max="8947" width="15.88671875" style="813" customWidth="1"/>
    <col min="8948" max="8948" width="17.88671875" style="813" customWidth="1"/>
    <col min="8949" max="9195" width="8.88671875" style="813" customWidth="1"/>
    <col min="9196" max="9196" width="5.33203125" style="813" customWidth="1"/>
    <col min="9197" max="9197" width="40.88671875" style="813" customWidth="1"/>
    <col min="9198" max="9198" width="15.88671875" style="813" customWidth="1"/>
    <col min="9199" max="9199" width="23.6640625" style="813" customWidth="1"/>
    <col min="9200" max="9200" width="15.88671875" style="813" customWidth="1"/>
    <col min="9201" max="9201" width="23.6640625" style="813" customWidth="1"/>
    <col min="9202" max="9202" width="12.109375" style="813" customWidth="1"/>
    <col min="9203" max="9203" width="15.88671875" style="813" customWidth="1"/>
    <col min="9204" max="9204" width="17.88671875" style="813" customWidth="1"/>
    <col min="9205" max="9451" width="8.88671875" style="813" customWidth="1"/>
    <col min="9452" max="9452" width="5.33203125" style="813" customWidth="1"/>
    <col min="9453" max="9453" width="40.88671875" style="813" customWidth="1"/>
    <col min="9454" max="9454" width="15.88671875" style="813" customWidth="1"/>
    <col min="9455" max="9455" width="23.6640625" style="813" customWidth="1"/>
    <col min="9456" max="9456" width="15.88671875" style="813" customWidth="1"/>
    <col min="9457" max="9457" width="23.6640625" style="813" customWidth="1"/>
    <col min="9458" max="9458" width="12.109375" style="813" customWidth="1"/>
    <col min="9459" max="9459" width="15.88671875" style="813" customWidth="1"/>
    <col min="9460" max="9460" width="17.88671875" style="813" customWidth="1"/>
    <col min="9461" max="9707" width="8.88671875" style="813" customWidth="1"/>
    <col min="9708" max="9708" width="5.33203125" style="813" customWidth="1"/>
    <col min="9709" max="9709" width="40.88671875" style="813" customWidth="1"/>
    <col min="9710" max="9710" width="15.88671875" style="813" customWidth="1"/>
    <col min="9711" max="9711" width="23.6640625" style="813" customWidth="1"/>
    <col min="9712" max="9712" width="15.88671875" style="813" customWidth="1"/>
    <col min="9713" max="9713" width="23.6640625" style="813" customWidth="1"/>
    <col min="9714" max="9714" width="12.109375" style="813" customWidth="1"/>
    <col min="9715" max="9715" width="15.88671875" style="813" customWidth="1"/>
    <col min="9716" max="9716" width="17.88671875" style="813" customWidth="1"/>
    <col min="9717" max="9963" width="8.88671875" style="813" customWidth="1"/>
    <col min="9964" max="9964" width="5.33203125" style="813" customWidth="1"/>
    <col min="9965" max="9965" width="40.88671875" style="813" customWidth="1"/>
    <col min="9966" max="9966" width="15.88671875" style="813" customWidth="1"/>
    <col min="9967" max="9967" width="23.6640625" style="813" customWidth="1"/>
    <col min="9968" max="9968" width="15.88671875" style="813" customWidth="1"/>
    <col min="9969" max="9969" width="23.6640625" style="813" customWidth="1"/>
    <col min="9970" max="9970" width="12.109375" style="813" customWidth="1"/>
    <col min="9971" max="9971" width="15.88671875" style="813" customWidth="1"/>
    <col min="9972" max="9972" width="17.88671875" style="813" customWidth="1"/>
    <col min="9973" max="10219" width="8.88671875" style="813" customWidth="1"/>
    <col min="10220" max="10220" width="5.33203125" style="813" customWidth="1"/>
    <col min="10221" max="10221" width="40.88671875" style="813" customWidth="1"/>
    <col min="10222" max="10222" width="15.88671875" style="813" customWidth="1"/>
    <col min="10223" max="10223" width="23.6640625" style="813" customWidth="1"/>
    <col min="10224" max="10224" width="15.88671875" style="813" customWidth="1"/>
    <col min="10225" max="10225" width="23.6640625" style="813" customWidth="1"/>
    <col min="10226" max="10226" width="12.109375" style="813" customWidth="1"/>
    <col min="10227" max="10227" width="15.88671875" style="813" customWidth="1"/>
    <col min="10228" max="10228" width="17.88671875" style="813" customWidth="1"/>
    <col min="10229" max="10475" width="8.88671875" style="813" customWidth="1"/>
    <col min="10476" max="10476" width="5.33203125" style="813" customWidth="1"/>
    <col min="10477" max="10477" width="40.88671875" style="813" customWidth="1"/>
    <col min="10478" max="10478" width="15.88671875" style="813" customWidth="1"/>
    <col min="10479" max="10479" width="23.6640625" style="813" customWidth="1"/>
    <col min="10480" max="10480" width="15.88671875" style="813" customWidth="1"/>
    <col min="10481" max="10481" width="23.6640625" style="813" customWidth="1"/>
    <col min="10482" max="10482" width="12.109375" style="813" customWidth="1"/>
    <col min="10483" max="10483" width="15.88671875" style="813" customWidth="1"/>
    <col min="10484" max="10484" width="17.88671875" style="813" customWidth="1"/>
    <col min="10485" max="10731" width="8.88671875" style="813" customWidth="1"/>
    <col min="10732" max="10732" width="5.33203125" style="813" customWidth="1"/>
    <col min="10733" max="10733" width="40.88671875" style="813" customWidth="1"/>
    <col min="10734" max="10734" width="15.88671875" style="813" customWidth="1"/>
    <col min="10735" max="10735" width="23.6640625" style="813" customWidth="1"/>
    <col min="10736" max="10736" width="15.88671875" style="813" customWidth="1"/>
    <col min="10737" max="10737" width="23.6640625" style="813" customWidth="1"/>
    <col min="10738" max="10738" width="12.109375" style="813" customWidth="1"/>
    <col min="10739" max="10739" width="15.88671875" style="813" customWidth="1"/>
    <col min="10740" max="10740" width="17.88671875" style="813" customWidth="1"/>
    <col min="10741" max="10987" width="8.88671875" style="813" customWidth="1"/>
    <col min="10988" max="10988" width="5.33203125" style="813" customWidth="1"/>
    <col min="10989" max="10989" width="40.88671875" style="813" customWidth="1"/>
    <col min="10990" max="10990" width="15.88671875" style="813" customWidth="1"/>
    <col min="10991" max="10991" width="23.6640625" style="813" customWidth="1"/>
    <col min="10992" max="10992" width="15.88671875" style="813" customWidth="1"/>
    <col min="10993" max="10993" width="23.6640625" style="813" customWidth="1"/>
    <col min="10994" max="10994" width="12.109375" style="813" customWidth="1"/>
    <col min="10995" max="10995" width="15.88671875" style="813" customWidth="1"/>
    <col min="10996" max="10996" width="17.88671875" style="813" customWidth="1"/>
    <col min="10997" max="11243" width="8.88671875" style="813" customWidth="1"/>
    <col min="11244" max="11244" width="5.33203125" style="813" customWidth="1"/>
    <col min="11245" max="11245" width="40.88671875" style="813" customWidth="1"/>
    <col min="11246" max="11246" width="15.88671875" style="813" customWidth="1"/>
    <col min="11247" max="11247" width="23.6640625" style="813" customWidth="1"/>
    <col min="11248" max="11248" width="15.88671875" style="813" customWidth="1"/>
    <col min="11249" max="11249" width="23.6640625" style="813" customWidth="1"/>
    <col min="11250" max="11250" width="12.109375" style="813" customWidth="1"/>
    <col min="11251" max="11251" width="15.88671875" style="813" customWidth="1"/>
    <col min="11252" max="11252" width="17.88671875" style="813" customWidth="1"/>
    <col min="11253" max="11499" width="8.88671875" style="813" customWidth="1"/>
    <col min="11500" max="11500" width="5.33203125" style="813" customWidth="1"/>
    <col min="11501" max="11501" width="40.88671875" style="813" customWidth="1"/>
    <col min="11502" max="11502" width="15.88671875" style="813" customWidth="1"/>
    <col min="11503" max="11503" width="23.6640625" style="813" customWidth="1"/>
    <col min="11504" max="11504" width="15.88671875" style="813" customWidth="1"/>
    <col min="11505" max="11505" width="23.6640625" style="813" customWidth="1"/>
    <col min="11506" max="11506" width="12.109375" style="813" customWidth="1"/>
    <col min="11507" max="11507" width="15.88671875" style="813" customWidth="1"/>
    <col min="11508" max="11508" width="17.88671875" style="813" customWidth="1"/>
    <col min="11509" max="11755" width="8.88671875" style="813" customWidth="1"/>
    <col min="11756" max="11756" width="5.33203125" style="813" customWidth="1"/>
    <col min="11757" max="11757" width="40.88671875" style="813" customWidth="1"/>
    <col min="11758" max="11758" width="15.88671875" style="813" customWidth="1"/>
    <col min="11759" max="11759" width="23.6640625" style="813" customWidth="1"/>
    <col min="11760" max="11760" width="15.88671875" style="813" customWidth="1"/>
    <col min="11761" max="11761" width="23.6640625" style="813" customWidth="1"/>
    <col min="11762" max="11762" width="12.109375" style="813" customWidth="1"/>
    <col min="11763" max="11763" width="15.88671875" style="813" customWidth="1"/>
    <col min="11764" max="11764" width="17.88671875" style="813" customWidth="1"/>
    <col min="11765" max="12011" width="8.88671875" style="813" customWidth="1"/>
    <col min="12012" max="12012" width="5.33203125" style="813" customWidth="1"/>
    <col min="12013" max="12013" width="40.88671875" style="813" customWidth="1"/>
    <col min="12014" max="12014" width="15.88671875" style="813" customWidth="1"/>
    <col min="12015" max="12015" width="23.6640625" style="813" customWidth="1"/>
    <col min="12016" max="12016" width="15.88671875" style="813" customWidth="1"/>
    <col min="12017" max="12017" width="23.6640625" style="813" customWidth="1"/>
    <col min="12018" max="12018" width="12.109375" style="813" customWidth="1"/>
    <col min="12019" max="12019" width="15.88671875" style="813" customWidth="1"/>
    <col min="12020" max="12020" width="17.88671875" style="813" customWidth="1"/>
    <col min="12021" max="12267" width="8.88671875" style="813" customWidth="1"/>
    <col min="12268" max="12268" width="5.33203125" style="813" customWidth="1"/>
    <col min="12269" max="12269" width="40.88671875" style="813" customWidth="1"/>
    <col min="12270" max="12270" width="15.88671875" style="813" customWidth="1"/>
    <col min="12271" max="12271" width="23.6640625" style="813" customWidth="1"/>
    <col min="12272" max="12272" width="15.88671875" style="813" customWidth="1"/>
    <col min="12273" max="12273" width="23.6640625" style="813" customWidth="1"/>
    <col min="12274" max="12274" width="12.109375" style="813" customWidth="1"/>
    <col min="12275" max="12275" width="15.88671875" style="813" customWidth="1"/>
    <col min="12276" max="12276" width="17.88671875" style="813" customWidth="1"/>
    <col min="12277" max="12523" width="8.88671875" style="813" customWidth="1"/>
    <col min="12524" max="12524" width="5.33203125" style="813" customWidth="1"/>
    <col min="12525" max="12525" width="40.88671875" style="813" customWidth="1"/>
    <col min="12526" max="12526" width="15.88671875" style="813" customWidth="1"/>
    <col min="12527" max="12527" width="23.6640625" style="813" customWidth="1"/>
    <col min="12528" max="12528" width="15.88671875" style="813" customWidth="1"/>
    <col min="12529" max="12529" width="23.6640625" style="813" customWidth="1"/>
    <col min="12530" max="12530" width="12.109375" style="813" customWidth="1"/>
    <col min="12531" max="12531" width="15.88671875" style="813" customWidth="1"/>
    <col min="12532" max="12532" width="17.88671875" style="813" customWidth="1"/>
    <col min="12533" max="12779" width="8.88671875" style="813" customWidth="1"/>
    <col min="12780" max="12780" width="5.33203125" style="813" customWidth="1"/>
    <col min="12781" max="12781" width="40.88671875" style="813" customWidth="1"/>
    <col min="12782" max="12782" width="15.88671875" style="813" customWidth="1"/>
    <col min="12783" max="12783" width="23.6640625" style="813" customWidth="1"/>
    <col min="12784" max="12784" width="15.88671875" style="813" customWidth="1"/>
    <col min="12785" max="12785" width="23.6640625" style="813" customWidth="1"/>
    <col min="12786" max="12786" width="12.109375" style="813" customWidth="1"/>
    <col min="12787" max="12787" width="15.88671875" style="813" customWidth="1"/>
    <col min="12788" max="12788" width="17.88671875" style="813" customWidth="1"/>
    <col min="12789" max="13035" width="8.88671875" style="813" customWidth="1"/>
    <col min="13036" max="13036" width="5.33203125" style="813" customWidth="1"/>
    <col min="13037" max="13037" width="40.88671875" style="813" customWidth="1"/>
    <col min="13038" max="13038" width="15.88671875" style="813" customWidth="1"/>
    <col min="13039" max="13039" width="23.6640625" style="813" customWidth="1"/>
    <col min="13040" max="13040" width="15.88671875" style="813" customWidth="1"/>
    <col min="13041" max="13041" width="23.6640625" style="813" customWidth="1"/>
    <col min="13042" max="13042" width="12.109375" style="813" customWidth="1"/>
    <col min="13043" max="13043" width="15.88671875" style="813" customWidth="1"/>
    <col min="13044" max="13044" width="17.88671875" style="813" customWidth="1"/>
    <col min="13045" max="13291" width="8.88671875" style="813" customWidth="1"/>
    <col min="13292" max="13292" width="5.33203125" style="813" customWidth="1"/>
    <col min="13293" max="13293" width="40.88671875" style="813" customWidth="1"/>
    <col min="13294" max="13294" width="15.88671875" style="813" customWidth="1"/>
    <col min="13295" max="13295" width="23.6640625" style="813" customWidth="1"/>
    <col min="13296" max="13296" width="15.88671875" style="813" customWidth="1"/>
    <col min="13297" max="13297" width="23.6640625" style="813" customWidth="1"/>
    <col min="13298" max="13298" width="12.109375" style="813" customWidth="1"/>
    <col min="13299" max="13299" width="15.88671875" style="813" customWidth="1"/>
    <col min="13300" max="13300" width="17.88671875" style="813" customWidth="1"/>
    <col min="13301" max="13547" width="8.88671875" style="813" customWidth="1"/>
    <col min="13548" max="13548" width="5.33203125" style="813" customWidth="1"/>
    <col min="13549" max="13549" width="40.88671875" style="813" customWidth="1"/>
    <col min="13550" max="13550" width="15.88671875" style="813" customWidth="1"/>
    <col min="13551" max="13551" width="23.6640625" style="813" customWidth="1"/>
    <col min="13552" max="13552" width="15.88671875" style="813" customWidth="1"/>
    <col min="13553" max="13553" width="23.6640625" style="813" customWidth="1"/>
    <col min="13554" max="13554" width="12.109375" style="813" customWidth="1"/>
    <col min="13555" max="13555" width="15.88671875" style="813" customWidth="1"/>
    <col min="13556" max="13556" width="17.88671875" style="813" customWidth="1"/>
    <col min="13557" max="13803" width="8.88671875" style="813" customWidth="1"/>
    <col min="13804" max="13804" width="5.33203125" style="813" customWidth="1"/>
    <col min="13805" max="13805" width="40.88671875" style="813" customWidth="1"/>
    <col min="13806" max="13806" width="15.88671875" style="813" customWidth="1"/>
    <col min="13807" max="13807" width="23.6640625" style="813" customWidth="1"/>
    <col min="13808" max="13808" width="15.88671875" style="813" customWidth="1"/>
    <col min="13809" max="13809" width="23.6640625" style="813" customWidth="1"/>
    <col min="13810" max="13810" width="12.109375" style="813" customWidth="1"/>
    <col min="13811" max="13811" width="15.88671875" style="813" customWidth="1"/>
    <col min="13812" max="13812" width="17.88671875" style="813" customWidth="1"/>
    <col min="13813" max="14059" width="8.88671875" style="813" customWidth="1"/>
    <col min="14060" max="14060" width="5.33203125" style="813" customWidth="1"/>
    <col min="14061" max="14061" width="40.88671875" style="813" customWidth="1"/>
    <col min="14062" max="14062" width="15.88671875" style="813" customWidth="1"/>
    <col min="14063" max="14063" width="23.6640625" style="813" customWidth="1"/>
    <col min="14064" max="14064" width="15.88671875" style="813" customWidth="1"/>
    <col min="14065" max="14065" width="23.6640625" style="813" customWidth="1"/>
    <col min="14066" max="14066" width="12.109375" style="813" customWidth="1"/>
    <col min="14067" max="14067" width="15.88671875" style="813" customWidth="1"/>
    <col min="14068" max="14068" width="17.88671875" style="813" customWidth="1"/>
    <col min="14069" max="14315" width="8.88671875" style="813" customWidth="1"/>
    <col min="14316" max="14316" width="5.33203125" style="813" customWidth="1"/>
    <col min="14317" max="14317" width="40.88671875" style="813" customWidth="1"/>
    <col min="14318" max="14318" width="15.88671875" style="813" customWidth="1"/>
    <col min="14319" max="14319" width="23.6640625" style="813" customWidth="1"/>
    <col min="14320" max="14320" width="15.88671875" style="813" customWidth="1"/>
    <col min="14321" max="14321" width="23.6640625" style="813" customWidth="1"/>
    <col min="14322" max="14322" width="12.109375" style="813" customWidth="1"/>
    <col min="14323" max="14323" width="15.88671875" style="813" customWidth="1"/>
    <col min="14324" max="14324" width="17.88671875" style="813" customWidth="1"/>
    <col min="14325" max="14571" width="8.88671875" style="813" customWidth="1"/>
    <col min="14572" max="14572" width="5.33203125" style="813" customWidth="1"/>
    <col min="14573" max="14573" width="40.88671875" style="813" customWidth="1"/>
    <col min="14574" max="14574" width="15.88671875" style="813" customWidth="1"/>
    <col min="14575" max="14575" width="23.6640625" style="813" customWidth="1"/>
    <col min="14576" max="14576" width="15.88671875" style="813" customWidth="1"/>
    <col min="14577" max="14577" width="23.6640625" style="813" customWidth="1"/>
    <col min="14578" max="14578" width="12.109375" style="813" customWidth="1"/>
    <col min="14579" max="14579" width="15.88671875" style="813" customWidth="1"/>
    <col min="14580" max="14580" width="17.88671875" style="813" customWidth="1"/>
    <col min="14581" max="14827" width="8.88671875" style="813" customWidth="1"/>
    <col min="14828" max="14828" width="5.33203125" style="813" customWidth="1"/>
    <col min="14829" max="14829" width="40.88671875" style="813" customWidth="1"/>
    <col min="14830" max="14830" width="15.88671875" style="813" customWidth="1"/>
    <col min="14831" max="14831" width="23.6640625" style="813" customWidth="1"/>
    <col min="14832" max="14832" width="15.88671875" style="813" customWidth="1"/>
    <col min="14833" max="14833" width="23.6640625" style="813" customWidth="1"/>
    <col min="14834" max="14834" width="12.109375" style="813" customWidth="1"/>
    <col min="14835" max="14835" width="15.88671875" style="813" customWidth="1"/>
    <col min="14836" max="14836" width="17.88671875" style="813" customWidth="1"/>
    <col min="14837" max="15083" width="8.88671875" style="813" customWidth="1"/>
    <col min="15084" max="15084" width="5.33203125" style="813" customWidth="1"/>
    <col min="15085" max="15085" width="40.88671875" style="813" customWidth="1"/>
    <col min="15086" max="15086" width="15.88671875" style="813" customWidth="1"/>
    <col min="15087" max="15087" width="23.6640625" style="813" customWidth="1"/>
    <col min="15088" max="15088" width="15.88671875" style="813" customWidth="1"/>
    <col min="15089" max="15089" width="23.6640625" style="813" customWidth="1"/>
    <col min="15090" max="15090" width="12.109375" style="813" customWidth="1"/>
    <col min="15091" max="15091" width="15.88671875" style="813" customWidth="1"/>
    <col min="15092" max="15092" width="17.88671875" style="813" customWidth="1"/>
    <col min="15093" max="15339" width="8.88671875" style="813" customWidth="1"/>
    <col min="15340" max="15340" width="5.33203125" style="813" customWidth="1"/>
    <col min="15341" max="15341" width="40.88671875" style="813" customWidth="1"/>
    <col min="15342" max="15342" width="15.88671875" style="813" customWidth="1"/>
    <col min="15343" max="15343" width="23.6640625" style="813" customWidth="1"/>
    <col min="15344" max="15344" width="15.88671875" style="813" customWidth="1"/>
    <col min="15345" max="15345" width="23.6640625" style="813" customWidth="1"/>
    <col min="15346" max="15346" width="12.109375" style="813" customWidth="1"/>
    <col min="15347" max="15347" width="15.88671875" style="813" customWidth="1"/>
    <col min="15348" max="15348" width="17.88671875" style="813" customWidth="1"/>
    <col min="15349" max="15595" width="8.88671875" style="813" customWidth="1"/>
    <col min="15596" max="15596" width="5.33203125" style="813" customWidth="1"/>
    <col min="15597" max="15597" width="40.88671875" style="813" customWidth="1"/>
    <col min="15598" max="15598" width="15.88671875" style="813" customWidth="1"/>
    <col min="15599" max="15599" width="23.6640625" style="813" customWidth="1"/>
    <col min="15600" max="15600" width="15.88671875" style="813" customWidth="1"/>
    <col min="15601" max="15601" width="23.6640625" style="813" customWidth="1"/>
    <col min="15602" max="15602" width="12.109375" style="813" customWidth="1"/>
    <col min="15603" max="15603" width="15.88671875" style="813" customWidth="1"/>
    <col min="15604" max="15604" width="17.88671875" style="813" customWidth="1"/>
    <col min="15605" max="15851" width="8.88671875" style="813" customWidth="1"/>
    <col min="15852" max="15852" width="5.33203125" style="813" customWidth="1"/>
    <col min="15853" max="15853" width="40.88671875" style="813" customWidth="1"/>
    <col min="15854" max="15854" width="15.88671875" style="813" customWidth="1"/>
    <col min="15855" max="15855" width="23.6640625" style="813" customWidth="1"/>
    <col min="15856" max="15856" width="15.88671875" style="813" customWidth="1"/>
    <col min="15857" max="15857" width="23.6640625" style="813" customWidth="1"/>
    <col min="15858" max="15858" width="12.109375" style="813" customWidth="1"/>
    <col min="15859" max="15859" width="15.88671875" style="813" customWidth="1"/>
    <col min="15860" max="15860" width="17.88671875" style="813" customWidth="1"/>
    <col min="15861" max="16107" width="8.88671875" style="813" customWidth="1"/>
    <col min="16108" max="16108" width="5.33203125" style="813" customWidth="1"/>
    <col min="16109" max="16109" width="40.88671875" style="813" customWidth="1"/>
    <col min="16110" max="16110" width="15.88671875" style="813" customWidth="1"/>
    <col min="16111" max="16111" width="23.6640625" style="813" customWidth="1"/>
    <col min="16112" max="16112" width="15.88671875" style="813" customWidth="1"/>
    <col min="16113" max="16113" width="23.6640625" style="813" customWidth="1"/>
    <col min="16114" max="16114" width="12.109375" style="813" customWidth="1"/>
    <col min="16115" max="16115" width="15.88671875" style="813" customWidth="1"/>
    <col min="16116" max="16116" width="17.88671875" style="813" customWidth="1"/>
    <col min="16117" max="16384" width="8.88671875" style="813" customWidth="1"/>
  </cols>
  <sheetData>
    <row r="1" spans="1:4" customFormat="1" ht="15" customHeight="1" x14ac:dyDescent="0.3">
      <c r="A1" s="765"/>
      <c r="B1" s="765"/>
      <c r="C1" s="1744" t="s">
        <v>5275</v>
      </c>
      <c r="D1" s="1744"/>
    </row>
    <row r="2" spans="1:4" customFormat="1" x14ac:dyDescent="0.3">
      <c r="A2" s="765"/>
      <c r="B2" s="765"/>
      <c r="C2" s="1744"/>
      <c r="D2" s="1744"/>
    </row>
    <row r="3" spans="1:4" customFormat="1" x14ac:dyDescent="0.3">
      <c r="A3" s="765"/>
      <c r="B3" s="765"/>
      <c r="C3" s="766"/>
      <c r="D3" s="765"/>
    </row>
    <row r="4" spans="1:4" customFormat="1" x14ac:dyDescent="0.3">
      <c r="A4" s="765"/>
      <c r="B4" s="765"/>
      <c r="C4" s="766"/>
      <c r="D4" s="765"/>
    </row>
    <row r="5" spans="1:4" customFormat="1" x14ac:dyDescent="0.3">
      <c r="A5" s="765"/>
      <c r="B5" s="765"/>
      <c r="C5" s="766"/>
      <c r="D5" s="765"/>
    </row>
    <row r="6" spans="1:4" customFormat="1" x14ac:dyDescent="0.3">
      <c r="A6" s="765"/>
      <c r="B6" s="765"/>
      <c r="C6" s="766"/>
      <c r="D6" s="765"/>
    </row>
    <row r="7" spans="1:4" customFormat="1" x14ac:dyDescent="0.3">
      <c r="A7" s="1745" t="s">
        <v>1504</v>
      </c>
      <c r="B7" s="1745"/>
      <c r="C7" s="1745"/>
      <c r="D7" s="765"/>
    </row>
    <row r="8" spans="1:4" customFormat="1" ht="26.25" customHeight="1" x14ac:dyDescent="0.3">
      <c r="A8" s="1745" t="s">
        <v>4410</v>
      </c>
      <c r="B8" s="1745"/>
      <c r="C8" s="1745"/>
      <c r="D8" s="767"/>
    </row>
    <row r="9" spans="1:4" customFormat="1" ht="15" thickBot="1" x14ac:dyDescent="0.35">
      <c r="A9" s="813"/>
      <c r="B9" s="813"/>
      <c r="C9" s="813"/>
      <c r="D9" s="813"/>
    </row>
    <row r="10" spans="1:4" s="770" customFormat="1" ht="48.75" customHeight="1" thickBot="1" x14ac:dyDescent="0.35">
      <c r="A10" s="768" t="s">
        <v>3</v>
      </c>
      <c r="B10" s="768" t="s">
        <v>4</v>
      </c>
      <c r="C10" s="769" t="s">
        <v>4411</v>
      </c>
      <c r="D10" s="768" t="s">
        <v>1505</v>
      </c>
    </row>
    <row r="11" spans="1:4" customFormat="1" ht="15.6" customHeight="1" x14ac:dyDescent="0.3">
      <c r="A11" s="878" t="s">
        <v>5276</v>
      </c>
      <c r="B11" s="879" t="s">
        <v>5277</v>
      </c>
      <c r="C11" s="880" t="s">
        <v>5278</v>
      </c>
      <c r="D11" s="881">
        <f>Pr_6_1!J21</f>
        <v>0</v>
      </c>
    </row>
    <row r="12" spans="1:4" customFormat="1" ht="15.6" customHeight="1" x14ac:dyDescent="0.3">
      <c r="A12" s="882" t="s">
        <v>5279</v>
      </c>
      <c r="B12" s="883" t="s">
        <v>4416</v>
      </c>
      <c r="C12" s="806" t="s">
        <v>4417</v>
      </c>
      <c r="D12" s="884">
        <f>Pr_6_2!J20</f>
        <v>0</v>
      </c>
    </row>
    <row r="13" spans="1:4" customFormat="1" ht="15.6" customHeight="1" x14ac:dyDescent="0.3">
      <c r="A13" s="882" t="s">
        <v>5280</v>
      </c>
      <c r="B13" s="883" t="s">
        <v>4419</v>
      </c>
      <c r="C13" s="885" t="s">
        <v>4420</v>
      </c>
      <c r="D13" s="884">
        <f>Pr_6_3!J31</f>
        <v>0</v>
      </c>
    </row>
    <row r="14" spans="1:4" customFormat="1" ht="15.6" customHeight="1" x14ac:dyDescent="0.3">
      <c r="A14" s="882" t="s">
        <v>5281</v>
      </c>
      <c r="B14" s="883" t="s">
        <v>4422</v>
      </c>
      <c r="C14" s="885" t="s">
        <v>5282</v>
      </c>
      <c r="D14" s="884">
        <f>Pr_6_4!J23</f>
        <v>0</v>
      </c>
    </row>
    <row r="15" spans="1:4" customFormat="1" ht="15.6" customHeight="1" x14ac:dyDescent="0.3">
      <c r="A15" s="882" t="s">
        <v>5283</v>
      </c>
      <c r="B15" s="883" t="s">
        <v>4425</v>
      </c>
      <c r="C15" s="885" t="s">
        <v>4426</v>
      </c>
      <c r="D15" s="884">
        <f>Pr_6_5!J19</f>
        <v>0</v>
      </c>
    </row>
    <row r="16" spans="1:4" customFormat="1" ht="15.6" customHeight="1" x14ac:dyDescent="0.3">
      <c r="A16" s="882" t="s">
        <v>5284</v>
      </c>
      <c r="B16" s="887" t="s">
        <v>4428</v>
      </c>
      <c r="C16" s="1006" t="s">
        <v>15</v>
      </c>
      <c r="D16" s="884">
        <f>Pr_6_6!J180</f>
        <v>0</v>
      </c>
    </row>
    <row r="17" spans="1:4" customFormat="1" ht="15.6" customHeight="1" x14ac:dyDescent="0.3">
      <c r="A17" s="889" t="s">
        <v>5285</v>
      </c>
      <c r="B17" s="890" t="s">
        <v>4430</v>
      </c>
      <c r="C17" s="806" t="s">
        <v>4431</v>
      </c>
      <c r="D17" s="884">
        <f>Pr_6_7!J123</f>
        <v>0</v>
      </c>
    </row>
    <row r="18" spans="1:4" customFormat="1" ht="30" customHeight="1" x14ac:dyDescent="0.3">
      <c r="A18" s="891" t="s">
        <v>5286</v>
      </c>
      <c r="B18" s="892" t="s">
        <v>4433</v>
      </c>
      <c r="C18" s="806" t="s">
        <v>5287</v>
      </c>
      <c r="D18" s="884">
        <f>Pr_6_8!J20</f>
        <v>0</v>
      </c>
    </row>
    <row r="19" spans="1:4" customFormat="1" ht="15.6" customHeight="1" x14ac:dyDescent="0.3">
      <c r="A19" s="889" t="s">
        <v>5288</v>
      </c>
      <c r="B19" s="890" t="s">
        <v>5289</v>
      </c>
      <c r="C19" s="806" t="s">
        <v>18</v>
      </c>
      <c r="D19" s="884">
        <f>Pr_6_9!J43</f>
        <v>0</v>
      </c>
    </row>
    <row r="20" spans="1:4" customFormat="1" ht="15.6" customHeight="1" x14ac:dyDescent="0.3">
      <c r="A20" s="889" t="s">
        <v>5290</v>
      </c>
      <c r="B20" s="890" t="s">
        <v>5291</v>
      </c>
      <c r="C20" s="806" t="s">
        <v>21</v>
      </c>
      <c r="D20" s="884">
        <f>Pr_6_10!J63</f>
        <v>0</v>
      </c>
    </row>
    <row r="21" spans="1:4" customFormat="1" ht="15.6" customHeight="1" x14ac:dyDescent="0.3">
      <c r="A21" s="889" t="s">
        <v>5292</v>
      </c>
      <c r="B21" s="890" t="s">
        <v>4440</v>
      </c>
      <c r="C21" s="806" t="s">
        <v>4441</v>
      </c>
      <c r="D21" s="884">
        <f>Pr_6_11!J34</f>
        <v>0</v>
      </c>
    </row>
    <row r="22" spans="1:4" customFormat="1" ht="15.6" customHeight="1" x14ac:dyDescent="0.3">
      <c r="A22" s="889" t="s">
        <v>5293</v>
      </c>
      <c r="B22" s="890" t="s">
        <v>4443</v>
      </c>
      <c r="C22" s="806" t="s">
        <v>4444</v>
      </c>
      <c r="D22" s="884">
        <f>Pr_6_12!J105</f>
        <v>0</v>
      </c>
    </row>
    <row r="23" spans="1:4" customFormat="1" ht="15.6" customHeight="1" x14ac:dyDescent="0.3">
      <c r="A23" s="893" t="s">
        <v>5294</v>
      </c>
      <c r="B23" s="894" t="s">
        <v>4446</v>
      </c>
      <c r="C23" s="806" t="s">
        <v>48</v>
      </c>
      <c r="D23" s="895">
        <f>Pr_6_13!J20</f>
        <v>0</v>
      </c>
    </row>
    <row r="24" spans="1:4" customFormat="1" ht="15.6" customHeight="1" x14ac:dyDescent="0.3">
      <c r="A24" s="891" t="s">
        <v>5295</v>
      </c>
      <c r="B24" s="887" t="s">
        <v>4448</v>
      </c>
      <c r="C24" s="896" t="s">
        <v>4449</v>
      </c>
      <c r="D24" s="884">
        <f>Pr_6_14!J32</f>
        <v>0</v>
      </c>
    </row>
    <row r="25" spans="1:4" customFormat="1" ht="15.6" customHeight="1" x14ac:dyDescent="0.3">
      <c r="A25" s="891" t="s">
        <v>5296</v>
      </c>
      <c r="B25" s="890" t="s">
        <v>4451</v>
      </c>
      <c r="C25" s="806" t="s">
        <v>4452</v>
      </c>
      <c r="D25" s="884">
        <f>Pr_6_15!J24</f>
        <v>0</v>
      </c>
    </row>
    <row r="26" spans="1:4" customFormat="1" ht="15.6" customHeight="1" x14ac:dyDescent="0.3">
      <c r="A26" s="891" t="s">
        <v>5297</v>
      </c>
      <c r="B26" s="890" t="s">
        <v>4454</v>
      </c>
      <c r="C26" s="806" t="s">
        <v>4455</v>
      </c>
      <c r="D26" s="884">
        <f>Pr_6_16!J19</f>
        <v>0</v>
      </c>
    </row>
    <row r="27" spans="1:4" customFormat="1" ht="15.6" customHeight="1" x14ac:dyDescent="0.3">
      <c r="A27" s="891" t="s">
        <v>5298</v>
      </c>
      <c r="B27" s="890" t="s">
        <v>4457</v>
      </c>
      <c r="C27" s="806" t="s">
        <v>4458</v>
      </c>
      <c r="D27" s="884">
        <f>Pr_6_17!J53</f>
        <v>0</v>
      </c>
    </row>
    <row r="28" spans="1:4" customFormat="1" ht="15.6" customHeight="1" x14ac:dyDescent="0.3">
      <c r="A28" s="889" t="s">
        <v>5299</v>
      </c>
      <c r="B28" s="890" t="s">
        <v>4460</v>
      </c>
      <c r="C28" s="806" t="s">
        <v>4461</v>
      </c>
      <c r="D28" s="884">
        <f>Pr_6_18!J143</f>
        <v>0</v>
      </c>
    </row>
    <row r="29" spans="1:4" customFormat="1" ht="15.6" customHeight="1" x14ac:dyDescent="0.3">
      <c r="A29" s="889" t="s">
        <v>5300</v>
      </c>
      <c r="B29" s="890" t="s">
        <v>4463</v>
      </c>
      <c r="C29" s="806" t="s">
        <v>4464</v>
      </c>
      <c r="D29" s="884">
        <f>Pr_6_19!J45</f>
        <v>0</v>
      </c>
    </row>
    <row r="30" spans="1:4" customFormat="1" ht="15.6" customHeight="1" x14ac:dyDescent="0.3">
      <c r="A30" s="891" t="s">
        <v>5301</v>
      </c>
      <c r="B30" s="887" t="s">
        <v>4466</v>
      </c>
      <c r="C30" s="896" t="s">
        <v>4467</v>
      </c>
      <c r="D30" s="884">
        <f>Pr_6_20!J27</f>
        <v>0</v>
      </c>
    </row>
    <row r="31" spans="1:4" customFormat="1" ht="15.6" customHeight="1" thickBot="1" x14ac:dyDescent="0.35">
      <c r="A31" s="889" t="s">
        <v>5302</v>
      </c>
      <c r="B31" s="890" t="s">
        <v>4469</v>
      </c>
      <c r="C31" s="806" t="s">
        <v>5303</v>
      </c>
      <c r="D31" s="884">
        <f>Pr_6_21!J26</f>
        <v>0</v>
      </c>
    </row>
    <row r="32" spans="1:4" customFormat="1" ht="18" x14ac:dyDescent="0.3">
      <c r="A32" s="808"/>
      <c r="B32" s="809"/>
      <c r="C32" s="810" t="s">
        <v>5304</v>
      </c>
      <c r="D32" s="814">
        <f>SUM(D11:D31)</f>
        <v>0</v>
      </c>
    </row>
    <row r="33" spans="1:4" customFormat="1" ht="15" thickBot="1" x14ac:dyDescent="0.35">
      <c r="A33" s="765"/>
      <c r="B33" s="765"/>
      <c r="C33" s="766"/>
      <c r="D33" s="765"/>
    </row>
    <row r="34" spans="1:4" customFormat="1" ht="18" x14ac:dyDescent="0.3">
      <c r="A34" s="808"/>
      <c r="B34" s="809"/>
      <c r="C34" s="810" t="s">
        <v>102</v>
      </c>
      <c r="D34" s="814">
        <f>ROUND(D32*0.23,2)</f>
        <v>0</v>
      </c>
    </row>
    <row r="35" spans="1:4" customFormat="1" ht="12" customHeight="1" thickBot="1" x14ac:dyDescent="0.35">
      <c r="A35" s="765"/>
      <c r="B35" s="765"/>
      <c r="C35" s="766"/>
      <c r="D35" s="765"/>
    </row>
    <row r="36" spans="1:4" customFormat="1" ht="18" x14ac:dyDescent="0.3">
      <c r="A36" s="808"/>
      <c r="B36" s="809"/>
      <c r="C36" s="810" t="s">
        <v>5305</v>
      </c>
      <c r="D36" s="814">
        <f>SUM(D32,D34)</f>
        <v>0</v>
      </c>
    </row>
    <row r="37" spans="1:4" customFormat="1" x14ac:dyDescent="0.3">
      <c r="A37" s="765"/>
      <c r="B37" s="765"/>
      <c r="C37" s="766"/>
      <c r="D37" s="765"/>
    </row>
    <row r="38" spans="1:4" customFormat="1" x14ac:dyDescent="0.3">
      <c r="A38" s="765"/>
      <c r="B38" s="765"/>
      <c r="C38" s="766"/>
      <c r="D38" s="765"/>
    </row>
    <row r="39" spans="1:4" customFormat="1" x14ac:dyDescent="0.3">
      <c r="A39" s="765"/>
      <c r="B39" s="765"/>
      <c r="C39" s="766"/>
      <c r="D39" s="765"/>
    </row>
    <row r="40" spans="1:4" s="765" customFormat="1" x14ac:dyDescent="0.3">
      <c r="A40" s="1"/>
      <c r="B40" s="1"/>
      <c r="C40" s="2"/>
      <c r="D40" s="1"/>
    </row>
    <row r="41" spans="1:4" s="765" customFormat="1" x14ac:dyDescent="0.3">
      <c r="A41" s="1"/>
      <c r="B41" s="1"/>
      <c r="C41" s="2"/>
      <c r="D41" s="1"/>
    </row>
    <row r="42" spans="1:4" s="765" customFormat="1" x14ac:dyDescent="0.3">
      <c r="A42" s="3" t="s">
        <v>104</v>
      </c>
      <c r="B42" s="4"/>
      <c r="C42" s="4"/>
      <c r="D42" s="1"/>
    </row>
    <row r="43" spans="1:4" s="765" customFormat="1" x14ac:dyDescent="0.3">
      <c r="A43" s="5"/>
      <c r="B43" s="4"/>
      <c r="C43" s="4"/>
      <c r="D43" s="1"/>
    </row>
    <row r="44" spans="1:4" s="765" customFormat="1" x14ac:dyDescent="0.3">
      <c r="A44" s="5"/>
      <c r="B44" s="4"/>
      <c r="C44" s="1743" t="s">
        <v>105</v>
      </c>
      <c r="D44" s="1743"/>
    </row>
    <row r="45" spans="1:4" s="765" customFormat="1" ht="30" customHeight="1" x14ac:dyDescent="0.3">
      <c r="A45" s="5"/>
      <c r="B45" s="4"/>
      <c r="C45" s="1743" t="s">
        <v>106</v>
      </c>
      <c r="D45" s="1743"/>
    </row>
    <row r="46" spans="1:4" s="765" customFormat="1" x14ac:dyDescent="0.3">
      <c r="A46" s="1"/>
      <c r="B46" s="1"/>
      <c r="C46" s="2"/>
      <c r="D46" s="1"/>
    </row>
  </sheetData>
  <sheetProtection algorithmName="SHA-512" hashValue="rCMVy/EhTyklKTyucnsy9Y2dO92Fss6B3BSLf9uZrBW322TuI4lzgE17/CDyqzzDgd9Cqcd1ltVLtx2DhC64LA==" saltValue="/hw02n7tg5qrhOOuKPDBJg==" spinCount="100000" sheet="1" objects="1" scenarios="1"/>
  <mergeCells count="5">
    <mergeCell ref="C1:D2"/>
    <mergeCell ref="A7:C7"/>
    <mergeCell ref="A8:C8"/>
    <mergeCell ref="C44:D44"/>
    <mergeCell ref="C45:D45"/>
  </mergeCells>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2C82-D4E1-4027-9C81-3BE793544E0F}">
  <sheetPr>
    <tabColor rgb="FFCAEDFB"/>
    <pageSetUpPr fitToPage="1"/>
  </sheetPr>
  <dimension ref="A1:P39"/>
  <sheetViews>
    <sheetView topLeftCell="D12" workbookViewId="0">
      <selection activeCell="O15" sqref="O15:O36"/>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8.1093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70" t="s">
        <v>537</v>
      </c>
      <c r="F1" s="1770"/>
      <c r="G1" s="1770"/>
      <c r="H1" s="1770"/>
      <c r="I1" s="1770"/>
      <c r="J1" s="1770"/>
      <c r="K1" s="1770"/>
      <c r="L1" s="1770"/>
      <c r="M1" s="1770"/>
      <c r="N1" s="1770"/>
      <c r="O1" s="1770"/>
      <c r="P1" s="1770"/>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71" t="s">
        <v>1</v>
      </c>
      <c r="B8" s="1771"/>
      <c r="C8" s="1771"/>
      <c r="D8" s="69"/>
      <c r="E8" s="69"/>
      <c r="F8" s="69"/>
      <c r="G8" s="69"/>
      <c r="H8" s="69"/>
      <c r="I8" s="69"/>
      <c r="J8" s="69"/>
      <c r="K8" s="69"/>
      <c r="O8" s="67"/>
      <c r="P8" s="67"/>
    </row>
    <row r="9" spans="1:16" s="65" customFormat="1" x14ac:dyDescent="0.3">
      <c r="A9" s="1771" t="s">
        <v>538</v>
      </c>
      <c r="B9" s="1771"/>
      <c r="C9" s="1771"/>
      <c r="D9" s="69"/>
      <c r="E9" s="69"/>
      <c r="F9" s="69"/>
      <c r="G9" s="69"/>
      <c r="H9" s="69"/>
      <c r="I9" s="70"/>
      <c r="J9" s="70"/>
      <c r="K9" s="70"/>
      <c r="O9" s="67"/>
      <c r="P9" s="67"/>
    </row>
    <row r="10" spans="1:16" s="65" customFormat="1" ht="15" thickBot="1" x14ac:dyDescent="0.35">
      <c r="A10" s="1762"/>
      <c r="B10" s="1762"/>
      <c r="C10" s="1762"/>
      <c r="D10" s="1762"/>
      <c r="E10" s="1762"/>
      <c r="F10" s="1762"/>
      <c r="G10" s="1762"/>
      <c r="H10" s="1762"/>
      <c r="I10" s="1762"/>
      <c r="J10" s="1762"/>
      <c r="K10" s="1762"/>
      <c r="L10" s="1762"/>
      <c r="M10" s="1762"/>
      <c r="N10" s="1762"/>
      <c r="O10" s="67"/>
      <c r="P10" s="67"/>
    </row>
    <row r="11" spans="1:16" s="69" customFormat="1" ht="33.75" customHeight="1" thickBot="1" x14ac:dyDescent="0.35">
      <c r="A11" s="1763" t="s">
        <v>109</v>
      </c>
      <c r="B11" s="1763" t="s">
        <v>110</v>
      </c>
      <c r="C11" s="1764" t="s">
        <v>111</v>
      </c>
      <c r="D11" s="1768" t="s">
        <v>112</v>
      </c>
      <c r="E11" s="1768" t="s">
        <v>113</v>
      </c>
      <c r="F11" s="1768" t="s">
        <v>114</v>
      </c>
      <c r="G11" s="1763" t="s">
        <v>115</v>
      </c>
      <c r="H11" s="1763"/>
      <c r="I11" s="1763"/>
      <c r="J11" s="1763"/>
      <c r="K11" s="1763"/>
      <c r="L11" s="1763"/>
      <c r="M11" s="1763"/>
      <c r="N11" s="1763"/>
      <c r="O11" s="1767" t="s">
        <v>116</v>
      </c>
      <c r="P11" s="1767" t="s">
        <v>117</v>
      </c>
    </row>
    <row r="12" spans="1:16" s="69" customFormat="1" ht="88.5" customHeight="1" thickBot="1" x14ac:dyDescent="0.35">
      <c r="A12" s="1763"/>
      <c r="B12" s="1763"/>
      <c r="C12" s="1764"/>
      <c r="D12" s="1768"/>
      <c r="E12" s="1768"/>
      <c r="F12" s="1768"/>
      <c r="G12" s="1763" t="s">
        <v>118</v>
      </c>
      <c r="H12" s="1763"/>
      <c r="I12" s="1763"/>
      <c r="J12" s="1763" t="s">
        <v>119</v>
      </c>
      <c r="K12" s="1763"/>
      <c r="L12" s="1763"/>
      <c r="M12" s="1763"/>
      <c r="N12" s="1763"/>
      <c r="O12" s="1767"/>
      <c r="P12" s="1767"/>
    </row>
    <row r="13" spans="1:16" s="69" customFormat="1" ht="77.25" customHeight="1" thickBot="1" x14ac:dyDescent="0.35">
      <c r="A13" s="1763"/>
      <c r="B13" s="1763"/>
      <c r="C13" s="1764"/>
      <c r="D13" s="1768"/>
      <c r="E13" s="1768"/>
      <c r="F13" s="1768"/>
      <c r="G13" s="16" t="s">
        <v>120</v>
      </c>
      <c r="H13" s="17" t="s">
        <v>121</v>
      </c>
      <c r="I13" s="18" t="s">
        <v>122</v>
      </c>
      <c r="J13" s="19" t="s">
        <v>123</v>
      </c>
      <c r="K13" s="17" t="s">
        <v>124</v>
      </c>
      <c r="L13" s="17" t="s">
        <v>125</v>
      </c>
      <c r="M13" s="17" t="s">
        <v>126</v>
      </c>
      <c r="N13" s="18" t="s">
        <v>127</v>
      </c>
      <c r="O13" s="1767"/>
      <c r="P13" s="1767"/>
    </row>
    <row r="14" spans="1:16" s="71" customFormat="1" ht="14.4" thickBot="1" x14ac:dyDescent="0.35">
      <c r="A14" s="1759" t="s">
        <v>539</v>
      </c>
      <c r="B14" s="1759"/>
      <c r="C14" s="1759"/>
      <c r="D14" s="1759"/>
      <c r="E14" s="1759"/>
      <c r="F14" s="1759"/>
      <c r="G14" s="1759"/>
      <c r="H14" s="1759"/>
      <c r="I14" s="1759"/>
      <c r="J14" s="1759"/>
      <c r="K14" s="1759"/>
      <c r="L14" s="1759"/>
      <c r="M14" s="1759"/>
      <c r="N14" s="1759"/>
      <c r="O14" s="1759"/>
      <c r="P14" s="1759"/>
    </row>
    <row r="15" spans="1:16" s="71" customFormat="1" ht="14.4" thickBot="1" x14ac:dyDescent="0.35">
      <c r="A15" s="20">
        <v>1</v>
      </c>
      <c r="B15" s="1788" t="s">
        <v>540</v>
      </c>
      <c r="C15" s="1750" t="s">
        <v>541</v>
      </c>
      <c r="D15" s="177" t="s">
        <v>542</v>
      </c>
      <c r="E15" s="24">
        <v>2</v>
      </c>
      <c r="F15" s="25">
        <v>1</v>
      </c>
      <c r="G15" s="26" t="s">
        <v>132</v>
      </c>
      <c r="H15" s="27"/>
      <c r="I15" s="220"/>
      <c r="J15" s="26"/>
      <c r="K15" s="27"/>
      <c r="L15" s="27"/>
      <c r="M15" s="24" t="s">
        <v>225</v>
      </c>
      <c r="N15" s="197" t="s">
        <v>225</v>
      </c>
      <c r="O15" s="820"/>
      <c r="P15" s="29">
        <f t="shared" ref="P15:P36" si="0">ROUND(O15,2)*E15*F15</f>
        <v>0</v>
      </c>
    </row>
    <row r="16" spans="1:16" s="71" customFormat="1" ht="14.4" thickBot="1" x14ac:dyDescent="0.35">
      <c r="A16" s="30">
        <v>2</v>
      </c>
      <c r="B16" s="1788"/>
      <c r="C16" s="1750"/>
      <c r="D16" s="169" t="s">
        <v>543</v>
      </c>
      <c r="E16" s="33">
        <v>2</v>
      </c>
      <c r="F16" s="34">
        <v>1</v>
      </c>
      <c r="G16" s="35"/>
      <c r="H16" s="36"/>
      <c r="I16" s="221"/>
      <c r="J16" s="35"/>
      <c r="K16" s="36"/>
      <c r="L16" s="36"/>
      <c r="M16" s="33" t="s">
        <v>225</v>
      </c>
      <c r="N16" s="194" t="s">
        <v>225</v>
      </c>
      <c r="O16" s="818"/>
      <c r="P16" s="91">
        <f t="shared" si="0"/>
        <v>0</v>
      </c>
    </row>
    <row r="17" spans="1:16" s="71" customFormat="1" ht="14.4" thickBot="1" x14ac:dyDescent="0.35">
      <c r="A17" s="30">
        <v>3</v>
      </c>
      <c r="B17" s="1788"/>
      <c r="C17" s="1750"/>
      <c r="D17" s="119" t="s">
        <v>544</v>
      </c>
      <c r="E17" s="33">
        <v>2</v>
      </c>
      <c r="F17" s="34">
        <v>1</v>
      </c>
      <c r="G17" s="35"/>
      <c r="H17" s="36"/>
      <c r="I17" s="221"/>
      <c r="J17" s="35"/>
      <c r="K17" s="36"/>
      <c r="L17" s="36"/>
      <c r="M17" s="33" t="s">
        <v>225</v>
      </c>
      <c r="N17" s="194" t="s">
        <v>225</v>
      </c>
      <c r="O17" s="818"/>
      <c r="P17" s="91">
        <f t="shared" si="0"/>
        <v>0</v>
      </c>
    </row>
    <row r="18" spans="1:16" s="71" customFormat="1" ht="14.4" thickBot="1" x14ac:dyDescent="0.35">
      <c r="A18" s="41">
        <v>4</v>
      </c>
      <c r="B18" s="1788"/>
      <c r="C18" s="1750"/>
      <c r="D18" s="222" t="s">
        <v>147</v>
      </c>
      <c r="E18" s="44">
        <v>2</v>
      </c>
      <c r="F18" s="45">
        <v>1</v>
      </c>
      <c r="G18" s="104"/>
      <c r="H18" s="46"/>
      <c r="I18" s="223"/>
      <c r="J18" s="104"/>
      <c r="K18" s="46"/>
      <c r="L18" s="46"/>
      <c r="M18" s="175" t="s">
        <v>225</v>
      </c>
      <c r="N18" s="176" t="s">
        <v>225</v>
      </c>
      <c r="O18" s="819"/>
      <c r="P18" s="105">
        <f t="shared" si="0"/>
        <v>0</v>
      </c>
    </row>
    <row r="19" spans="1:16" s="71" customFormat="1" ht="14.4" thickBot="1" x14ac:dyDescent="0.35">
      <c r="A19" s="20">
        <v>5</v>
      </c>
      <c r="B19" s="1787" t="s">
        <v>545</v>
      </c>
      <c r="C19" s="1750" t="s">
        <v>541</v>
      </c>
      <c r="D19" s="177" t="s">
        <v>542</v>
      </c>
      <c r="E19" s="24">
        <v>2</v>
      </c>
      <c r="F19" s="25">
        <v>1</v>
      </c>
      <c r="G19" s="26"/>
      <c r="H19" s="27" t="s">
        <v>132</v>
      </c>
      <c r="I19" s="220"/>
      <c r="J19" s="26"/>
      <c r="K19" s="27"/>
      <c r="L19" s="27"/>
      <c r="M19" s="167" t="s">
        <v>225</v>
      </c>
      <c r="N19" s="168" t="s">
        <v>225</v>
      </c>
      <c r="O19" s="820"/>
      <c r="P19" s="29">
        <f t="shared" si="0"/>
        <v>0</v>
      </c>
    </row>
    <row r="20" spans="1:16" s="71" customFormat="1" ht="14.4" thickBot="1" x14ac:dyDescent="0.35">
      <c r="A20" s="30">
        <v>6</v>
      </c>
      <c r="B20" s="1787"/>
      <c r="C20" s="1750"/>
      <c r="D20" s="169" t="s">
        <v>543</v>
      </c>
      <c r="E20" s="33">
        <v>2</v>
      </c>
      <c r="F20" s="34">
        <v>1</v>
      </c>
      <c r="G20" s="35"/>
      <c r="H20" s="36"/>
      <c r="I20" s="221"/>
      <c r="J20" s="35"/>
      <c r="K20" s="36"/>
      <c r="L20" s="36"/>
      <c r="M20" s="171" t="s">
        <v>225</v>
      </c>
      <c r="N20" s="172" t="s">
        <v>225</v>
      </c>
      <c r="O20" s="818"/>
      <c r="P20" s="91">
        <f t="shared" si="0"/>
        <v>0</v>
      </c>
    </row>
    <row r="21" spans="1:16" s="71" customFormat="1" ht="14.4" thickBot="1" x14ac:dyDescent="0.35">
      <c r="A21" s="41">
        <v>7</v>
      </c>
      <c r="B21" s="1787"/>
      <c r="C21" s="1750"/>
      <c r="D21" s="225" t="s">
        <v>546</v>
      </c>
      <c r="E21" s="44">
        <v>2</v>
      </c>
      <c r="F21" s="45">
        <v>1</v>
      </c>
      <c r="G21" s="104"/>
      <c r="H21" s="46"/>
      <c r="I21" s="223"/>
      <c r="J21" s="104"/>
      <c r="K21" s="46"/>
      <c r="L21" s="46"/>
      <c r="M21" s="175" t="s">
        <v>225</v>
      </c>
      <c r="N21" s="176" t="s">
        <v>225</v>
      </c>
      <c r="O21" s="819"/>
      <c r="P21" s="105">
        <f t="shared" si="0"/>
        <v>0</v>
      </c>
    </row>
    <row r="22" spans="1:16" s="71" customFormat="1" ht="14.4" thickBot="1" x14ac:dyDescent="0.35">
      <c r="A22" s="20">
        <v>8</v>
      </c>
      <c r="B22" s="1758" t="s">
        <v>547</v>
      </c>
      <c r="C22" s="1750" t="s">
        <v>548</v>
      </c>
      <c r="D22" s="106" t="s">
        <v>549</v>
      </c>
      <c r="E22" s="24">
        <v>2</v>
      </c>
      <c r="F22" s="25">
        <v>1</v>
      </c>
      <c r="G22" s="26"/>
      <c r="H22" s="27" t="s">
        <v>132</v>
      </c>
      <c r="I22" s="197"/>
      <c r="J22" s="26"/>
      <c r="K22" s="27"/>
      <c r="L22" s="27"/>
      <c r="M22" s="167" t="s">
        <v>225</v>
      </c>
      <c r="N22" s="168" t="s">
        <v>225</v>
      </c>
      <c r="O22" s="820"/>
      <c r="P22" s="29">
        <f t="shared" si="0"/>
        <v>0</v>
      </c>
    </row>
    <row r="23" spans="1:16" s="71" customFormat="1" ht="14.4" thickBot="1" x14ac:dyDescent="0.35">
      <c r="A23" s="30">
        <v>9</v>
      </c>
      <c r="B23" s="1758"/>
      <c r="C23" s="1750"/>
      <c r="D23" s="119" t="s">
        <v>138</v>
      </c>
      <c r="E23" s="33">
        <v>2</v>
      </c>
      <c r="F23" s="34">
        <v>1</v>
      </c>
      <c r="G23" s="35"/>
      <c r="H23" s="36"/>
      <c r="I23" s="221"/>
      <c r="J23" s="35"/>
      <c r="K23" s="36"/>
      <c r="L23" s="36"/>
      <c r="M23" s="171" t="s">
        <v>225</v>
      </c>
      <c r="N23" s="172" t="s">
        <v>225</v>
      </c>
      <c r="O23" s="818"/>
      <c r="P23" s="91">
        <f t="shared" si="0"/>
        <v>0</v>
      </c>
    </row>
    <row r="24" spans="1:16" s="71" customFormat="1" ht="14.4" thickBot="1" x14ac:dyDescent="0.35">
      <c r="A24" s="30">
        <v>10</v>
      </c>
      <c r="B24" s="1758"/>
      <c r="C24" s="1750"/>
      <c r="D24" s="86" t="s">
        <v>550</v>
      </c>
      <c r="E24" s="33">
        <v>2</v>
      </c>
      <c r="F24" s="34">
        <v>1</v>
      </c>
      <c r="G24" s="35"/>
      <c r="H24" s="36"/>
      <c r="I24" s="221"/>
      <c r="J24" s="35"/>
      <c r="K24" s="36"/>
      <c r="L24" s="36"/>
      <c r="M24" s="171" t="s">
        <v>225</v>
      </c>
      <c r="N24" s="172" t="s">
        <v>225</v>
      </c>
      <c r="O24" s="818"/>
      <c r="P24" s="91">
        <f t="shared" si="0"/>
        <v>0</v>
      </c>
    </row>
    <row r="25" spans="1:16" s="71" customFormat="1" ht="14.4" thickBot="1" x14ac:dyDescent="0.35">
      <c r="A25" s="30">
        <v>11</v>
      </c>
      <c r="B25" s="1758"/>
      <c r="C25" s="1750"/>
      <c r="D25" s="86" t="s">
        <v>140</v>
      </c>
      <c r="E25" s="33">
        <v>2</v>
      </c>
      <c r="F25" s="34">
        <v>1</v>
      </c>
      <c r="G25" s="35"/>
      <c r="H25" s="36"/>
      <c r="I25" s="221"/>
      <c r="J25" s="35"/>
      <c r="K25" s="36"/>
      <c r="L25" s="36"/>
      <c r="M25" s="171" t="s">
        <v>225</v>
      </c>
      <c r="N25" s="172" t="s">
        <v>225</v>
      </c>
      <c r="O25" s="818"/>
      <c r="P25" s="91">
        <f t="shared" si="0"/>
        <v>0</v>
      </c>
    </row>
    <row r="26" spans="1:16" s="71" customFormat="1" ht="14.4" thickBot="1" x14ac:dyDescent="0.35">
      <c r="A26" s="41">
        <v>12</v>
      </c>
      <c r="B26" s="1758"/>
      <c r="C26" s="1750"/>
      <c r="D26" s="125" t="s">
        <v>141</v>
      </c>
      <c r="E26" s="44">
        <v>1</v>
      </c>
      <c r="F26" s="45">
        <v>1</v>
      </c>
      <c r="G26" s="104"/>
      <c r="H26" s="46"/>
      <c r="I26" s="223"/>
      <c r="J26" s="104"/>
      <c r="K26" s="46"/>
      <c r="L26" s="46"/>
      <c r="M26" s="175"/>
      <c r="N26" s="176" t="s">
        <v>225</v>
      </c>
      <c r="O26" s="819"/>
      <c r="P26" s="105">
        <f t="shared" si="0"/>
        <v>0</v>
      </c>
    </row>
    <row r="27" spans="1:16" s="71" customFormat="1" ht="14.4" thickBot="1" x14ac:dyDescent="0.35">
      <c r="A27" s="20">
        <v>13</v>
      </c>
      <c r="B27" s="1758" t="s">
        <v>551</v>
      </c>
      <c r="C27" s="1750" t="s">
        <v>552</v>
      </c>
      <c r="D27" s="106" t="s">
        <v>549</v>
      </c>
      <c r="E27" s="24">
        <v>2</v>
      </c>
      <c r="F27" s="25">
        <v>2</v>
      </c>
      <c r="G27" s="26"/>
      <c r="H27" s="27" t="s">
        <v>132</v>
      </c>
      <c r="I27" s="220"/>
      <c r="J27" s="26"/>
      <c r="K27" s="27"/>
      <c r="L27" s="27"/>
      <c r="M27" s="167" t="s">
        <v>225</v>
      </c>
      <c r="N27" s="168" t="s">
        <v>225</v>
      </c>
      <c r="O27" s="820"/>
      <c r="P27" s="29">
        <f t="shared" si="0"/>
        <v>0</v>
      </c>
    </row>
    <row r="28" spans="1:16" s="71" customFormat="1" ht="14.4" thickBot="1" x14ac:dyDescent="0.35">
      <c r="A28" s="30">
        <v>14</v>
      </c>
      <c r="B28" s="1758"/>
      <c r="C28" s="1750"/>
      <c r="D28" s="119" t="s">
        <v>138</v>
      </c>
      <c r="E28" s="33">
        <v>2</v>
      </c>
      <c r="F28" s="34">
        <v>2</v>
      </c>
      <c r="G28" s="35"/>
      <c r="H28" s="36"/>
      <c r="I28" s="221"/>
      <c r="J28" s="35"/>
      <c r="K28" s="36"/>
      <c r="L28" s="36"/>
      <c r="M28" s="171" t="s">
        <v>225</v>
      </c>
      <c r="N28" s="172" t="s">
        <v>225</v>
      </c>
      <c r="O28" s="818"/>
      <c r="P28" s="91">
        <f t="shared" si="0"/>
        <v>0</v>
      </c>
    </row>
    <row r="29" spans="1:16" s="71" customFormat="1" ht="14.4" thickBot="1" x14ac:dyDescent="0.35">
      <c r="A29" s="30">
        <v>15</v>
      </c>
      <c r="B29" s="1758"/>
      <c r="C29" s="1750"/>
      <c r="D29" s="86" t="s">
        <v>550</v>
      </c>
      <c r="E29" s="33">
        <v>2</v>
      </c>
      <c r="F29" s="34">
        <v>2</v>
      </c>
      <c r="G29" s="35"/>
      <c r="H29" s="36"/>
      <c r="I29" s="221"/>
      <c r="J29" s="35"/>
      <c r="K29" s="36"/>
      <c r="L29" s="36"/>
      <c r="M29" s="171" t="s">
        <v>225</v>
      </c>
      <c r="N29" s="172" t="s">
        <v>225</v>
      </c>
      <c r="O29" s="818"/>
      <c r="P29" s="91">
        <f t="shared" si="0"/>
        <v>0</v>
      </c>
    </row>
    <row r="30" spans="1:16" s="71" customFormat="1" ht="14.4" thickBot="1" x14ac:dyDescent="0.35">
      <c r="A30" s="41">
        <v>16</v>
      </c>
      <c r="B30" s="1758"/>
      <c r="C30" s="1750"/>
      <c r="D30" s="125" t="s">
        <v>141</v>
      </c>
      <c r="E30" s="44">
        <v>1</v>
      </c>
      <c r="F30" s="45">
        <v>2</v>
      </c>
      <c r="G30" s="104"/>
      <c r="H30" s="46"/>
      <c r="I30" s="223"/>
      <c r="J30" s="104"/>
      <c r="K30" s="46"/>
      <c r="L30" s="46"/>
      <c r="M30" s="175"/>
      <c r="N30" s="176" t="s">
        <v>225</v>
      </c>
      <c r="O30" s="819"/>
      <c r="P30" s="105">
        <f t="shared" si="0"/>
        <v>0</v>
      </c>
    </row>
    <row r="31" spans="1:16" s="71" customFormat="1" ht="14.4" thickBot="1" x14ac:dyDescent="0.35">
      <c r="A31" s="72">
        <v>17</v>
      </c>
      <c r="B31" s="118" t="s">
        <v>553</v>
      </c>
      <c r="C31" s="21" t="s">
        <v>554</v>
      </c>
      <c r="D31" s="226" t="s">
        <v>555</v>
      </c>
      <c r="E31" s="74">
        <v>2</v>
      </c>
      <c r="F31" s="75">
        <v>1</v>
      </c>
      <c r="G31" s="55" t="s">
        <v>132</v>
      </c>
      <c r="H31" s="56"/>
      <c r="I31" s="157"/>
      <c r="J31" s="55"/>
      <c r="K31" s="56"/>
      <c r="L31" s="56"/>
      <c r="M31" s="163" t="s">
        <v>225</v>
      </c>
      <c r="N31" s="164" t="s">
        <v>225</v>
      </c>
      <c r="O31" s="817"/>
      <c r="P31" s="57">
        <f t="shared" si="0"/>
        <v>0</v>
      </c>
    </row>
    <row r="32" spans="1:16" s="71" customFormat="1" ht="14.4" thickBot="1" x14ac:dyDescent="0.35">
      <c r="A32" s="20">
        <v>18</v>
      </c>
      <c r="B32" s="1787" t="s">
        <v>553</v>
      </c>
      <c r="C32" s="1750" t="s">
        <v>556</v>
      </c>
      <c r="D32" s="177" t="s">
        <v>147</v>
      </c>
      <c r="E32" s="24">
        <v>2</v>
      </c>
      <c r="F32" s="25">
        <v>1</v>
      </c>
      <c r="G32" s="26" t="s">
        <v>132</v>
      </c>
      <c r="H32" s="27"/>
      <c r="I32" s="220"/>
      <c r="J32" s="26"/>
      <c r="K32" s="27"/>
      <c r="L32" s="27"/>
      <c r="M32" s="167" t="s">
        <v>225</v>
      </c>
      <c r="N32" s="168" t="s">
        <v>225</v>
      </c>
      <c r="O32" s="820"/>
      <c r="P32" s="29">
        <f t="shared" si="0"/>
        <v>0</v>
      </c>
    </row>
    <row r="33" spans="1:16" s="71" customFormat="1" ht="14.4" thickBot="1" x14ac:dyDescent="0.35">
      <c r="A33" s="30">
        <v>19</v>
      </c>
      <c r="B33" s="1787"/>
      <c r="C33" s="1750"/>
      <c r="D33" s="169" t="s">
        <v>542</v>
      </c>
      <c r="E33" s="33">
        <v>1</v>
      </c>
      <c r="F33" s="34">
        <v>1</v>
      </c>
      <c r="G33" s="35"/>
      <c r="H33" s="36"/>
      <c r="I33" s="221"/>
      <c r="J33" s="35"/>
      <c r="K33" s="36"/>
      <c r="L33" s="36"/>
      <c r="M33" s="171"/>
      <c r="N33" s="172" t="s">
        <v>225</v>
      </c>
      <c r="O33" s="818"/>
      <c r="P33" s="91">
        <f t="shared" si="0"/>
        <v>0</v>
      </c>
    </row>
    <row r="34" spans="1:16" s="71" customFormat="1" ht="14.4" thickBot="1" x14ac:dyDescent="0.35">
      <c r="A34" s="41">
        <v>20</v>
      </c>
      <c r="B34" s="1787"/>
      <c r="C34" s="1750"/>
      <c r="D34" s="222" t="s">
        <v>557</v>
      </c>
      <c r="E34" s="44">
        <v>1</v>
      </c>
      <c r="F34" s="45">
        <v>1</v>
      </c>
      <c r="G34" s="104"/>
      <c r="H34" s="46"/>
      <c r="I34" s="223"/>
      <c r="J34" s="104"/>
      <c r="K34" s="46"/>
      <c r="L34" s="46"/>
      <c r="M34" s="175"/>
      <c r="N34" s="176" t="s">
        <v>225</v>
      </c>
      <c r="O34" s="819"/>
      <c r="P34" s="105">
        <f t="shared" si="0"/>
        <v>0</v>
      </c>
    </row>
    <row r="35" spans="1:16" s="71" customFormat="1" ht="14.4" thickBot="1" x14ac:dyDescent="0.35">
      <c r="A35" s="72">
        <v>21</v>
      </c>
      <c r="B35" s="224" t="s">
        <v>558</v>
      </c>
      <c r="C35" s="227" t="s">
        <v>559</v>
      </c>
      <c r="D35" s="228" t="s">
        <v>560</v>
      </c>
      <c r="E35" s="74">
        <v>2</v>
      </c>
      <c r="F35" s="75">
        <v>2</v>
      </c>
      <c r="G35" s="55"/>
      <c r="H35" s="56"/>
      <c r="I35" s="157"/>
      <c r="J35" s="55"/>
      <c r="K35" s="56"/>
      <c r="L35" s="56"/>
      <c r="M35" s="163" t="s">
        <v>225</v>
      </c>
      <c r="N35" s="164" t="s">
        <v>225</v>
      </c>
      <c r="O35" s="817"/>
      <c r="P35" s="57">
        <f t="shared" si="0"/>
        <v>0</v>
      </c>
    </row>
    <row r="36" spans="1:16" s="71" customFormat="1" ht="14.4" thickBot="1" x14ac:dyDescent="0.35">
      <c r="A36" s="72">
        <v>22</v>
      </c>
      <c r="B36" s="159"/>
      <c r="C36" s="159" t="s">
        <v>161</v>
      </c>
      <c r="D36" s="189" t="s">
        <v>162</v>
      </c>
      <c r="E36" s="74">
        <v>2</v>
      </c>
      <c r="F36" s="75">
        <v>1</v>
      </c>
      <c r="G36" s="55"/>
      <c r="H36" s="56"/>
      <c r="I36" s="157"/>
      <c r="J36" s="55"/>
      <c r="K36" s="56"/>
      <c r="L36" s="56"/>
      <c r="M36" s="56" t="s">
        <v>132</v>
      </c>
      <c r="N36" s="157" t="s">
        <v>132</v>
      </c>
      <c r="O36" s="817"/>
      <c r="P36" s="57">
        <f t="shared" si="0"/>
        <v>0</v>
      </c>
    </row>
    <row r="37" spans="1:16" s="71" customFormat="1" ht="14.4" thickBot="1" x14ac:dyDescent="0.35">
      <c r="A37" s="1747" t="s">
        <v>163</v>
      </c>
      <c r="B37" s="1747"/>
      <c r="C37" s="1747"/>
      <c r="D37" s="1747"/>
      <c r="E37" s="1747"/>
      <c r="F37" s="1747"/>
      <c r="G37" s="1747"/>
      <c r="H37" s="1747"/>
      <c r="I37" s="1747"/>
      <c r="J37" s="1747"/>
      <c r="K37" s="1747"/>
      <c r="L37" s="1747"/>
      <c r="M37" s="1747"/>
      <c r="N37" s="1747"/>
      <c r="O37" s="1748">
        <f>SUM(P15:P36)</f>
        <v>0</v>
      </c>
      <c r="P37" s="1748"/>
    </row>
    <row r="38" spans="1:16" s="71" customFormat="1" ht="14.4" thickBot="1" x14ac:dyDescent="0.35">
      <c r="A38" s="229" t="s">
        <v>164</v>
      </c>
      <c r="B38" s="230"/>
      <c r="C38" s="230"/>
      <c r="D38" s="230"/>
      <c r="E38" s="230"/>
      <c r="F38" s="230"/>
      <c r="G38" s="230"/>
      <c r="H38" s="230"/>
      <c r="I38" s="230"/>
      <c r="J38" s="230"/>
      <c r="K38" s="230"/>
      <c r="L38" s="230"/>
      <c r="M38" s="230"/>
      <c r="N38" s="231"/>
      <c r="O38" s="1748">
        <f>O37*4</f>
        <v>0</v>
      </c>
      <c r="P38" s="1748"/>
    </row>
    <row r="39" spans="1:16" customFormat="1" ht="14.4" x14ac:dyDescent="0.3">
      <c r="A39" s="142"/>
      <c r="B39" s="142"/>
      <c r="C39" s="142"/>
      <c r="D39" s="142"/>
      <c r="E39" s="142"/>
      <c r="F39" s="142"/>
      <c r="G39" s="143"/>
      <c r="H39" s="143"/>
      <c r="I39" s="143"/>
      <c r="J39" s="143"/>
      <c r="K39" s="143"/>
      <c r="L39" s="143"/>
      <c r="M39" s="143"/>
      <c r="N39" s="143"/>
      <c r="O39" s="142"/>
      <c r="P39" s="142"/>
    </row>
  </sheetData>
  <sheetProtection algorithmName="SHA-512" hashValue="V85JVfsqLwA9dOouEdCQhobMhFVW1BmYzqkzrvr2ofMaZtgx5nEZ/QdlJf3gvDZdGrsq6jHbLVJrLiqNeMy6pQ==" saltValue="AAGZZw43w9UG+uZx4bW0cw==" spinCount="100000" sheet="1" objects="1" scenarios="1"/>
  <mergeCells count="29">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 ref="B15:B18"/>
    <mergeCell ref="C15:C18"/>
    <mergeCell ref="B19:B21"/>
    <mergeCell ref="C19:C21"/>
    <mergeCell ref="B22:B26"/>
    <mergeCell ref="C22:C26"/>
    <mergeCell ref="O38:P38"/>
    <mergeCell ref="B27:B30"/>
    <mergeCell ref="C27:C30"/>
    <mergeCell ref="B32:B34"/>
    <mergeCell ref="C32:C34"/>
    <mergeCell ref="A37:N37"/>
    <mergeCell ref="O37:P37"/>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69C81-F0E5-493F-8D31-4438301BBC1C}">
  <sheetPr>
    <tabColor rgb="FFC1F0C8"/>
    <pageSetUpPr fitToPage="1"/>
  </sheetPr>
  <dimension ref="A1:L27"/>
  <sheetViews>
    <sheetView topLeftCell="C1" workbookViewId="0">
      <selection activeCell="H27" sqref="H27"/>
    </sheetView>
  </sheetViews>
  <sheetFormatPr defaultColWidth="8.88671875" defaultRowHeight="14.4" x14ac:dyDescent="0.3"/>
  <cols>
    <col min="1" max="1" width="8.88671875" style="6" bestFit="1" customWidth="1"/>
    <col min="2" max="2" width="10.109375" style="6" customWidth="1"/>
    <col min="3" max="3" width="46.6640625" style="6" customWidth="1"/>
    <col min="4" max="4" width="17.109375" style="6" customWidth="1"/>
    <col min="5" max="5" width="20.109375" style="6" customWidth="1"/>
    <col min="6" max="6" width="22.88671875" style="6" customWidth="1"/>
    <col min="7" max="7" width="26.33203125" style="6" customWidth="1"/>
    <col min="8" max="8" width="14.6640625" style="62" customWidth="1"/>
    <col min="9" max="9" width="16.886718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5306</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5307</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5308</v>
      </c>
      <c r="I11" s="1885" t="s">
        <v>1557</v>
      </c>
      <c r="J11" s="1886" t="s">
        <v>5309</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5310</v>
      </c>
      <c r="B14" s="1759"/>
      <c r="C14" s="1759"/>
      <c r="D14" s="1759"/>
      <c r="E14" s="1759"/>
      <c r="F14" s="1759"/>
      <c r="G14" s="1759"/>
      <c r="H14" s="1759"/>
      <c r="I14" s="1759"/>
      <c r="J14" s="1759"/>
      <c r="K14" s="6"/>
    </row>
    <row r="15" spans="1:11" customFormat="1" ht="15" customHeight="1" thickBot="1" x14ac:dyDescent="0.35">
      <c r="A15" s="26">
        <v>1</v>
      </c>
      <c r="B15" s="1830" t="s">
        <v>5311</v>
      </c>
      <c r="C15" s="80" t="s">
        <v>5312</v>
      </c>
      <c r="D15" s="213" t="s">
        <v>5313</v>
      </c>
      <c r="E15" s="213" t="s">
        <v>5314</v>
      </c>
      <c r="F15" s="899"/>
      <c r="G15" s="899"/>
      <c r="H15" s="24">
        <v>1</v>
      </c>
      <c r="I15" s="904"/>
      <c r="J15" s="209">
        <f t="shared" ref="J15:J20" si="0">ROUND(I15,2)*H15</f>
        <v>0</v>
      </c>
      <c r="K15" s="6"/>
    </row>
    <row r="16" spans="1:11" customFormat="1" ht="15" customHeight="1" thickBot="1" x14ac:dyDescent="0.35">
      <c r="A16" s="35">
        <v>2</v>
      </c>
      <c r="B16" s="1830"/>
      <c r="C16" s="113" t="s">
        <v>5315</v>
      </c>
      <c r="D16" s="281" t="s">
        <v>5316</v>
      </c>
      <c r="E16" s="281" t="s">
        <v>5317</v>
      </c>
      <c r="F16" s="901"/>
      <c r="G16" s="901"/>
      <c r="H16" s="33">
        <v>1</v>
      </c>
      <c r="I16" s="905"/>
      <c r="J16" s="210">
        <f t="shared" si="0"/>
        <v>0</v>
      </c>
      <c r="K16" s="6"/>
    </row>
    <row r="17" spans="1:12" customFormat="1" ht="15" customHeight="1" thickBot="1" x14ac:dyDescent="0.35">
      <c r="A17" s="35">
        <v>3</v>
      </c>
      <c r="B17" s="1830"/>
      <c r="C17" s="113" t="s">
        <v>5318</v>
      </c>
      <c r="D17" s="281" t="s">
        <v>5316</v>
      </c>
      <c r="E17" s="281" t="s">
        <v>5319</v>
      </c>
      <c r="F17" s="1037"/>
      <c r="G17" s="1037"/>
      <c r="H17" s="33">
        <v>1</v>
      </c>
      <c r="I17" s="905"/>
      <c r="J17" s="210">
        <f t="shared" si="0"/>
        <v>0</v>
      </c>
      <c r="K17" s="6"/>
      <c r="L17" s="6"/>
    </row>
    <row r="18" spans="1:12" customFormat="1" ht="15" customHeight="1" thickBot="1" x14ac:dyDescent="0.35">
      <c r="A18" s="35">
        <v>4</v>
      </c>
      <c r="B18" s="1830"/>
      <c r="C18" s="113" t="s">
        <v>5318</v>
      </c>
      <c r="D18" s="281" t="s">
        <v>5316</v>
      </c>
      <c r="E18" s="281" t="s">
        <v>5320</v>
      </c>
      <c r="F18" s="1037"/>
      <c r="G18" s="1037"/>
      <c r="H18" s="33">
        <v>1</v>
      </c>
      <c r="I18" s="905"/>
      <c r="J18" s="210">
        <f t="shared" si="0"/>
        <v>0</v>
      </c>
      <c r="K18" s="6"/>
      <c r="L18" s="6"/>
    </row>
    <row r="19" spans="1:12" customFormat="1" ht="30" customHeight="1" thickBot="1" x14ac:dyDescent="0.35">
      <c r="A19" s="30">
        <v>5</v>
      </c>
      <c r="B19" s="1830"/>
      <c r="C19" s="123" t="s">
        <v>5321</v>
      </c>
      <c r="D19" s="492" t="s">
        <v>5322</v>
      </c>
      <c r="E19" s="492" t="s">
        <v>5323</v>
      </c>
      <c r="F19" s="901"/>
      <c r="G19" s="901"/>
      <c r="H19" s="33">
        <v>1</v>
      </c>
      <c r="I19" s="905"/>
      <c r="J19" s="210">
        <f t="shared" si="0"/>
        <v>0</v>
      </c>
      <c r="K19" s="6"/>
      <c r="L19" s="6"/>
    </row>
    <row r="20" spans="1:12" customFormat="1" ht="15" customHeight="1" thickBot="1" x14ac:dyDescent="0.35">
      <c r="A20" s="131">
        <v>6</v>
      </c>
      <c r="B20" s="1830"/>
      <c r="C20" s="492" t="s">
        <v>5324</v>
      </c>
      <c r="D20" s="492" t="s">
        <v>5325</v>
      </c>
      <c r="E20" s="492" t="s">
        <v>5326</v>
      </c>
      <c r="F20" s="1038"/>
      <c r="G20" s="907"/>
      <c r="H20" s="134">
        <v>1</v>
      </c>
      <c r="I20" s="908"/>
      <c r="J20" s="493">
        <f t="shared" si="0"/>
        <v>0</v>
      </c>
      <c r="K20" s="6"/>
      <c r="L20" s="6"/>
    </row>
    <row r="21" spans="1:12" customFormat="1" ht="15" thickBot="1" x14ac:dyDescent="0.35">
      <c r="A21" s="1747" t="s">
        <v>5327</v>
      </c>
      <c r="B21" s="1747"/>
      <c r="C21" s="1747"/>
      <c r="D21" s="1747"/>
      <c r="E21" s="1747"/>
      <c r="F21" s="1747"/>
      <c r="G21" s="1747"/>
      <c r="H21" s="1747"/>
      <c r="I21" s="1747"/>
      <c r="J21" s="58">
        <f>SUM(J15:J20)</f>
        <v>0</v>
      </c>
      <c r="K21" s="6"/>
    </row>
    <row r="22" spans="1:12" customFormat="1" x14ac:dyDescent="0.3">
      <c r="A22" s="142"/>
      <c r="B22" s="142"/>
      <c r="C22" s="142"/>
      <c r="D22" s="142"/>
      <c r="E22" s="142"/>
      <c r="F22" s="142"/>
      <c r="G22" s="142"/>
      <c r="H22" s="143"/>
      <c r="I22" s="142"/>
      <c r="J22" s="142"/>
      <c r="K22" s="6"/>
    </row>
    <row r="23" spans="1:12" customFormat="1" ht="64.349999999999994" customHeight="1" x14ac:dyDescent="0.3">
      <c r="A23" s="1884" t="s">
        <v>1572</v>
      </c>
      <c r="B23" s="1884"/>
      <c r="C23" s="1884"/>
      <c r="D23" s="1884"/>
      <c r="E23" s="1884"/>
      <c r="F23" s="1884"/>
      <c r="G23" s="1884"/>
      <c r="H23" s="1884"/>
      <c r="I23" s="1884"/>
      <c r="J23" s="1884"/>
      <c r="K23" s="6"/>
    </row>
    <row r="24" spans="1:12" customFormat="1" x14ac:dyDescent="0.3">
      <c r="A24" s="496"/>
      <c r="B24" s="496"/>
      <c r="C24" s="496"/>
      <c r="D24" s="496"/>
      <c r="E24" s="496"/>
      <c r="F24" s="496"/>
      <c r="G24" s="496"/>
      <c r="H24" s="497"/>
      <c r="I24" s="496"/>
      <c r="J24" s="496"/>
      <c r="K24" s="6"/>
    </row>
    <row r="25" spans="1:12" customFormat="1" x14ac:dyDescent="0.3">
      <c r="A25" s="496"/>
      <c r="B25" s="496"/>
      <c r="C25" s="496"/>
      <c r="D25" s="496"/>
      <c r="E25" s="496"/>
      <c r="F25" s="496"/>
      <c r="G25" s="496"/>
      <c r="H25" s="497"/>
      <c r="I25" s="496"/>
      <c r="J25" s="496"/>
      <c r="K25" s="6"/>
    </row>
    <row r="26" spans="1:12" customFormat="1" x14ac:dyDescent="0.3">
      <c r="A26" s="496"/>
      <c r="B26" s="496"/>
      <c r="C26" s="496"/>
      <c r="D26" s="496"/>
      <c r="E26" s="496"/>
      <c r="F26" s="496"/>
      <c r="G26" s="496"/>
      <c r="H26" s="497"/>
      <c r="I26" s="496"/>
      <c r="J26" s="496"/>
      <c r="K26" s="6"/>
    </row>
    <row r="27" spans="1:12" customFormat="1" x14ac:dyDescent="0.3">
      <c r="A27" s="496"/>
      <c r="B27" s="496"/>
      <c r="C27" s="496"/>
      <c r="D27" s="496"/>
      <c r="E27" s="496"/>
      <c r="F27" s="496"/>
      <c r="G27" s="496"/>
      <c r="H27" s="497"/>
      <c r="I27" s="496"/>
      <c r="J27" s="496"/>
      <c r="K27" s="6"/>
    </row>
  </sheetData>
  <sheetProtection algorithmName="SHA-512" hashValue="blaC88Pc/2np3KmvNXd8wejiQ1L2eRWYt4pp0MHRCW0XfEjARib9Hgl7WIdu1eKvRmq6+sBrCVgrc/fpXQXbSg==" saltValue="hrWXWQoA/wtrqnAkhc9pt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0"/>
    <mergeCell ref="A21:I21"/>
    <mergeCell ref="A23:J2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D36A3-ED57-4B71-B15C-856643BACEFF}">
  <sheetPr>
    <tabColor rgb="FFC1F0C8"/>
    <pageSetUpPr fitToPage="1"/>
  </sheetPr>
  <dimension ref="A1:K26"/>
  <sheetViews>
    <sheetView topLeftCell="D1" workbookViewId="0">
      <selection activeCell="D29" sqref="D29"/>
    </sheetView>
  </sheetViews>
  <sheetFormatPr defaultColWidth="8.88671875" defaultRowHeight="14.4" x14ac:dyDescent="0.3"/>
  <cols>
    <col min="1" max="1" width="8.88671875" style="6" bestFit="1" customWidth="1"/>
    <col min="2" max="2" width="12.109375" style="6" customWidth="1"/>
    <col min="3" max="3" width="46.6640625" style="6" customWidth="1"/>
    <col min="4" max="4" width="19.88671875" style="6" customWidth="1"/>
    <col min="5" max="5" width="20.10937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5328</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4495</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4496</v>
      </c>
      <c r="B14" s="1759"/>
      <c r="C14" s="1759"/>
      <c r="D14" s="1759"/>
      <c r="E14" s="1759"/>
      <c r="F14" s="1759"/>
      <c r="G14" s="1759"/>
      <c r="H14" s="1759"/>
      <c r="I14" s="1759"/>
      <c r="J14" s="1759"/>
      <c r="K14" s="6"/>
    </row>
    <row r="15" spans="1:11" customFormat="1" ht="15" customHeight="1" thickBot="1" x14ac:dyDescent="0.35">
      <c r="A15" s="26">
        <v>1</v>
      </c>
      <c r="B15" s="1830" t="s">
        <v>5329</v>
      </c>
      <c r="C15" s="80" t="s">
        <v>5330</v>
      </c>
      <c r="D15" s="213" t="s">
        <v>5331</v>
      </c>
      <c r="E15" s="213" t="s">
        <v>5332</v>
      </c>
      <c r="F15" s="899"/>
      <c r="G15" s="899"/>
      <c r="H15" s="24">
        <v>1</v>
      </c>
      <c r="I15" s="904"/>
      <c r="J15" s="209">
        <f>ROUND(I15,2)*H15</f>
        <v>0</v>
      </c>
      <c r="K15" s="6"/>
    </row>
    <row r="16" spans="1:11" customFormat="1" ht="15" customHeight="1" thickBot="1" x14ac:dyDescent="0.35">
      <c r="A16" s="35">
        <v>2</v>
      </c>
      <c r="B16" s="1830"/>
      <c r="C16" s="119" t="s">
        <v>5333</v>
      </c>
      <c r="D16" s="149" t="s">
        <v>5334</v>
      </c>
      <c r="E16" s="149" t="s">
        <v>5335</v>
      </c>
      <c r="F16" s="901"/>
      <c r="G16" s="901"/>
      <c r="H16" s="33">
        <v>1</v>
      </c>
      <c r="I16" s="905"/>
      <c r="J16" s="210">
        <f>ROUND(I16,2)*H16</f>
        <v>0</v>
      </c>
      <c r="K16" s="6"/>
    </row>
    <row r="17" spans="1:11" customFormat="1" ht="15" customHeight="1" thickBot="1" x14ac:dyDescent="0.35">
      <c r="A17" s="35">
        <v>3</v>
      </c>
      <c r="B17" s="1830"/>
      <c r="C17" s="113" t="s">
        <v>5336</v>
      </c>
      <c r="D17" s="281" t="s">
        <v>5337</v>
      </c>
      <c r="E17" s="281" t="s">
        <v>5338</v>
      </c>
      <c r="F17" s="1037"/>
      <c r="G17" s="1037"/>
      <c r="H17" s="33">
        <v>1</v>
      </c>
      <c r="I17" s="905"/>
      <c r="J17" s="210">
        <f>ROUND(I17,2)*H17</f>
        <v>0</v>
      </c>
      <c r="K17" s="6"/>
    </row>
    <row r="18" spans="1:11" customFormat="1" ht="15" customHeight="1" thickBot="1" x14ac:dyDescent="0.35">
      <c r="A18" s="35">
        <v>4</v>
      </c>
      <c r="B18" s="1830"/>
      <c r="C18" s="113" t="s">
        <v>5339</v>
      </c>
      <c r="D18" s="281" t="s">
        <v>5334</v>
      </c>
      <c r="E18" s="281" t="s">
        <v>5335</v>
      </c>
      <c r="F18" s="1037"/>
      <c r="G18" s="1037"/>
      <c r="H18" s="33">
        <v>1</v>
      </c>
      <c r="I18" s="905"/>
      <c r="J18" s="210">
        <f>ROUND(I18,2)*H18</f>
        <v>0</v>
      </c>
      <c r="K18" s="6"/>
    </row>
    <row r="19" spans="1:11" customFormat="1" ht="15" customHeight="1" thickBot="1" x14ac:dyDescent="0.35">
      <c r="A19" s="104">
        <v>5</v>
      </c>
      <c r="B19" s="1830"/>
      <c r="C19" s="114" t="s">
        <v>5340</v>
      </c>
      <c r="D19" s="150" t="s">
        <v>5334</v>
      </c>
      <c r="E19" s="150" t="s">
        <v>5335</v>
      </c>
      <c r="F19" s="903"/>
      <c r="G19" s="903"/>
      <c r="H19" s="44">
        <v>1</v>
      </c>
      <c r="I19" s="906"/>
      <c r="J19" s="212">
        <f>ROUND(I19,2)*H19</f>
        <v>0</v>
      </c>
      <c r="K19" s="6"/>
    </row>
    <row r="20" spans="1:11" customFormat="1" ht="15" thickBot="1" x14ac:dyDescent="0.35">
      <c r="A20" s="1747" t="s">
        <v>5327</v>
      </c>
      <c r="B20" s="1747"/>
      <c r="C20" s="1747"/>
      <c r="D20" s="1747"/>
      <c r="E20" s="1747"/>
      <c r="F20" s="1747"/>
      <c r="G20" s="1747"/>
      <c r="H20" s="1747"/>
      <c r="I20" s="1747"/>
      <c r="J20" s="495">
        <f>SUM(J15:J19)</f>
        <v>0</v>
      </c>
      <c r="K20" s="6"/>
    </row>
    <row r="21" spans="1:11" customFormat="1" x14ac:dyDescent="0.3">
      <c r="A21" s="142"/>
      <c r="B21" s="142"/>
      <c r="C21" s="142"/>
      <c r="D21" s="142"/>
      <c r="E21" s="142"/>
      <c r="F21" s="142"/>
      <c r="G21" s="142"/>
      <c r="H21" s="143"/>
      <c r="I21" s="142"/>
      <c r="J21" s="142"/>
      <c r="K21" s="6"/>
    </row>
    <row r="22" spans="1:11" customFormat="1" ht="64.349999999999994" customHeight="1" x14ac:dyDescent="0.3">
      <c r="A22" s="1884" t="s">
        <v>1572</v>
      </c>
      <c r="B22" s="1884"/>
      <c r="C22" s="1884"/>
      <c r="D22" s="1884"/>
      <c r="E22" s="1884"/>
      <c r="F22" s="1884"/>
      <c r="G22" s="1884"/>
      <c r="H22" s="1884"/>
      <c r="I22" s="1884"/>
      <c r="J22" s="1884"/>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p+UW0P9h1rUl7kpLBoibc0mKc0JrXpGjjG5o8d1ZJ5JK7rSng5sodNO2Fi6eK1D+ifKBcOGrsh0LN/39Tuwphg==" saltValue="oBCzdRYf3CjSKAvBDitipg=="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19"/>
    <mergeCell ref="A20:I20"/>
    <mergeCell ref="A22:J22"/>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BFA7-0B67-4FBE-A638-244454AE43A7}">
  <sheetPr>
    <tabColor rgb="FFC1F0C8"/>
    <pageSetUpPr fitToPage="1"/>
  </sheetPr>
  <dimension ref="A1:K37"/>
  <sheetViews>
    <sheetView topLeftCell="C1" workbookViewId="0">
      <selection activeCell="I15" sqref="I15:I30"/>
    </sheetView>
  </sheetViews>
  <sheetFormatPr defaultColWidth="8.88671875" defaultRowHeight="14.4" x14ac:dyDescent="0.3"/>
  <cols>
    <col min="1" max="1" width="8.88671875" style="6" bestFit="1" customWidth="1"/>
    <col min="2" max="2" width="12.109375" style="6" customWidth="1"/>
    <col min="3" max="3" width="46.6640625" style="6" customWidth="1"/>
    <col min="4" max="4" width="17.109375" style="6" customWidth="1"/>
    <col min="5" max="5" width="20.109375" style="6" customWidth="1"/>
    <col min="6" max="6" width="21.109375" style="6" customWidth="1"/>
    <col min="7" max="7" width="25.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5341</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4509</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5308</v>
      </c>
      <c r="I11" s="1885" t="s">
        <v>1557</v>
      </c>
      <c r="J11" s="1886" t="s">
        <v>5309</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4510</v>
      </c>
      <c r="B14" s="1759"/>
      <c r="C14" s="1759"/>
      <c r="D14" s="1759"/>
      <c r="E14" s="1759"/>
      <c r="F14" s="1759"/>
      <c r="G14" s="1759"/>
      <c r="H14" s="1759"/>
      <c r="I14" s="1759"/>
      <c r="J14" s="1759"/>
      <c r="K14" s="6"/>
    </row>
    <row r="15" spans="1:11" customFormat="1" ht="15" customHeight="1" thickBot="1" x14ac:dyDescent="0.35">
      <c r="A15" s="20">
        <v>1</v>
      </c>
      <c r="B15" s="1830" t="s">
        <v>5342</v>
      </c>
      <c r="C15" s="213" t="s">
        <v>5343</v>
      </c>
      <c r="D15" s="213" t="s">
        <v>5331</v>
      </c>
      <c r="E15" s="213" t="s">
        <v>5332</v>
      </c>
      <c r="F15" s="899"/>
      <c r="G15" s="899"/>
      <c r="H15" s="24">
        <v>1</v>
      </c>
      <c r="I15" s="904"/>
      <c r="J15" s="209">
        <f t="shared" ref="J15:J30" si="0">ROUND(I15,2)*H15</f>
        <v>0</v>
      </c>
      <c r="K15" s="6"/>
    </row>
    <row r="16" spans="1:11" customFormat="1" ht="15" customHeight="1" thickBot="1" x14ac:dyDescent="0.35">
      <c r="A16" s="30">
        <v>2</v>
      </c>
      <c r="B16" s="1830"/>
      <c r="C16" s="281" t="s">
        <v>5344</v>
      </c>
      <c r="D16" s="281" t="s">
        <v>5334</v>
      </c>
      <c r="E16" s="281" t="s">
        <v>5335</v>
      </c>
      <c r="F16" s="1037"/>
      <c r="G16" s="1037"/>
      <c r="H16" s="33">
        <v>1</v>
      </c>
      <c r="I16" s="905"/>
      <c r="J16" s="210">
        <f t="shared" si="0"/>
        <v>0</v>
      </c>
      <c r="K16" s="6"/>
    </row>
    <row r="17" spans="1:11" customFormat="1" ht="15" customHeight="1" thickBot="1" x14ac:dyDescent="0.35">
      <c r="A17" s="30">
        <v>3</v>
      </c>
      <c r="B17" s="1830"/>
      <c r="C17" s="281" t="s">
        <v>5344</v>
      </c>
      <c r="D17" s="281" t="s">
        <v>5331</v>
      </c>
      <c r="E17" s="281" t="s">
        <v>5332</v>
      </c>
      <c r="F17" s="901"/>
      <c r="G17" s="901"/>
      <c r="H17" s="33">
        <v>1</v>
      </c>
      <c r="I17" s="905"/>
      <c r="J17" s="210">
        <f t="shared" si="0"/>
        <v>0</v>
      </c>
      <c r="K17" s="6"/>
    </row>
    <row r="18" spans="1:11" customFormat="1" ht="30" customHeight="1" thickBot="1" x14ac:dyDescent="0.35">
      <c r="A18" s="30">
        <v>4</v>
      </c>
      <c r="B18" s="1830"/>
      <c r="C18" s="281" t="s">
        <v>5345</v>
      </c>
      <c r="D18" s="281" t="s">
        <v>5334</v>
      </c>
      <c r="E18" s="281" t="s">
        <v>5335</v>
      </c>
      <c r="F18" s="901"/>
      <c r="G18" s="901"/>
      <c r="H18" s="33">
        <v>1</v>
      </c>
      <c r="I18" s="905"/>
      <c r="J18" s="210">
        <f t="shared" si="0"/>
        <v>0</v>
      </c>
      <c r="K18" s="6"/>
    </row>
    <row r="19" spans="1:11" customFormat="1" ht="30" customHeight="1" thickBot="1" x14ac:dyDescent="0.35">
      <c r="A19" s="30">
        <v>5</v>
      </c>
      <c r="B19" s="1830"/>
      <c r="C19" s="281" t="s">
        <v>5345</v>
      </c>
      <c r="D19" s="281" t="s">
        <v>5337</v>
      </c>
      <c r="E19" s="281" t="s">
        <v>5338</v>
      </c>
      <c r="F19" s="1037"/>
      <c r="G19" s="1037"/>
      <c r="H19" s="33">
        <v>1</v>
      </c>
      <c r="I19" s="905"/>
      <c r="J19" s="210">
        <f t="shared" si="0"/>
        <v>0</v>
      </c>
      <c r="K19" s="6"/>
    </row>
    <row r="20" spans="1:11" customFormat="1" ht="15" customHeight="1" thickBot="1" x14ac:dyDescent="0.35">
      <c r="A20" s="30">
        <v>6</v>
      </c>
      <c r="B20" s="1830"/>
      <c r="C20" s="281" t="s">
        <v>5344</v>
      </c>
      <c r="D20" s="281" t="s">
        <v>5331</v>
      </c>
      <c r="E20" s="281" t="s">
        <v>5332</v>
      </c>
      <c r="F20" s="901"/>
      <c r="G20" s="901"/>
      <c r="H20" s="33">
        <v>1</v>
      </c>
      <c r="I20" s="905"/>
      <c r="J20" s="210">
        <f t="shared" si="0"/>
        <v>0</v>
      </c>
      <c r="K20" s="6"/>
    </row>
    <row r="21" spans="1:11" customFormat="1" ht="30" customHeight="1" thickBot="1" x14ac:dyDescent="0.35">
      <c r="A21" s="30">
        <v>7</v>
      </c>
      <c r="B21" s="1830"/>
      <c r="C21" s="281" t="s">
        <v>5346</v>
      </c>
      <c r="D21" s="281" t="s">
        <v>5334</v>
      </c>
      <c r="E21" s="281" t="s">
        <v>5335</v>
      </c>
      <c r="F21" s="901"/>
      <c r="G21" s="901"/>
      <c r="H21" s="33">
        <v>1</v>
      </c>
      <c r="I21" s="905"/>
      <c r="J21" s="210">
        <f t="shared" si="0"/>
        <v>0</v>
      </c>
      <c r="K21" s="6"/>
    </row>
    <row r="22" spans="1:11" customFormat="1" ht="15" customHeight="1" thickBot="1" x14ac:dyDescent="0.35">
      <c r="A22" s="30">
        <v>8</v>
      </c>
      <c r="B22" s="1830"/>
      <c r="C22" s="281" t="s">
        <v>5347</v>
      </c>
      <c r="D22" s="281" t="s">
        <v>5337</v>
      </c>
      <c r="E22" s="281" t="s">
        <v>5338</v>
      </c>
      <c r="F22" s="1037"/>
      <c r="G22" s="1037"/>
      <c r="H22" s="33">
        <v>1</v>
      </c>
      <c r="I22" s="905"/>
      <c r="J22" s="210">
        <f t="shared" si="0"/>
        <v>0</v>
      </c>
      <c r="K22" s="6"/>
    </row>
    <row r="23" spans="1:11" customFormat="1" ht="15" customHeight="1" thickBot="1" x14ac:dyDescent="0.35">
      <c r="A23" s="30">
        <v>9</v>
      </c>
      <c r="B23" s="1830"/>
      <c r="C23" s="281" t="s">
        <v>5348</v>
      </c>
      <c r="D23" s="281" t="s">
        <v>5334</v>
      </c>
      <c r="E23" s="281" t="s">
        <v>5335</v>
      </c>
      <c r="F23" s="1037"/>
      <c r="G23" s="1037"/>
      <c r="H23" s="33">
        <v>1</v>
      </c>
      <c r="I23" s="905"/>
      <c r="J23" s="210">
        <f t="shared" si="0"/>
        <v>0</v>
      </c>
      <c r="K23" s="6"/>
    </row>
    <row r="24" spans="1:11" customFormat="1" ht="15" customHeight="1" thickBot="1" x14ac:dyDescent="0.35">
      <c r="A24" s="30">
        <v>10</v>
      </c>
      <c r="B24" s="1830"/>
      <c r="C24" s="281" t="s">
        <v>5349</v>
      </c>
      <c r="D24" s="281" t="s">
        <v>5331</v>
      </c>
      <c r="E24" s="281" t="s">
        <v>5332</v>
      </c>
      <c r="F24" s="901"/>
      <c r="G24" s="901"/>
      <c r="H24" s="33">
        <v>1</v>
      </c>
      <c r="I24" s="905"/>
      <c r="J24" s="210">
        <f t="shared" si="0"/>
        <v>0</v>
      </c>
      <c r="K24" s="6"/>
    </row>
    <row r="25" spans="1:11" customFormat="1" ht="15" customHeight="1" thickBot="1" x14ac:dyDescent="0.35">
      <c r="A25" s="30">
        <v>11</v>
      </c>
      <c r="B25" s="1830"/>
      <c r="C25" s="281" t="s">
        <v>5350</v>
      </c>
      <c r="D25" s="281" t="s">
        <v>5334</v>
      </c>
      <c r="E25" s="281" t="s">
        <v>5335</v>
      </c>
      <c r="F25" s="901"/>
      <c r="G25" s="901"/>
      <c r="H25" s="33">
        <v>1</v>
      </c>
      <c r="I25" s="905"/>
      <c r="J25" s="210">
        <f t="shared" si="0"/>
        <v>0</v>
      </c>
      <c r="K25" s="6"/>
    </row>
    <row r="26" spans="1:11" customFormat="1" ht="30" customHeight="1" thickBot="1" x14ac:dyDescent="0.35">
      <c r="A26" s="30">
        <v>12</v>
      </c>
      <c r="B26" s="1830"/>
      <c r="C26" s="281" t="s">
        <v>5351</v>
      </c>
      <c r="D26" s="281" t="s">
        <v>5337</v>
      </c>
      <c r="E26" s="281" t="s">
        <v>5338</v>
      </c>
      <c r="F26" s="1037"/>
      <c r="G26" s="1037"/>
      <c r="H26" s="33">
        <v>1</v>
      </c>
      <c r="I26" s="905"/>
      <c r="J26" s="210">
        <f t="shared" si="0"/>
        <v>0</v>
      </c>
      <c r="K26" s="6"/>
    </row>
    <row r="27" spans="1:11" customFormat="1" ht="30" customHeight="1" thickBot="1" x14ac:dyDescent="0.35">
      <c r="A27" s="30">
        <v>13</v>
      </c>
      <c r="B27" s="1830"/>
      <c r="C27" s="281" t="s">
        <v>5352</v>
      </c>
      <c r="D27" s="281" t="s">
        <v>5331</v>
      </c>
      <c r="E27" s="281" t="s">
        <v>5332</v>
      </c>
      <c r="F27" s="901"/>
      <c r="G27" s="901"/>
      <c r="H27" s="33">
        <v>1</v>
      </c>
      <c r="I27" s="905"/>
      <c r="J27" s="210">
        <f t="shared" si="0"/>
        <v>0</v>
      </c>
      <c r="K27" s="6"/>
    </row>
    <row r="28" spans="1:11" customFormat="1" ht="30" customHeight="1" thickBot="1" x14ac:dyDescent="0.35">
      <c r="A28" s="30">
        <v>14</v>
      </c>
      <c r="B28" s="1830"/>
      <c r="C28" s="281" t="s">
        <v>5353</v>
      </c>
      <c r="D28" s="281" t="s">
        <v>5334</v>
      </c>
      <c r="E28" s="281" t="s">
        <v>5335</v>
      </c>
      <c r="F28" s="901"/>
      <c r="G28" s="901"/>
      <c r="H28" s="33">
        <v>1</v>
      </c>
      <c r="I28" s="905"/>
      <c r="J28" s="210">
        <f t="shared" si="0"/>
        <v>0</v>
      </c>
      <c r="K28" s="6"/>
    </row>
    <row r="29" spans="1:11" customFormat="1" ht="30" customHeight="1" thickBot="1" x14ac:dyDescent="0.35">
      <c r="A29" s="30">
        <v>15</v>
      </c>
      <c r="B29" s="1830"/>
      <c r="C29" s="281" t="s">
        <v>5353</v>
      </c>
      <c r="D29" s="281" t="s">
        <v>5337</v>
      </c>
      <c r="E29" s="281" t="s">
        <v>5338</v>
      </c>
      <c r="F29" s="1037"/>
      <c r="G29" s="1037"/>
      <c r="H29" s="33">
        <v>1</v>
      </c>
      <c r="I29" s="905"/>
      <c r="J29" s="210">
        <f t="shared" si="0"/>
        <v>0</v>
      </c>
      <c r="K29" s="6"/>
    </row>
    <row r="30" spans="1:11" customFormat="1" ht="15" customHeight="1" thickBot="1" x14ac:dyDescent="0.35">
      <c r="A30" s="30">
        <v>16</v>
      </c>
      <c r="B30" s="1830"/>
      <c r="C30" s="150" t="s">
        <v>5354</v>
      </c>
      <c r="D30" s="150" t="s">
        <v>5334</v>
      </c>
      <c r="E30" s="150" t="s">
        <v>5335</v>
      </c>
      <c r="F30" s="1039"/>
      <c r="G30" s="1039"/>
      <c r="H30" s="44">
        <v>1</v>
      </c>
      <c r="I30" s="906"/>
      <c r="J30" s="212">
        <f t="shared" si="0"/>
        <v>0</v>
      </c>
      <c r="K30" s="6"/>
    </row>
    <row r="31" spans="1:11" customFormat="1" ht="15" thickBot="1" x14ac:dyDescent="0.35">
      <c r="A31" s="1747" t="s">
        <v>5327</v>
      </c>
      <c r="B31" s="1747"/>
      <c r="C31" s="1747"/>
      <c r="D31" s="1747"/>
      <c r="E31" s="1747"/>
      <c r="F31" s="1747"/>
      <c r="G31" s="1747"/>
      <c r="H31" s="1747"/>
      <c r="I31" s="1747"/>
      <c r="J31" s="495">
        <f>SUM(J15:J30)</f>
        <v>0</v>
      </c>
      <c r="K31" s="6"/>
    </row>
    <row r="32" spans="1:11" customFormat="1" x14ac:dyDescent="0.3">
      <c r="A32" s="142"/>
      <c r="B32" s="142"/>
      <c r="C32" s="142"/>
      <c r="D32" s="142"/>
      <c r="E32" s="142"/>
      <c r="F32" s="142"/>
      <c r="G32" s="142"/>
      <c r="H32" s="143"/>
      <c r="I32" s="142"/>
      <c r="J32" s="142"/>
      <c r="K32" s="6"/>
    </row>
    <row r="33" spans="1:11" customFormat="1" ht="64.349999999999994" customHeight="1" x14ac:dyDescent="0.3">
      <c r="A33" s="1884" t="s">
        <v>1572</v>
      </c>
      <c r="B33" s="1884"/>
      <c r="C33" s="1884"/>
      <c r="D33" s="1884"/>
      <c r="E33" s="1884"/>
      <c r="F33" s="1884"/>
      <c r="G33" s="1884"/>
      <c r="H33" s="1884"/>
      <c r="I33" s="1884"/>
      <c r="J33" s="1884"/>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sheetData>
  <sheetProtection algorithmName="SHA-512" hashValue="/u3pg3/XtTbcbtMuWZUKlIZle0ytVPO5hjk4U2XYE9HnJDLwx+I3Oul9z8ex4fNUe+R3hYKcD8rtDEc7suL8cw==" saltValue="g7KKZ9oExwUVx5aFdTalnw=="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30"/>
    <mergeCell ref="A31:I31"/>
    <mergeCell ref="A33:J3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4DF0-DDF2-45C8-A7D4-DA13D17AA36A}">
  <sheetPr>
    <tabColor rgb="FFC1F0C8"/>
    <pageSetUpPr fitToPage="1"/>
  </sheetPr>
  <dimension ref="A1:K29"/>
  <sheetViews>
    <sheetView topLeftCell="D1" workbookViewId="0">
      <selection activeCell="I15" sqref="I15:I22"/>
    </sheetView>
  </sheetViews>
  <sheetFormatPr defaultColWidth="8.88671875" defaultRowHeight="14.4" x14ac:dyDescent="0.3"/>
  <cols>
    <col min="1" max="1" width="8.88671875" style="6" bestFit="1" customWidth="1"/>
    <col min="2" max="2" width="12.109375" style="6" customWidth="1"/>
    <col min="3" max="3" width="46.6640625" style="6" customWidth="1"/>
    <col min="4" max="4" width="16.6640625" style="6" customWidth="1"/>
    <col min="5" max="5" width="33.88671875" style="6" customWidth="1"/>
    <col min="6" max="6" width="24" style="6" customWidth="1"/>
    <col min="7" max="7" width="27.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5355</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5356</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5308</v>
      </c>
      <c r="I11" s="1885" t="s">
        <v>1557</v>
      </c>
      <c r="J11" s="1886" t="s">
        <v>5309</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5357</v>
      </c>
      <c r="B14" s="1759"/>
      <c r="C14" s="1759"/>
      <c r="D14" s="1759"/>
      <c r="E14" s="1759"/>
      <c r="F14" s="1759"/>
      <c r="G14" s="1759"/>
      <c r="H14" s="1759"/>
      <c r="I14" s="1759"/>
      <c r="J14" s="1759"/>
      <c r="K14" s="6"/>
    </row>
    <row r="15" spans="1:11" customFormat="1" ht="45" customHeight="1" thickBot="1" x14ac:dyDescent="0.35">
      <c r="A15" s="20">
        <v>1</v>
      </c>
      <c r="B15" s="1830" t="s">
        <v>5358</v>
      </c>
      <c r="C15" s="80" t="s">
        <v>5359</v>
      </c>
      <c r="D15" s="80" t="s">
        <v>5360</v>
      </c>
      <c r="E15" s="80" t="s">
        <v>5361</v>
      </c>
      <c r="F15" s="898"/>
      <c r="G15" s="899"/>
      <c r="H15" s="24">
        <v>2</v>
      </c>
      <c r="I15" s="904"/>
      <c r="J15" s="341">
        <f t="shared" ref="J15:J22" si="0">ROUND(I15,2)*H15</f>
        <v>0</v>
      </c>
      <c r="K15" s="6"/>
    </row>
    <row r="16" spans="1:11" customFormat="1" ht="45" customHeight="1" thickBot="1" x14ac:dyDescent="0.35">
      <c r="A16" s="30">
        <v>2</v>
      </c>
      <c r="B16" s="1830"/>
      <c r="C16" s="200" t="s">
        <v>1566</v>
      </c>
      <c r="D16" s="113" t="s">
        <v>1564</v>
      </c>
      <c r="E16" s="113" t="s">
        <v>5362</v>
      </c>
      <c r="F16" s="1040"/>
      <c r="G16" s="1037"/>
      <c r="H16" s="33">
        <v>1</v>
      </c>
      <c r="I16" s="905"/>
      <c r="J16" s="342">
        <f t="shared" si="0"/>
        <v>0</v>
      </c>
      <c r="K16" s="6"/>
    </row>
    <row r="17" spans="1:11" customFormat="1" ht="15" customHeight="1" thickBot="1" x14ac:dyDescent="0.35">
      <c r="A17" s="30">
        <v>3</v>
      </c>
      <c r="B17" s="1830"/>
      <c r="C17" s="119" t="s">
        <v>5363</v>
      </c>
      <c r="D17" s="119" t="s">
        <v>5364</v>
      </c>
      <c r="E17" s="119" t="s">
        <v>5365</v>
      </c>
      <c r="F17" s="1040"/>
      <c r="G17" s="1037"/>
      <c r="H17" s="33">
        <v>350</v>
      </c>
      <c r="I17" s="905"/>
      <c r="J17" s="342">
        <f t="shared" si="0"/>
        <v>0</v>
      </c>
      <c r="K17" s="6"/>
    </row>
    <row r="18" spans="1:11" customFormat="1" ht="45" customHeight="1" thickBot="1" x14ac:dyDescent="0.35">
      <c r="A18" s="30">
        <v>4</v>
      </c>
      <c r="B18" s="1830"/>
      <c r="C18" s="200" t="s">
        <v>5366</v>
      </c>
      <c r="D18" s="200" t="s">
        <v>5367</v>
      </c>
      <c r="E18" s="113" t="s">
        <v>5368</v>
      </c>
      <c r="F18" s="900"/>
      <c r="G18" s="901"/>
      <c r="H18" s="33">
        <v>1</v>
      </c>
      <c r="I18" s="905"/>
      <c r="J18" s="342">
        <f t="shared" si="0"/>
        <v>0</v>
      </c>
      <c r="K18" s="6"/>
    </row>
    <row r="19" spans="1:11" customFormat="1" ht="30" customHeight="1" thickBot="1" x14ac:dyDescent="0.35">
      <c r="A19" s="30">
        <v>5</v>
      </c>
      <c r="B19" s="1830"/>
      <c r="C19" s="200" t="s">
        <v>1563</v>
      </c>
      <c r="D19" s="113" t="s">
        <v>5369</v>
      </c>
      <c r="E19" s="113" t="s">
        <v>5370</v>
      </c>
      <c r="F19" s="1040"/>
      <c r="G19" s="1037"/>
      <c r="H19" s="33">
        <v>1</v>
      </c>
      <c r="I19" s="905"/>
      <c r="J19" s="342">
        <f t="shared" si="0"/>
        <v>0</v>
      </c>
      <c r="K19" s="6"/>
    </row>
    <row r="20" spans="1:11" customFormat="1" ht="30" customHeight="1" thickBot="1" x14ac:dyDescent="0.35">
      <c r="A20" s="30">
        <v>6</v>
      </c>
      <c r="B20" s="1830"/>
      <c r="C20" s="200" t="s">
        <v>1563</v>
      </c>
      <c r="D20" s="113" t="s">
        <v>5369</v>
      </c>
      <c r="E20" s="113" t="s">
        <v>5371</v>
      </c>
      <c r="F20" s="1040"/>
      <c r="G20" s="1037"/>
      <c r="H20" s="33">
        <v>1</v>
      </c>
      <c r="I20" s="905"/>
      <c r="J20" s="342">
        <f t="shared" si="0"/>
        <v>0</v>
      </c>
      <c r="K20" s="6"/>
    </row>
    <row r="21" spans="1:11" customFormat="1" ht="15" customHeight="1" thickBot="1" x14ac:dyDescent="0.35">
      <c r="A21" s="30">
        <v>7</v>
      </c>
      <c r="B21" s="1830"/>
      <c r="C21" s="113" t="s">
        <v>5372</v>
      </c>
      <c r="D21" s="113" t="s">
        <v>5373</v>
      </c>
      <c r="E21" s="113" t="s">
        <v>5374</v>
      </c>
      <c r="F21" s="900"/>
      <c r="G21" s="901"/>
      <c r="H21" s="33">
        <v>1</v>
      </c>
      <c r="I21" s="905"/>
      <c r="J21" s="342">
        <f t="shared" si="0"/>
        <v>0</v>
      </c>
      <c r="K21" s="6"/>
    </row>
    <row r="22" spans="1:11" customFormat="1" ht="15" customHeight="1" thickBot="1" x14ac:dyDescent="0.35">
      <c r="A22" s="41">
        <v>8</v>
      </c>
      <c r="B22" s="1830"/>
      <c r="C22" s="114" t="s">
        <v>5372</v>
      </c>
      <c r="D22" s="282" t="s">
        <v>5373</v>
      </c>
      <c r="E22" s="114" t="s">
        <v>5375</v>
      </c>
      <c r="F22" s="902"/>
      <c r="G22" s="903"/>
      <c r="H22" s="44">
        <v>1</v>
      </c>
      <c r="I22" s="906"/>
      <c r="J22" s="346">
        <f t="shared" si="0"/>
        <v>0</v>
      </c>
      <c r="K22" s="6"/>
    </row>
    <row r="23" spans="1:11" customFormat="1" ht="15" thickBot="1" x14ac:dyDescent="0.35">
      <c r="A23" s="1747" t="s">
        <v>5327</v>
      </c>
      <c r="B23" s="1747"/>
      <c r="C23" s="1747"/>
      <c r="D23" s="1747"/>
      <c r="E23" s="1747"/>
      <c r="F23" s="1747"/>
      <c r="G23" s="1747"/>
      <c r="H23" s="1747"/>
      <c r="I23" s="1747"/>
      <c r="J23" s="495">
        <f>SUM(J15:J22)</f>
        <v>0</v>
      </c>
      <c r="K23" s="6"/>
    </row>
    <row r="24" spans="1:11" customFormat="1" x14ac:dyDescent="0.3">
      <c r="A24" s="142"/>
      <c r="B24" s="142"/>
      <c r="C24" s="142"/>
      <c r="D24" s="142"/>
      <c r="E24" s="142"/>
      <c r="F24" s="142"/>
      <c r="G24" s="142"/>
      <c r="H24" s="143"/>
      <c r="I24" s="142"/>
      <c r="J24" s="142"/>
      <c r="K24" s="6"/>
    </row>
    <row r="25" spans="1:11" customFormat="1" ht="64.349999999999994" customHeight="1" x14ac:dyDescent="0.3">
      <c r="A25" s="1884" t="s">
        <v>1572</v>
      </c>
      <c r="B25" s="1884"/>
      <c r="C25" s="1884"/>
      <c r="D25" s="1884"/>
      <c r="E25" s="1884"/>
      <c r="F25" s="1884"/>
      <c r="G25" s="1884"/>
      <c r="H25" s="1884"/>
      <c r="I25" s="1884"/>
      <c r="J25" s="1884"/>
      <c r="K25" s="6"/>
    </row>
    <row r="26" spans="1:11" customFormat="1" x14ac:dyDescent="0.3">
      <c r="A26" s="496"/>
      <c r="B26" s="496"/>
      <c r="C26" s="496"/>
      <c r="D26" s="496"/>
      <c r="E26" s="496"/>
      <c r="F26" s="496"/>
      <c r="G26" s="496"/>
      <c r="H26" s="497"/>
      <c r="I26" s="496"/>
      <c r="J26" s="496"/>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sheetData>
  <sheetProtection algorithmName="SHA-512" hashValue="WsXC+oWGkdwbB/T8y3BhoCyGhEvFflCg7N5X6e1tj0DSfB8Fza+UXZW3UQ0Up/Afyq+XuHljU5t9sAm2mx/zYQ==" saltValue="i+5efmZMeT2VfTw5i0bLVQ=="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22"/>
    <mergeCell ref="A23:I23"/>
    <mergeCell ref="A25:J25"/>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07F5-9DF8-4DD4-AEB7-E43546149EBA}">
  <sheetPr>
    <tabColor rgb="FFC1F0C8"/>
    <pageSetUpPr fitToPage="1"/>
  </sheetPr>
  <dimension ref="A1:K25"/>
  <sheetViews>
    <sheetView topLeftCell="D1" workbookViewId="0">
      <selection activeCell="I15" sqref="I15:I18"/>
    </sheetView>
  </sheetViews>
  <sheetFormatPr defaultColWidth="8.88671875" defaultRowHeight="14.4" x14ac:dyDescent="0.3"/>
  <cols>
    <col min="1" max="1" width="8.88671875" style="6" bestFit="1" customWidth="1"/>
    <col min="2" max="2" width="10.109375" style="6" customWidth="1"/>
    <col min="3" max="3" width="46.6640625" style="6" customWidth="1"/>
    <col min="4" max="4" width="15.88671875" style="6" customWidth="1"/>
    <col min="5" max="5" width="37.33203125" style="6" customWidth="1"/>
    <col min="6" max="6" width="20.109375" style="6" customWidth="1"/>
    <col min="7" max="7" width="3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5376</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4549</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89" t="s">
        <v>5308</v>
      </c>
      <c r="I11" s="1885" t="s">
        <v>1557</v>
      </c>
      <c r="J11" s="1886" t="s">
        <v>5309</v>
      </c>
    </row>
    <row r="12" spans="1:11" s="15" customFormat="1" ht="35.25" customHeight="1" thickBot="1" x14ac:dyDescent="0.35">
      <c r="A12" s="1888"/>
      <c r="B12" s="1889"/>
      <c r="C12" s="1889"/>
      <c r="D12" s="1887" t="s">
        <v>1559</v>
      </c>
      <c r="E12" s="1887" t="s">
        <v>1560</v>
      </c>
      <c r="F12" s="1887" t="s">
        <v>1559</v>
      </c>
      <c r="G12" s="1887" t="s">
        <v>1560</v>
      </c>
      <c r="H12" s="1889"/>
      <c r="I12" s="1885"/>
      <c r="J12" s="1886"/>
    </row>
    <row r="13" spans="1:11" s="15" customFormat="1" ht="25.5" customHeight="1" thickBot="1" x14ac:dyDescent="0.35">
      <c r="A13" s="1888"/>
      <c r="B13" s="1889"/>
      <c r="C13" s="1889"/>
      <c r="D13" s="1887"/>
      <c r="E13" s="1887"/>
      <c r="F13" s="1887"/>
      <c r="G13" s="1887"/>
      <c r="H13" s="1889"/>
      <c r="I13" s="1885"/>
      <c r="J13" s="1886"/>
    </row>
    <row r="14" spans="1:11" customFormat="1" ht="15" thickBot="1" x14ac:dyDescent="0.35">
      <c r="A14" s="1759" t="s">
        <v>4550</v>
      </c>
      <c r="B14" s="1759"/>
      <c r="C14" s="1759"/>
      <c r="D14" s="1759"/>
      <c r="E14" s="1759"/>
      <c r="F14" s="1759"/>
      <c r="G14" s="1759"/>
      <c r="H14" s="1759"/>
      <c r="I14" s="1759"/>
      <c r="J14" s="1759"/>
      <c r="K14" s="6"/>
    </row>
    <row r="15" spans="1:11" customFormat="1" ht="69.599999999999994" thickBot="1" x14ac:dyDescent="0.35">
      <c r="A15" s="20">
        <v>1</v>
      </c>
      <c r="B15" s="1830" t="s">
        <v>5377</v>
      </c>
      <c r="C15" s="331" t="s">
        <v>5378</v>
      </c>
      <c r="D15" s="331" t="s">
        <v>5379</v>
      </c>
      <c r="E15" s="138" t="s">
        <v>5380</v>
      </c>
      <c r="F15" s="899"/>
      <c r="G15" s="899"/>
      <c r="H15" s="24">
        <v>1</v>
      </c>
      <c r="I15" s="904"/>
      <c r="J15" s="209">
        <f>ROUND(I15,2)*H15</f>
        <v>0</v>
      </c>
      <c r="K15" s="6"/>
    </row>
    <row r="16" spans="1:11" customFormat="1" ht="28.2" thickBot="1" x14ac:dyDescent="0.35">
      <c r="A16" s="30">
        <v>2</v>
      </c>
      <c r="B16" s="1830"/>
      <c r="C16" s="233" t="s">
        <v>5381</v>
      </c>
      <c r="D16" s="281" t="s">
        <v>5382</v>
      </c>
      <c r="E16" s="149" t="s">
        <v>5383</v>
      </c>
      <c r="F16" s="901"/>
      <c r="G16" s="901"/>
      <c r="H16" s="33">
        <v>1</v>
      </c>
      <c r="I16" s="905"/>
      <c r="J16" s="210">
        <f>ROUND(I16,2)*H16</f>
        <v>0</v>
      </c>
      <c r="K16" s="6"/>
    </row>
    <row r="17" spans="1:11" customFormat="1" ht="15" thickBot="1" x14ac:dyDescent="0.35">
      <c r="A17" s="30">
        <v>3</v>
      </c>
      <c r="B17" s="1830"/>
      <c r="C17" s="149" t="s">
        <v>5384</v>
      </c>
      <c r="D17" s="149" t="s">
        <v>5385</v>
      </c>
      <c r="E17" s="149" t="s">
        <v>5386</v>
      </c>
      <c r="F17" s="901"/>
      <c r="G17" s="901"/>
      <c r="H17" s="33">
        <v>350</v>
      </c>
      <c r="I17" s="905"/>
      <c r="J17" s="210">
        <f>ROUND(I17,2)*H17</f>
        <v>0</v>
      </c>
      <c r="K17" s="6"/>
    </row>
    <row r="18" spans="1:11" customFormat="1" ht="15" customHeight="1" thickBot="1" x14ac:dyDescent="0.35">
      <c r="A18" s="41">
        <v>4</v>
      </c>
      <c r="B18" s="1830"/>
      <c r="C18" s="151" t="s">
        <v>5387</v>
      </c>
      <c r="D18" s="151" t="s">
        <v>3125</v>
      </c>
      <c r="E18" s="151" t="s">
        <v>5388</v>
      </c>
      <c r="F18" s="903"/>
      <c r="G18" s="903"/>
      <c r="H18" s="44">
        <v>1</v>
      </c>
      <c r="I18" s="906"/>
      <c r="J18" s="212">
        <f>ROUND(I18,2)*H18</f>
        <v>0</v>
      </c>
      <c r="K18" s="6"/>
    </row>
    <row r="19" spans="1:11" customFormat="1" ht="15" thickBot="1" x14ac:dyDescent="0.35">
      <c r="A19" s="1747" t="s">
        <v>5327</v>
      </c>
      <c r="B19" s="1747"/>
      <c r="C19" s="1747"/>
      <c r="D19" s="1747"/>
      <c r="E19" s="1747"/>
      <c r="F19" s="1747"/>
      <c r="G19" s="1747"/>
      <c r="H19" s="1747"/>
      <c r="I19" s="1747"/>
      <c r="J19" s="495">
        <f>SUM(J15:J18)</f>
        <v>0</v>
      </c>
      <c r="K19" s="6"/>
    </row>
    <row r="20" spans="1:11" customFormat="1" x14ac:dyDescent="0.3">
      <c r="A20" s="142"/>
      <c r="B20" s="142"/>
      <c r="C20" s="142"/>
      <c r="D20" s="142"/>
      <c r="E20" s="142"/>
      <c r="F20" s="142"/>
      <c r="G20" s="142"/>
      <c r="H20" s="143"/>
      <c r="I20" s="142"/>
      <c r="J20" s="142"/>
      <c r="K20" s="6"/>
    </row>
    <row r="21" spans="1:11" customFormat="1" ht="64.349999999999994" customHeight="1" x14ac:dyDescent="0.3">
      <c r="A21" s="1884" t="s">
        <v>1572</v>
      </c>
      <c r="B21" s="1884"/>
      <c r="C21" s="1884"/>
      <c r="D21" s="1884"/>
      <c r="E21" s="1884"/>
      <c r="F21" s="1884"/>
      <c r="G21" s="1884"/>
      <c r="H21" s="1884"/>
      <c r="I21" s="1884"/>
      <c r="J21" s="1884"/>
      <c r="K21" s="6"/>
    </row>
    <row r="22" spans="1:11" customFormat="1" x14ac:dyDescent="0.3">
      <c r="A22" s="496"/>
      <c r="B22" s="496"/>
      <c r="C22" s="496"/>
      <c r="D22" s="496"/>
      <c r="E22" s="496"/>
      <c r="F22" s="496"/>
      <c r="G22" s="496"/>
      <c r="H22" s="497"/>
      <c r="I22" s="496"/>
      <c r="J22" s="496"/>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sheetData>
  <sheetProtection algorithmName="SHA-512" hashValue="JkZSTkM/4yBBXIO0DTBmx+79TD+EHpQAOk27noZqgTyjRwOelYMWSHM5j754lQcoKCd1CxSlaC0GHlaEK01hJw==" saltValue="r17yduMiUVGrnXkEC02N8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18"/>
    <mergeCell ref="A19:I19"/>
    <mergeCell ref="A21:J21"/>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F282-3C04-4510-B4EE-CB99D47CF6B0}">
  <sheetPr>
    <tabColor rgb="FFC1F0C8"/>
    <pageSetUpPr fitToPage="1"/>
  </sheetPr>
  <dimension ref="A1:J186"/>
  <sheetViews>
    <sheetView topLeftCell="D164" workbookViewId="0">
      <selection activeCell="M23" sqref="M23"/>
    </sheetView>
  </sheetViews>
  <sheetFormatPr defaultColWidth="8.88671875" defaultRowHeight="14.4" x14ac:dyDescent="0.3"/>
  <cols>
    <col min="1" max="1" width="8.88671875" style="6" bestFit="1" customWidth="1"/>
    <col min="2" max="2" width="10.109375" style="6" customWidth="1"/>
    <col min="3" max="3" width="26" style="6" customWidth="1"/>
    <col min="4" max="5" width="22.109375" style="6" customWidth="1"/>
    <col min="6" max="6" width="29" style="6" customWidth="1"/>
    <col min="7" max="7" width="32.332031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0" s="9" customFormat="1" x14ac:dyDescent="0.3">
      <c r="A1" s="64"/>
      <c r="B1" s="64"/>
      <c r="C1" s="64"/>
      <c r="D1" s="65"/>
      <c r="E1" s="65"/>
      <c r="F1" s="1770" t="s">
        <v>5389</v>
      </c>
      <c r="G1" s="1770"/>
      <c r="H1" s="1770"/>
      <c r="I1" s="1770"/>
      <c r="J1" s="1770"/>
    </row>
    <row r="2" spans="1:10" s="9" customFormat="1" x14ac:dyDescent="0.3">
      <c r="A2" s="64"/>
      <c r="B2" s="64"/>
      <c r="C2" s="64"/>
      <c r="D2" s="65"/>
      <c r="E2" s="65"/>
      <c r="F2" s="65"/>
      <c r="G2" s="65"/>
      <c r="H2" s="65"/>
      <c r="I2" s="66"/>
      <c r="J2" s="66"/>
    </row>
    <row r="3" spans="1:10" s="9" customFormat="1" x14ac:dyDescent="0.3">
      <c r="A3" s="64"/>
      <c r="B3" s="64"/>
      <c r="C3" s="64"/>
      <c r="D3" s="65"/>
      <c r="E3" s="65"/>
      <c r="F3" s="65"/>
      <c r="G3" s="65"/>
      <c r="H3" s="65"/>
      <c r="I3" s="67"/>
      <c r="J3" s="67"/>
    </row>
    <row r="4" spans="1:10" s="9" customFormat="1" x14ac:dyDescent="0.3">
      <c r="A4" s="64"/>
      <c r="B4" s="64"/>
      <c r="C4" s="64"/>
      <c r="D4" s="65"/>
      <c r="E4" s="65"/>
      <c r="F4" s="65"/>
      <c r="G4" s="65"/>
      <c r="H4" s="65"/>
      <c r="I4" s="67"/>
      <c r="J4" s="67"/>
    </row>
    <row r="5" spans="1:10" s="9" customFormat="1" x14ac:dyDescent="0.3">
      <c r="A5" s="64"/>
      <c r="B5" s="64"/>
      <c r="C5" s="64"/>
      <c r="D5" s="65"/>
      <c r="E5" s="65"/>
      <c r="F5" s="65"/>
      <c r="G5" s="65"/>
      <c r="H5" s="65"/>
      <c r="I5" s="67"/>
      <c r="J5" s="67"/>
    </row>
    <row r="6" spans="1:10" s="9" customFormat="1" x14ac:dyDescent="0.3">
      <c r="A6" s="64"/>
      <c r="B6" s="64"/>
      <c r="C6" s="64"/>
      <c r="D6" s="65"/>
      <c r="E6" s="65"/>
      <c r="F6" s="65"/>
      <c r="G6" s="65"/>
      <c r="H6" s="65"/>
      <c r="I6" s="67"/>
      <c r="J6" s="67"/>
    </row>
    <row r="7" spans="1:10" s="9" customFormat="1" x14ac:dyDescent="0.3">
      <c r="A7" s="64"/>
      <c r="B7" s="64"/>
      <c r="C7" s="64"/>
      <c r="D7" s="65"/>
      <c r="E7" s="65"/>
      <c r="F7" s="65"/>
      <c r="G7" s="65"/>
      <c r="H7" s="65"/>
      <c r="I7" s="67"/>
      <c r="J7" s="67"/>
    </row>
    <row r="8" spans="1:10" s="9" customFormat="1" x14ac:dyDescent="0.3">
      <c r="A8" s="1771" t="s">
        <v>1504</v>
      </c>
      <c r="B8" s="1771"/>
      <c r="C8" s="1771"/>
      <c r="D8" s="69"/>
      <c r="E8" s="69"/>
      <c r="F8" s="69"/>
      <c r="G8" s="69"/>
      <c r="H8" s="65"/>
      <c r="I8" s="67"/>
      <c r="J8" s="67"/>
    </row>
    <row r="9" spans="1:10" s="9" customFormat="1" x14ac:dyDescent="0.3">
      <c r="A9" s="1771" t="s">
        <v>4558</v>
      </c>
      <c r="B9" s="1771"/>
      <c r="C9" s="1771"/>
      <c r="D9" s="1771"/>
      <c r="E9" s="1771"/>
      <c r="F9" s="1771"/>
      <c r="G9" s="1771"/>
      <c r="H9" s="1771"/>
      <c r="I9" s="67"/>
      <c r="J9" s="67"/>
    </row>
    <row r="10" spans="1:10" s="9" customFormat="1" ht="15" thickBot="1" x14ac:dyDescent="0.35">
      <c r="A10" s="1762"/>
      <c r="B10" s="1762"/>
      <c r="C10" s="1762"/>
      <c r="D10" s="1762"/>
      <c r="E10" s="1762"/>
      <c r="F10" s="1762"/>
      <c r="G10" s="1762"/>
      <c r="H10" s="1762"/>
      <c r="I10" s="67"/>
      <c r="J10" s="67"/>
    </row>
    <row r="11" spans="1:10" s="15" customFormat="1" ht="14.25" customHeight="1" thickBot="1" x14ac:dyDescent="0.35">
      <c r="A11" s="1888" t="s">
        <v>109</v>
      </c>
      <c r="B11" s="1889" t="s">
        <v>1552</v>
      </c>
      <c r="C11" s="1889" t="s">
        <v>1553</v>
      </c>
      <c r="D11" s="1890" t="s">
        <v>1554</v>
      </c>
      <c r="E11" s="1890"/>
      <c r="F11" s="1890" t="s">
        <v>1555</v>
      </c>
      <c r="G11" s="1890"/>
      <c r="H11" s="1889" t="s">
        <v>5308</v>
      </c>
      <c r="I11" s="1885" t="s">
        <v>1557</v>
      </c>
      <c r="J11" s="1886" t="s">
        <v>5309</v>
      </c>
    </row>
    <row r="12" spans="1:10" s="15" customFormat="1" ht="35.25" customHeight="1" thickBot="1" x14ac:dyDescent="0.35">
      <c r="A12" s="1888"/>
      <c r="B12" s="1889"/>
      <c r="C12" s="1889"/>
      <c r="D12" s="1887" t="s">
        <v>1559</v>
      </c>
      <c r="E12" s="1887" t="s">
        <v>1560</v>
      </c>
      <c r="F12" s="1887" t="s">
        <v>1559</v>
      </c>
      <c r="G12" s="1887" t="s">
        <v>1560</v>
      </c>
      <c r="H12" s="1889"/>
      <c r="I12" s="1885"/>
      <c r="J12" s="1886"/>
    </row>
    <row r="13" spans="1:10" s="15" customFormat="1" ht="25.5" customHeight="1" thickBot="1" x14ac:dyDescent="0.35">
      <c r="A13" s="1888"/>
      <c r="B13" s="1889"/>
      <c r="C13" s="1889"/>
      <c r="D13" s="1887"/>
      <c r="E13" s="1887"/>
      <c r="F13" s="1887"/>
      <c r="G13" s="1887"/>
      <c r="H13" s="1889"/>
      <c r="I13" s="1885"/>
      <c r="J13" s="1886"/>
    </row>
    <row r="14" spans="1:10" customFormat="1" ht="15" thickBot="1" x14ac:dyDescent="0.35">
      <c r="A14" s="1759" t="s">
        <v>4559</v>
      </c>
      <c r="B14" s="1759"/>
      <c r="C14" s="1759"/>
      <c r="D14" s="1759"/>
      <c r="E14" s="1759"/>
      <c r="F14" s="1759"/>
      <c r="G14" s="1759"/>
      <c r="H14" s="1759"/>
      <c r="I14" s="1759"/>
      <c r="J14" s="1759"/>
    </row>
    <row r="15" spans="1:10" customFormat="1" ht="15" thickBot="1" x14ac:dyDescent="0.35">
      <c r="A15" s="1892" t="s">
        <v>1745</v>
      </c>
      <c r="B15" s="1892"/>
      <c r="C15" s="1892"/>
      <c r="D15" s="1892"/>
      <c r="E15" s="1892"/>
      <c r="F15" s="1892"/>
      <c r="G15" s="1892"/>
      <c r="H15" s="1892"/>
      <c r="I15" s="1892"/>
      <c r="J15" s="1892"/>
    </row>
    <row r="16" spans="1:10" customFormat="1" ht="15" thickBot="1" x14ac:dyDescent="0.35">
      <c r="A16" s="20">
        <v>1</v>
      </c>
      <c r="B16" s="1830" t="s">
        <v>5390</v>
      </c>
      <c r="C16" s="138" t="s">
        <v>5391</v>
      </c>
      <c r="D16" s="138" t="s">
        <v>5392</v>
      </c>
      <c r="E16" s="138" t="s">
        <v>5393</v>
      </c>
      <c r="F16" s="899"/>
      <c r="G16" s="899"/>
      <c r="H16" s="24">
        <v>350</v>
      </c>
      <c r="I16" s="904"/>
      <c r="J16" s="209">
        <f t="shared" ref="J16:J21" si="0">ROUND(I16,2)*H16</f>
        <v>0</v>
      </c>
    </row>
    <row r="17" spans="1:10" customFormat="1" ht="15" thickBot="1" x14ac:dyDescent="0.35">
      <c r="A17" s="30">
        <v>2</v>
      </c>
      <c r="B17" s="1830"/>
      <c r="C17" s="149" t="s">
        <v>5391</v>
      </c>
      <c r="D17" s="729" t="s">
        <v>5394</v>
      </c>
      <c r="E17" s="729" t="s">
        <v>5395</v>
      </c>
      <c r="F17" s="901"/>
      <c r="G17" s="901"/>
      <c r="H17" s="33">
        <v>350</v>
      </c>
      <c r="I17" s="905"/>
      <c r="J17" s="210">
        <f t="shared" si="0"/>
        <v>0</v>
      </c>
    </row>
    <row r="18" spans="1:10" customFormat="1" ht="55.8" thickBot="1" x14ac:dyDescent="0.35">
      <c r="A18" s="30">
        <v>3</v>
      </c>
      <c r="B18" s="1830"/>
      <c r="C18" s="149" t="s">
        <v>5396</v>
      </c>
      <c r="D18" s="149" t="s">
        <v>5397</v>
      </c>
      <c r="E18" s="730" t="s">
        <v>5398</v>
      </c>
      <c r="F18" s="901"/>
      <c r="G18" s="901"/>
      <c r="H18" s="33">
        <v>350</v>
      </c>
      <c r="I18" s="905"/>
      <c r="J18" s="210">
        <f t="shared" si="0"/>
        <v>0</v>
      </c>
    </row>
    <row r="19" spans="1:10" customFormat="1" ht="55.8" thickBot="1" x14ac:dyDescent="0.35">
      <c r="A19" s="30">
        <v>4</v>
      </c>
      <c r="B19" s="1830"/>
      <c r="C19" s="149" t="s">
        <v>5399</v>
      </c>
      <c r="D19" s="149" t="s">
        <v>5397</v>
      </c>
      <c r="E19" s="730" t="s">
        <v>5400</v>
      </c>
      <c r="F19" s="901"/>
      <c r="G19" s="901"/>
      <c r="H19" s="33">
        <v>350</v>
      </c>
      <c r="I19" s="905"/>
      <c r="J19" s="210">
        <f t="shared" si="0"/>
        <v>0</v>
      </c>
    </row>
    <row r="20" spans="1:10" customFormat="1" ht="28.2" thickBot="1" x14ac:dyDescent="0.35">
      <c r="A20" s="30">
        <v>5</v>
      </c>
      <c r="B20" s="1830"/>
      <c r="C20" s="149" t="s">
        <v>5401</v>
      </c>
      <c r="D20" s="729" t="s">
        <v>5402</v>
      </c>
      <c r="E20" s="730" t="s">
        <v>5403</v>
      </c>
      <c r="F20" s="901"/>
      <c r="G20" s="901"/>
      <c r="H20" s="33">
        <v>350</v>
      </c>
      <c r="I20" s="905"/>
      <c r="J20" s="210">
        <f t="shared" si="0"/>
        <v>0</v>
      </c>
    </row>
    <row r="21" spans="1:10" customFormat="1" ht="42" thickBot="1" x14ac:dyDescent="0.35">
      <c r="A21" s="41">
        <v>6</v>
      </c>
      <c r="B21" s="1830"/>
      <c r="C21" s="151" t="s">
        <v>5401</v>
      </c>
      <c r="D21" s="731" t="s">
        <v>5404</v>
      </c>
      <c r="E21" s="732" t="s">
        <v>5405</v>
      </c>
      <c r="F21" s="903"/>
      <c r="G21" s="903"/>
      <c r="H21" s="44">
        <v>350</v>
      </c>
      <c r="I21" s="906"/>
      <c r="J21" s="212">
        <f t="shared" si="0"/>
        <v>0</v>
      </c>
    </row>
    <row r="22" spans="1:10" customFormat="1" ht="15" customHeight="1" thickBot="1" x14ac:dyDescent="0.35">
      <c r="A22" s="1747" t="s">
        <v>5406</v>
      </c>
      <c r="B22" s="1747"/>
      <c r="C22" s="1747"/>
      <c r="D22" s="1747"/>
      <c r="E22" s="1747"/>
      <c r="F22" s="1747"/>
      <c r="G22" s="1747"/>
      <c r="H22" s="1747"/>
      <c r="I22" s="1747"/>
      <c r="J22" s="1747"/>
    </row>
    <row r="23" spans="1:10" customFormat="1" ht="15" customHeight="1" thickBot="1" x14ac:dyDescent="0.35">
      <c r="A23" s="201">
        <v>7</v>
      </c>
      <c r="B23" s="1830" t="s">
        <v>5390</v>
      </c>
      <c r="C23" s="545" t="s">
        <v>5407</v>
      </c>
      <c r="D23" s="545" t="s">
        <v>4119</v>
      </c>
      <c r="E23" s="545" t="s">
        <v>5408</v>
      </c>
      <c r="F23" s="1041"/>
      <c r="G23" s="1041"/>
      <c r="H23" s="561">
        <v>2</v>
      </c>
      <c r="I23" s="1043"/>
      <c r="J23" s="733">
        <f t="shared" ref="J23:J54" si="1">ROUND(I23,2)*H23</f>
        <v>0</v>
      </c>
    </row>
    <row r="24" spans="1:10" customFormat="1" ht="45" customHeight="1" thickBot="1" x14ac:dyDescent="0.35">
      <c r="A24" s="30">
        <v>8</v>
      </c>
      <c r="B24" s="1830"/>
      <c r="C24" s="281" t="s">
        <v>1888</v>
      </c>
      <c r="D24" s="281" t="s">
        <v>4119</v>
      </c>
      <c r="E24" s="281" t="s">
        <v>5409</v>
      </c>
      <c r="F24" s="1037"/>
      <c r="G24" s="1037"/>
      <c r="H24" s="40">
        <v>3</v>
      </c>
      <c r="I24" s="905"/>
      <c r="J24" s="210">
        <f t="shared" si="1"/>
        <v>0</v>
      </c>
    </row>
    <row r="25" spans="1:10" customFormat="1" ht="45" customHeight="1" thickBot="1" x14ac:dyDescent="0.35">
      <c r="A25" s="30">
        <v>9</v>
      </c>
      <c r="B25" s="1830"/>
      <c r="C25" s="281" t="s">
        <v>1888</v>
      </c>
      <c r="D25" s="281" t="s">
        <v>4119</v>
      </c>
      <c r="E25" s="281" t="s">
        <v>5410</v>
      </c>
      <c r="F25" s="1037"/>
      <c r="G25" s="1037"/>
      <c r="H25" s="40">
        <v>2</v>
      </c>
      <c r="I25" s="905"/>
      <c r="J25" s="210">
        <f t="shared" si="1"/>
        <v>0</v>
      </c>
    </row>
    <row r="26" spans="1:10" customFormat="1" ht="30" customHeight="1" thickBot="1" x14ac:dyDescent="0.35">
      <c r="A26" s="30">
        <v>10</v>
      </c>
      <c r="B26" s="1830"/>
      <c r="C26" s="281" t="s">
        <v>5411</v>
      </c>
      <c r="D26" s="281" t="s">
        <v>4119</v>
      </c>
      <c r="E26" s="281" t="s">
        <v>5412</v>
      </c>
      <c r="F26" s="901"/>
      <c r="G26" s="901"/>
      <c r="H26" s="40">
        <v>3</v>
      </c>
      <c r="I26" s="905"/>
      <c r="J26" s="210">
        <f t="shared" si="1"/>
        <v>0</v>
      </c>
    </row>
    <row r="27" spans="1:10" customFormat="1" ht="30" customHeight="1" thickBot="1" x14ac:dyDescent="0.35">
      <c r="A27" s="30">
        <v>11</v>
      </c>
      <c r="B27" s="1830"/>
      <c r="C27" s="281" t="s">
        <v>5411</v>
      </c>
      <c r="D27" s="281" t="s">
        <v>4119</v>
      </c>
      <c r="E27" s="281" t="s">
        <v>5413</v>
      </c>
      <c r="F27" s="901"/>
      <c r="G27" s="901"/>
      <c r="H27" s="40">
        <v>2</v>
      </c>
      <c r="I27" s="905"/>
      <c r="J27" s="210">
        <f t="shared" si="1"/>
        <v>0</v>
      </c>
    </row>
    <row r="28" spans="1:10" customFormat="1" ht="15" customHeight="1" thickBot="1" x14ac:dyDescent="0.35">
      <c r="A28" s="30">
        <v>12</v>
      </c>
      <c r="B28" s="1830"/>
      <c r="C28" s="281" t="s">
        <v>5414</v>
      </c>
      <c r="D28" s="281" t="s">
        <v>5415</v>
      </c>
      <c r="E28" s="281" t="s">
        <v>5416</v>
      </c>
      <c r="F28" s="901"/>
      <c r="G28" s="901"/>
      <c r="H28" s="40">
        <v>4</v>
      </c>
      <c r="I28" s="905"/>
      <c r="J28" s="210">
        <f t="shared" si="1"/>
        <v>0</v>
      </c>
    </row>
    <row r="29" spans="1:10" customFormat="1" ht="15" customHeight="1" thickBot="1" x14ac:dyDescent="0.35">
      <c r="A29" s="30">
        <v>13</v>
      </c>
      <c r="B29" s="1830"/>
      <c r="C29" s="281" t="s">
        <v>5417</v>
      </c>
      <c r="D29" s="281" t="s">
        <v>3284</v>
      </c>
      <c r="E29" s="281" t="s">
        <v>5418</v>
      </c>
      <c r="F29" s="1037"/>
      <c r="G29" s="1037"/>
      <c r="H29" s="40">
        <v>2</v>
      </c>
      <c r="I29" s="905"/>
      <c r="J29" s="210">
        <f t="shared" si="1"/>
        <v>0</v>
      </c>
    </row>
    <row r="30" spans="1:10" customFormat="1" ht="30" customHeight="1" thickBot="1" x14ac:dyDescent="0.35">
      <c r="A30" s="30">
        <v>14</v>
      </c>
      <c r="B30" s="1830"/>
      <c r="C30" s="281" t="s">
        <v>5417</v>
      </c>
      <c r="D30" s="281" t="s">
        <v>3284</v>
      </c>
      <c r="E30" s="281" t="s">
        <v>5419</v>
      </c>
      <c r="F30" s="1037"/>
      <c r="G30" s="1037"/>
      <c r="H30" s="40">
        <v>5</v>
      </c>
      <c r="I30" s="905"/>
      <c r="J30" s="210">
        <f t="shared" si="1"/>
        <v>0</v>
      </c>
    </row>
    <row r="31" spans="1:10" customFormat="1" ht="15" customHeight="1" thickBot="1" x14ac:dyDescent="0.35">
      <c r="A31" s="30">
        <v>15</v>
      </c>
      <c r="B31" s="1830"/>
      <c r="C31" s="281" t="s">
        <v>5420</v>
      </c>
      <c r="D31" s="281" t="s">
        <v>5421</v>
      </c>
      <c r="E31" s="281" t="s">
        <v>5422</v>
      </c>
      <c r="F31" s="901"/>
      <c r="G31" s="901"/>
      <c r="H31" s="40">
        <v>6</v>
      </c>
      <c r="I31" s="905"/>
      <c r="J31" s="210">
        <f t="shared" si="1"/>
        <v>0</v>
      </c>
    </row>
    <row r="32" spans="1:10" customFormat="1" ht="15" customHeight="1" thickBot="1" x14ac:dyDescent="0.35">
      <c r="A32" s="30">
        <v>16</v>
      </c>
      <c r="B32" s="1830"/>
      <c r="C32" s="281" t="s">
        <v>5420</v>
      </c>
      <c r="D32" s="281" t="s">
        <v>3094</v>
      </c>
      <c r="E32" s="281" t="s">
        <v>5423</v>
      </c>
      <c r="F32" s="901"/>
      <c r="G32" s="901"/>
      <c r="H32" s="40">
        <v>9</v>
      </c>
      <c r="I32" s="905"/>
      <c r="J32" s="210">
        <f t="shared" si="1"/>
        <v>0</v>
      </c>
    </row>
    <row r="33" spans="1:10" customFormat="1" ht="15" customHeight="1" thickBot="1" x14ac:dyDescent="0.35">
      <c r="A33" s="30">
        <v>17</v>
      </c>
      <c r="B33" s="1830"/>
      <c r="C33" s="281" t="s">
        <v>5420</v>
      </c>
      <c r="D33" s="281" t="s">
        <v>3090</v>
      </c>
      <c r="E33" s="281" t="s">
        <v>5424</v>
      </c>
      <c r="F33" s="901"/>
      <c r="G33" s="901"/>
      <c r="H33" s="40">
        <v>7</v>
      </c>
      <c r="I33" s="905"/>
      <c r="J33" s="210">
        <f t="shared" si="1"/>
        <v>0</v>
      </c>
    </row>
    <row r="34" spans="1:10" customFormat="1" ht="15" customHeight="1" thickBot="1" x14ac:dyDescent="0.35">
      <c r="A34" s="30">
        <v>18</v>
      </c>
      <c r="B34" s="1830"/>
      <c r="C34" s="281" t="s">
        <v>5420</v>
      </c>
      <c r="D34" s="281" t="s">
        <v>3090</v>
      </c>
      <c r="E34" s="281" t="s">
        <v>5425</v>
      </c>
      <c r="F34" s="1037"/>
      <c r="G34" s="1037"/>
      <c r="H34" s="40">
        <v>7</v>
      </c>
      <c r="I34" s="905"/>
      <c r="J34" s="210">
        <f t="shared" si="1"/>
        <v>0</v>
      </c>
    </row>
    <row r="35" spans="1:10" customFormat="1" ht="15" customHeight="1" thickBot="1" x14ac:dyDescent="0.35">
      <c r="A35" s="30">
        <v>19</v>
      </c>
      <c r="B35" s="1830"/>
      <c r="C35" s="281" t="s">
        <v>5420</v>
      </c>
      <c r="D35" s="281" t="s">
        <v>3090</v>
      </c>
      <c r="E35" s="281" t="s">
        <v>5426</v>
      </c>
      <c r="F35" s="1037"/>
      <c r="G35" s="1037"/>
      <c r="H35" s="40">
        <v>5</v>
      </c>
      <c r="I35" s="905"/>
      <c r="J35" s="210">
        <f t="shared" si="1"/>
        <v>0</v>
      </c>
    </row>
    <row r="36" spans="1:10" customFormat="1" ht="15" customHeight="1" thickBot="1" x14ac:dyDescent="0.35">
      <c r="A36" s="30">
        <v>20</v>
      </c>
      <c r="B36" s="1830"/>
      <c r="C36" s="281" t="s">
        <v>5420</v>
      </c>
      <c r="D36" s="281" t="s">
        <v>3090</v>
      </c>
      <c r="E36" s="281" t="s">
        <v>5427</v>
      </c>
      <c r="F36" s="901"/>
      <c r="G36" s="901"/>
      <c r="H36" s="40">
        <v>7</v>
      </c>
      <c r="I36" s="905"/>
      <c r="J36" s="210">
        <f t="shared" si="1"/>
        <v>0</v>
      </c>
    </row>
    <row r="37" spans="1:10" customFormat="1" ht="15" customHeight="1" thickBot="1" x14ac:dyDescent="0.35">
      <c r="A37" s="30">
        <v>21</v>
      </c>
      <c r="B37" s="1830"/>
      <c r="C37" s="281" t="s">
        <v>5420</v>
      </c>
      <c r="D37" s="281" t="s">
        <v>3090</v>
      </c>
      <c r="E37" s="281" t="s">
        <v>5428</v>
      </c>
      <c r="F37" s="901"/>
      <c r="G37" s="901"/>
      <c r="H37" s="40">
        <v>6</v>
      </c>
      <c r="I37" s="905"/>
      <c r="J37" s="210">
        <f t="shared" si="1"/>
        <v>0</v>
      </c>
    </row>
    <row r="38" spans="1:10" customFormat="1" ht="15" customHeight="1" thickBot="1" x14ac:dyDescent="0.35">
      <c r="A38" s="30">
        <v>22</v>
      </c>
      <c r="B38" s="1830"/>
      <c r="C38" s="281" t="s">
        <v>5420</v>
      </c>
      <c r="D38" s="281" t="s">
        <v>3090</v>
      </c>
      <c r="E38" s="281" t="s">
        <v>5429</v>
      </c>
      <c r="F38" s="901"/>
      <c r="G38" s="901"/>
      <c r="H38" s="40">
        <v>6</v>
      </c>
      <c r="I38" s="905"/>
      <c r="J38" s="210">
        <f t="shared" si="1"/>
        <v>0</v>
      </c>
    </row>
    <row r="39" spans="1:10" customFormat="1" ht="15" customHeight="1" thickBot="1" x14ac:dyDescent="0.35">
      <c r="A39" s="30">
        <v>23</v>
      </c>
      <c r="B39" s="1830"/>
      <c r="C39" s="281" t="s">
        <v>5420</v>
      </c>
      <c r="D39" s="281" t="s">
        <v>3090</v>
      </c>
      <c r="E39" s="281" t="s">
        <v>5430</v>
      </c>
      <c r="F39" s="1037"/>
      <c r="G39" s="1037"/>
      <c r="H39" s="40">
        <v>7</v>
      </c>
      <c r="I39" s="905"/>
      <c r="J39" s="210">
        <f t="shared" si="1"/>
        <v>0</v>
      </c>
    </row>
    <row r="40" spans="1:10" customFormat="1" ht="15" customHeight="1" thickBot="1" x14ac:dyDescent="0.35">
      <c r="A40" s="35">
        <v>24</v>
      </c>
      <c r="B40" s="1830"/>
      <c r="C40" s="281" t="s">
        <v>5420</v>
      </c>
      <c r="D40" s="281" t="s">
        <v>3090</v>
      </c>
      <c r="E40" s="281" t="s">
        <v>5431</v>
      </c>
      <c r="F40" s="1037"/>
      <c r="G40" s="1037"/>
      <c r="H40" s="40">
        <v>6</v>
      </c>
      <c r="I40" s="905"/>
      <c r="J40" s="210">
        <f t="shared" si="1"/>
        <v>0</v>
      </c>
    </row>
    <row r="41" spans="1:10" customFormat="1" ht="15" customHeight="1" thickBot="1" x14ac:dyDescent="0.35">
      <c r="A41" s="35">
        <v>25</v>
      </c>
      <c r="B41" s="1830"/>
      <c r="C41" s="281" t="s">
        <v>5420</v>
      </c>
      <c r="D41" s="281" t="s">
        <v>3090</v>
      </c>
      <c r="E41" s="281" t="s">
        <v>5432</v>
      </c>
      <c r="F41" s="901"/>
      <c r="G41" s="901"/>
      <c r="H41" s="40">
        <v>12</v>
      </c>
      <c r="I41" s="905"/>
      <c r="J41" s="210">
        <f t="shared" si="1"/>
        <v>0</v>
      </c>
    </row>
    <row r="42" spans="1:10" customFormat="1" ht="15" customHeight="1" thickBot="1" x14ac:dyDescent="0.35">
      <c r="A42" s="35">
        <v>26</v>
      </c>
      <c r="B42" s="1830"/>
      <c r="C42" s="281" t="s">
        <v>5433</v>
      </c>
      <c r="D42" s="281" t="s">
        <v>3090</v>
      </c>
      <c r="E42" s="281" t="s">
        <v>5434</v>
      </c>
      <c r="F42" s="901"/>
      <c r="G42" s="901"/>
      <c r="H42" s="40">
        <v>3</v>
      </c>
      <c r="I42" s="905"/>
      <c r="J42" s="210">
        <f t="shared" si="1"/>
        <v>0</v>
      </c>
    </row>
    <row r="43" spans="1:10" customFormat="1" ht="15" customHeight="1" thickBot="1" x14ac:dyDescent="0.35">
      <c r="A43" s="35">
        <v>27</v>
      </c>
      <c r="B43" s="1830"/>
      <c r="C43" s="281" t="s">
        <v>5433</v>
      </c>
      <c r="D43" s="281" t="s">
        <v>3090</v>
      </c>
      <c r="E43" s="281" t="s">
        <v>5435</v>
      </c>
      <c r="F43" s="1037"/>
      <c r="G43" s="1037"/>
      <c r="H43" s="40">
        <v>3</v>
      </c>
      <c r="I43" s="905"/>
      <c r="J43" s="210">
        <f t="shared" si="1"/>
        <v>0</v>
      </c>
    </row>
    <row r="44" spans="1:10" customFormat="1" ht="30" customHeight="1" thickBot="1" x14ac:dyDescent="0.35">
      <c r="A44" s="30">
        <v>28</v>
      </c>
      <c r="B44" s="1830"/>
      <c r="C44" s="281" t="s">
        <v>5436</v>
      </c>
      <c r="D44" s="281" t="s">
        <v>4119</v>
      </c>
      <c r="E44" s="281" t="s">
        <v>5437</v>
      </c>
      <c r="F44" s="1042"/>
      <c r="G44" s="1037"/>
      <c r="H44" s="40">
        <v>11</v>
      </c>
      <c r="I44" s="905"/>
      <c r="J44" s="210">
        <f t="shared" si="1"/>
        <v>0</v>
      </c>
    </row>
    <row r="45" spans="1:10" customFormat="1" ht="15" customHeight="1" thickBot="1" x14ac:dyDescent="0.35">
      <c r="A45" s="35">
        <v>29</v>
      </c>
      <c r="B45" s="1830"/>
      <c r="C45" s="281" t="s">
        <v>5438</v>
      </c>
      <c r="D45" s="281" t="s">
        <v>4119</v>
      </c>
      <c r="E45" s="281" t="s">
        <v>5439</v>
      </c>
      <c r="F45" s="901"/>
      <c r="G45" s="901"/>
      <c r="H45" s="40">
        <v>5</v>
      </c>
      <c r="I45" s="905"/>
      <c r="J45" s="210">
        <f t="shared" si="1"/>
        <v>0</v>
      </c>
    </row>
    <row r="46" spans="1:10" customFormat="1" ht="15" customHeight="1" thickBot="1" x14ac:dyDescent="0.35">
      <c r="A46" s="35">
        <v>30</v>
      </c>
      <c r="B46" s="1830"/>
      <c r="C46" s="281" t="s">
        <v>5438</v>
      </c>
      <c r="D46" s="281" t="s">
        <v>4119</v>
      </c>
      <c r="E46" s="281" t="s">
        <v>5440</v>
      </c>
      <c r="F46" s="901"/>
      <c r="G46" s="901"/>
      <c r="H46" s="40">
        <v>3</v>
      </c>
      <c r="I46" s="905"/>
      <c r="J46" s="210">
        <f t="shared" si="1"/>
        <v>0</v>
      </c>
    </row>
    <row r="47" spans="1:10" customFormat="1" ht="15" customHeight="1" thickBot="1" x14ac:dyDescent="0.35">
      <c r="A47" s="35">
        <v>31</v>
      </c>
      <c r="B47" s="1830"/>
      <c r="C47" s="281" t="s">
        <v>5438</v>
      </c>
      <c r="D47" s="281" t="s">
        <v>4119</v>
      </c>
      <c r="E47" s="281" t="s">
        <v>5441</v>
      </c>
      <c r="F47" s="901"/>
      <c r="G47" s="901"/>
      <c r="H47" s="40">
        <v>7</v>
      </c>
      <c r="I47" s="905"/>
      <c r="J47" s="210">
        <f t="shared" si="1"/>
        <v>0</v>
      </c>
    </row>
    <row r="48" spans="1:10" customFormat="1" ht="15" customHeight="1" thickBot="1" x14ac:dyDescent="0.35">
      <c r="A48" s="35">
        <v>32</v>
      </c>
      <c r="B48" s="1830"/>
      <c r="C48" s="281" t="s">
        <v>5438</v>
      </c>
      <c r="D48" s="281" t="s">
        <v>4119</v>
      </c>
      <c r="E48" s="281" t="s">
        <v>5442</v>
      </c>
      <c r="F48" s="1037"/>
      <c r="G48" s="1037"/>
      <c r="H48" s="40">
        <v>4</v>
      </c>
      <c r="I48" s="905"/>
      <c r="J48" s="210">
        <f t="shared" si="1"/>
        <v>0</v>
      </c>
    </row>
    <row r="49" spans="1:10" customFormat="1" ht="15" customHeight="1" thickBot="1" x14ac:dyDescent="0.35">
      <c r="A49" s="35">
        <v>33</v>
      </c>
      <c r="B49" s="1830"/>
      <c r="C49" s="281" t="s">
        <v>5438</v>
      </c>
      <c r="D49" s="281" t="s">
        <v>4119</v>
      </c>
      <c r="E49" s="281" t="s">
        <v>5443</v>
      </c>
      <c r="F49" s="1037"/>
      <c r="G49" s="1037"/>
      <c r="H49" s="40">
        <v>4</v>
      </c>
      <c r="I49" s="905"/>
      <c r="J49" s="210">
        <f t="shared" si="1"/>
        <v>0</v>
      </c>
    </row>
    <row r="50" spans="1:10" customFormat="1" ht="15" customHeight="1" thickBot="1" x14ac:dyDescent="0.35">
      <c r="A50" s="35">
        <v>34</v>
      </c>
      <c r="B50" s="1830"/>
      <c r="C50" s="281" t="s">
        <v>5438</v>
      </c>
      <c r="D50" s="281" t="s">
        <v>4119</v>
      </c>
      <c r="E50" s="281" t="s">
        <v>5444</v>
      </c>
      <c r="F50" s="901"/>
      <c r="G50" s="901"/>
      <c r="H50" s="40">
        <v>3</v>
      </c>
      <c r="I50" s="905"/>
      <c r="J50" s="210">
        <f t="shared" si="1"/>
        <v>0</v>
      </c>
    </row>
    <row r="51" spans="1:10" customFormat="1" ht="15" customHeight="1" thickBot="1" x14ac:dyDescent="0.35">
      <c r="A51" s="35">
        <v>35</v>
      </c>
      <c r="B51" s="1830"/>
      <c r="C51" s="281" t="s">
        <v>5438</v>
      </c>
      <c r="D51" s="281" t="s">
        <v>4119</v>
      </c>
      <c r="E51" s="281" t="s">
        <v>5445</v>
      </c>
      <c r="F51" s="901"/>
      <c r="G51" s="901"/>
      <c r="H51" s="40">
        <v>2</v>
      </c>
      <c r="I51" s="905"/>
      <c r="J51" s="210">
        <f t="shared" si="1"/>
        <v>0</v>
      </c>
    </row>
    <row r="52" spans="1:10" customFormat="1" ht="15" customHeight="1" thickBot="1" x14ac:dyDescent="0.35">
      <c r="A52" s="35">
        <v>36</v>
      </c>
      <c r="B52" s="1830"/>
      <c r="C52" s="281" t="s">
        <v>5438</v>
      </c>
      <c r="D52" s="281" t="s">
        <v>4119</v>
      </c>
      <c r="E52" s="281" t="s">
        <v>5446</v>
      </c>
      <c r="F52" s="901"/>
      <c r="G52" s="901"/>
      <c r="H52" s="40">
        <v>3</v>
      </c>
      <c r="I52" s="905"/>
      <c r="J52" s="210">
        <f t="shared" si="1"/>
        <v>0</v>
      </c>
    </row>
    <row r="53" spans="1:10" customFormat="1" ht="15" customHeight="1" thickBot="1" x14ac:dyDescent="0.35">
      <c r="A53" s="35">
        <v>37</v>
      </c>
      <c r="B53" s="1830"/>
      <c r="C53" s="281" t="s">
        <v>5438</v>
      </c>
      <c r="D53" s="281" t="s">
        <v>4119</v>
      </c>
      <c r="E53" s="281" t="s">
        <v>5447</v>
      </c>
      <c r="F53" s="1037"/>
      <c r="G53" s="1037"/>
      <c r="H53" s="40">
        <v>4</v>
      </c>
      <c r="I53" s="905"/>
      <c r="J53" s="210">
        <f t="shared" si="1"/>
        <v>0</v>
      </c>
    </row>
    <row r="54" spans="1:10" customFormat="1" ht="15" customHeight="1" thickBot="1" x14ac:dyDescent="0.35">
      <c r="A54" s="35">
        <v>38</v>
      </c>
      <c r="B54" s="1830"/>
      <c r="C54" s="281" t="s">
        <v>5438</v>
      </c>
      <c r="D54" s="281" t="s">
        <v>4119</v>
      </c>
      <c r="E54" s="281" t="s">
        <v>5448</v>
      </c>
      <c r="F54" s="1037"/>
      <c r="G54" s="1037"/>
      <c r="H54" s="40">
        <v>2</v>
      </c>
      <c r="I54" s="905"/>
      <c r="J54" s="210">
        <f t="shared" si="1"/>
        <v>0</v>
      </c>
    </row>
    <row r="55" spans="1:10" customFormat="1" ht="15" customHeight="1" thickBot="1" x14ac:dyDescent="0.35">
      <c r="A55" s="35">
        <v>39</v>
      </c>
      <c r="B55" s="1830"/>
      <c r="C55" s="281" t="s">
        <v>5438</v>
      </c>
      <c r="D55" s="281" t="s">
        <v>4119</v>
      </c>
      <c r="E55" s="281" t="s">
        <v>5449</v>
      </c>
      <c r="F55" s="901"/>
      <c r="G55" s="901"/>
      <c r="H55" s="40">
        <v>2</v>
      </c>
      <c r="I55" s="905"/>
      <c r="J55" s="210">
        <f t="shared" ref="J55:J78" si="2">ROUND(I55,2)*H55</f>
        <v>0</v>
      </c>
    </row>
    <row r="56" spans="1:10" customFormat="1" ht="15" customHeight="1" thickBot="1" x14ac:dyDescent="0.35">
      <c r="A56" s="35">
        <v>40</v>
      </c>
      <c r="B56" s="1830"/>
      <c r="C56" s="281" t="s">
        <v>5438</v>
      </c>
      <c r="D56" s="281" t="s">
        <v>4119</v>
      </c>
      <c r="E56" s="281" t="s">
        <v>5450</v>
      </c>
      <c r="F56" s="901"/>
      <c r="G56" s="901"/>
      <c r="H56" s="40">
        <v>2</v>
      </c>
      <c r="I56" s="905"/>
      <c r="J56" s="210">
        <f t="shared" si="2"/>
        <v>0</v>
      </c>
    </row>
    <row r="57" spans="1:10" customFormat="1" ht="15" customHeight="1" thickBot="1" x14ac:dyDescent="0.35">
      <c r="A57" s="35">
        <v>41</v>
      </c>
      <c r="B57" s="1830"/>
      <c r="C57" s="281" t="s">
        <v>5438</v>
      </c>
      <c r="D57" s="281" t="s">
        <v>4119</v>
      </c>
      <c r="E57" s="281" t="s">
        <v>5451</v>
      </c>
      <c r="F57" s="901"/>
      <c r="G57" s="901"/>
      <c r="H57" s="40">
        <v>2</v>
      </c>
      <c r="I57" s="905"/>
      <c r="J57" s="210">
        <f t="shared" si="2"/>
        <v>0</v>
      </c>
    </row>
    <row r="58" spans="1:10" customFormat="1" ht="15" customHeight="1" thickBot="1" x14ac:dyDescent="0.35">
      <c r="A58" s="35">
        <v>42</v>
      </c>
      <c r="B58" s="1830"/>
      <c r="C58" s="281" t="s">
        <v>5438</v>
      </c>
      <c r="D58" s="281" t="s">
        <v>4119</v>
      </c>
      <c r="E58" s="281" t="s">
        <v>5452</v>
      </c>
      <c r="F58" s="1037"/>
      <c r="G58" s="1037"/>
      <c r="H58" s="40">
        <v>2</v>
      </c>
      <c r="I58" s="905"/>
      <c r="J58" s="210">
        <f t="shared" si="2"/>
        <v>0</v>
      </c>
    </row>
    <row r="59" spans="1:10" customFormat="1" ht="15" customHeight="1" thickBot="1" x14ac:dyDescent="0.35">
      <c r="A59" s="35">
        <v>43</v>
      </c>
      <c r="B59" s="1830"/>
      <c r="C59" s="281" t="s">
        <v>5438</v>
      </c>
      <c r="D59" s="281" t="s">
        <v>4119</v>
      </c>
      <c r="E59" s="281" t="s">
        <v>5453</v>
      </c>
      <c r="F59" s="1037"/>
      <c r="G59" s="1037"/>
      <c r="H59" s="40">
        <v>2</v>
      </c>
      <c r="I59" s="905"/>
      <c r="J59" s="210">
        <f t="shared" si="2"/>
        <v>0</v>
      </c>
    </row>
    <row r="60" spans="1:10" customFormat="1" ht="15" customHeight="1" thickBot="1" x14ac:dyDescent="0.35">
      <c r="A60" s="35">
        <v>44</v>
      </c>
      <c r="B60" s="1830"/>
      <c r="C60" s="281" t="s">
        <v>5438</v>
      </c>
      <c r="D60" s="281" t="s">
        <v>4119</v>
      </c>
      <c r="E60" s="281" t="s">
        <v>5454</v>
      </c>
      <c r="F60" s="901"/>
      <c r="G60" s="901"/>
      <c r="H60" s="40">
        <v>3</v>
      </c>
      <c r="I60" s="905"/>
      <c r="J60" s="210">
        <f t="shared" si="2"/>
        <v>0</v>
      </c>
    </row>
    <row r="61" spans="1:10" customFormat="1" ht="15" customHeight="1" thickBot="1" x14ac:dyDescent="0.35">
      <c r="A61" s="35">
        <v>45</v>
      </c>
      <c r="B61" s="1830"/>
      <c r="C61" s="281" t="s">
        <v>5438</v>
      </c>
      <c r="D61" s="281" t="s">
        <v>4119</v>
      </c>
      <c r="E61" s="281" t="s">
        <v>5455</v>
      </c>
      <c r="F61" s="901"/>
      <c r="G61" s="901"/>
      <c r="H61" s="40">
        <v>2</v>
      </c>
      <c r="I61" s="905"/>
      <c r="J61" s="210">
        <f t="shared" si="2"/>
        <v>0</v>
      </c>
    </row>
    <row r="62" spans="1:10" customFormat="1" ht="15" customHeight="1" thickBot="1" x14ac:dyDescent="0.35">
      <c r="A62" s="35">
        <v>46</v>
      </c>
      <c r="B62" s="1830"/>
      <c r="C62" s="281" t="s">
        <v>5438</v>
      </c>
      <c r="D62" s="281" t="s">
        <v>4119</v>
      </c>
      <c r="E62" s="281" t="s">
        <v>5456</v>
      </c>
      <c r="F62" s="901"/>
      <c r="G62" s="901"/>
      <c r="H62" s="40">
        <v>2</v>
      </c>
      <c r="I62" s="905"/>
      <c r="J62" s="210">
        <f t="shared" si="2"/>
        <v>0</v>
      </c>
    </row>
    <row r="63" spans="1:10" customFormat="1" ht="15" customHeight="1" thickBot="1" x14ac:dyDescent="0.35">
      <c r="A63" s="35">
        <v>47</v>
      </c>
      <c r="B63" s="1830"/>
      <c r="C63" s="281" t="s">
        <v>5438</v>
      </c>
      <c r="D63" s="281" t="s">
        <v>4119</v>
      </c>
      <c r="E63" s="281" t="s">
        <v>5457</v>
      </c>
      <c r="F63" s="1037"/>
      <c r="G63" s="1037"/>
      <c r="H63" s="40">
        <v>2</v>
      </c>
      <c r="I63" s="905"/>
      <c r="J63" s="210">
        <f t="shared" si="2"/>
        <v>0</v>
      </c>
    </row>
    <row r="64" spans="1:10" customFormat="1" ht="15" customHeight="1" thickBot="1" x14ac:dyDescent="0.35">
      <c r="A64" s="30">
        <v>48</v>
      </c>
      <c r="B64" s="1830"/>
      <c r="C64" s="281" t="s">
        <v>5438</v>
      </c>
      <c r="D64" s="281" t="s">
        <v>4119</v>
      </c>
      <c r="E64" s="281" t="s">
        <v>5458</v>
      </c>
      <c r="F64" s="1037"/>
      <c r="G64" s="1037"/>
      <c r="H64" s="40">
        <v>2</v>
      </c>
      <c r="I64" s="905"/>
      <c r="J64" s="210">
        <f t="shared" si="2"/>
        <v>0</v>
      </c>
    </row>
    <row r="65" spans="1:10" customFormat="1" ht="15" customHeight="1" thickBot="1" x14ac:dyDescent="0.35">
      <c r="A65" s="30">
        <v>49</v>
      </c>
      <c r="B65" s="1830"/>
      <c r="C65" s="281" t="s">
        <v>5438</v>
      </c>
      <c r="D65" s="281" t="s">
        <v>4119</v>
      </c>
      <c r="E65" s="281" t="s">
        <v>5459</v>
      </c>
      <c r="F65" s="901"/>
      <c r="G65" s="901"/>
      <c r="H65" s="40">
        <v>2</v>
      </c>
      <c r="I65" s="905"/>
      <c r="J65" s="210">
        <f t="shared" si="2"/>
        <v>0</v>
      </c>
    </row>
    <row r="66" spans="1:10" customFormat="1" ht="15" customHeight="1" thickBot="1" x14ac:dyDescent="0.35">
      <c r="A66" s="30">
        <v>50</v>
      </c>
      <c r="B66" s="1830"/>
      <c r="C66" s="281" t="s">
        <v>5460</v>
      </c>
      <c r="D66" s="281" t="s">
        <v>4119</v>
      </c>
      <c r="E66" s="281" t="s">
        <v>5461</v>
      </c>
      <c r="F66" s="901"/>
      <c r="G66" s="901"/>
      <c r="H66" s="40">
        <v>4</v>
      </c>
      <c r="I66" s="905"/>
      <c r="J66" s="210">
        <f t="shared" si="2"/>
        <v>0</v>
      </c>
    </row>
    <row r="67" spans="1:10" customFormat="1" ht="30" customHeight="1" thickBot="1" x14ac:dyDescent="0.35">
      <c r="A67" s="30">
        <v>51</v>
      </c>
      <c r="B67" s="1830"/>
      <c r="C67" s="281" t="s">
        <v>5436</v>
      </c>
      <c r="D67" s="281" t="s">
        <v>4119</v>
      </c>
      <c r="E67" s="281" t="s">
        <v>5462</v>
      </c>
      <c r="F67" s="901"/>
      <c r="G67" s="901"/>
      <c r="H67" s="40">
        <v>15</v>
      </c>
      <c r="I67" s="905"/>
      <c r="J67" s="210">
        <f t="shared" si="2"/>
        <v>0</v>
      </c>
    </row>
    <row r="68" spans="1:10" customFormat="1" ht="30" customHeight="1" thickBot="1" x14ac:dyDescent="0.35">
      <c r="A68" s="30">
        <v>52</v>
      </c>
      <c r="B68" s="1830"/>
      <c r="C68" s="281" t="s">
        <v>1683</v>
      </c>
      <c r="D68" s="281" t="s">
        <v>4119</v>
      </c>
      <c r="E68" s="281" t="s">
        <v>5463</v>
      </c>
      <c r="F68" s="1037"/>
      <c r="G68" s="1037"/>
      <c r="H68" s="40">
        <v>2</v>
      </c>
      <c r="I68" s="905"/>
      <c r="J68" s="210">
        <f t="shared" si="2"/>
        <v>0</v>
      </c>
    </row>
    <row r="69" spans="1:10" customFormat="1" ht="30" customHeight="1" thickBot="1" x14ac:dyDescent="0.35">
      <c r="A69" s="30">
        <v>53</v>
      </c>
      <c r="B69" s="1830"/>
      <c r="C69" s="281" t="s">
        <v>1683</v>
      </c>
      <c r="D69" s="281" t="s">
        <v>1577</v>
      </c>
      <c r="E69" s="281" t="s">
        <v>5464</v>
      </c>
      <c r="F69" s="1037"/>
      <c r="G69" s="1037"/>
      <c r="H69" s="40">
        <v>2</v>
      </c>
      <c r="I69" s="905"/>
      <c r="J69" s="210">
        <f t="shared" si="2"/>
        <v>0</v>
      </c>
    </row>
    <row r="70" spans="1:10" customFormat="1" ht="15" customHeight="1" thickBot="1" x14ac:dyDescent="0.35">
      <c r="A70" s="30">
        <v>54</v>
      </c>
      <c r="B70" s="1830"/>
      <c r="C70" s="281" t="s">
        <v>5436</v>
      </c>
      <c r="D70" s="281" t="s">
        <v>1577</v>
      </c>
      <c r="E70" s="281" t="s">
        <v>5465</v>
      </c>
      <c r="F70" s="901"/>
      <c r="G70" s="901"/>
      <c r="H70" s="40">
        <v>3</v>
      </c>
      <c r="I70" s="905"/>
      <c r="J70" s="210">
        <f t="shared" si="2"/>
        <v>0</v>
      </c>
    </row>
    <row r="71" spans="1:10" customFormat="1" ht="30" customHeight="1" thickBot="1" x14ac:dyDescent="0.35">
      <c r="A71" s="30">
        <v>55</v>
      </c>
      <c r="B71" s="1830"/>
      <c r="C71" s="281" t="s">
        <v>5466</v>
      </c>
      <c r="D71" s="281" t="s">
        <v>4119</v>
      </c>
      <c r="E71" s="281" t="s">
        <v>5467</v>
      </c>
      <c r="F71" s="901"/>
      <c r="G71" s="901"/>
      <c r="H71" s="40">
        <v>2</v>
      </c>
      <c r="I71" s="905"/>
      <c r="J71" s="210">
        <f t="shared" si="2"/>
        <v>0</v>
      </c>
    </row>
    <row r="72" spans="1:10" customFormat="1" ht="15" customHeight="1" thickBot="1" x14ac:dyDescent="0.35">
      <c r="A72" s="30">
        <v>56</v>
      </c>
      <c r="B72" s="1830"/>
      <c r="C72" s="281" t="s">
        <v>5468</v>
      </c>
      <c r="D72" s="281" t="s">
        <v>5469</v>
      </c>
      <c r="E72" s="281" t="s">
        <v>5470</v>
      </c>
      <c r="F72" s="901"/>
      <c r="G72" s="901"/>
      <c r="H72" s="40">
        <v>1</v>
      </c>
      <c r="I72" s="905"/>
      <c r="J72" s="210">
        <f t="shared" si="2"/>
        <v>0</v>
      </c>
    </row>
    <row r="73" spans="1:10" customFormat="1" ht="15" customHeight="1" thickBot="1" x14ac:dyDescent="0.35">
      <c r="A73" s="30">
        <v>57</v>
      </c>
      <c r="B73" s="1830"/>
      <c r="C73" s="281" t="s">
        <v>5471</v>
      </c>
      <c r="D73" s="281" t="s">
        <v>5469</v>
      </c>
      <c r="E73" s="281" t="s">
        <v>5472</v>
      </c>
      <c r="F73" s="1037"/>
      <c r="G73" s="1037"/>
      <c r="H73" s="40">
        <v>10</v>
      </c>
      <c r="I73" s="905"/>
      <c r="J73" s="210">
        <f t="shared" si="2"/>
        <v>0</v>
      </c>
    </row>
    <row r="74" spans="1:10" customFormat="1" ht="15" customHeight="1" thickBot="1" x14ac:dyDescent="0.35">
      <c r="A74" s="30">
        <v>58</v>
      </c>
      <c r="B74" s="1830"/>
      <c r="C74" s="281" t="s">
        <v>5473</v>
      </c>
      <c r="D74" s="281" t="s">
        <v>4119</v>
      </c>
      <c r="E74" s="281" t="s">
        <v>5474</v>
      </c>
      <c r="F74" s="901"/>
      <c r="G74" s="901"/>
      <c r="H74" s="40">
        <v>1</v>
      </c>
      <c r="I74" s="905"/>
      <c r="J74" s="210">
        <f t="shared" si="2"/>
        <v>0</v>
      </c>
    </row>
    <row r="75" spans="1:10" customFormat="1" ht="30" customHeight="1" thickBot="1" x14ac:dyDescent="0.35">
      <c r="A75" s="30">
        <v>59</v>
      </c>
      <c r="B75" s="1830"/>
      <c r="C75" s="281" t="s">
        <v>5475</v>
      </c>
      <c r="D75" s="281" t="s">
        <v>4119</v>
      </c>
      <c r="E75" s="281" t="s">
        <v>5476</v>
      </c>
      <c r="F75" s="901"/>
      <c r="G75" s="901"/>
      <c r="H75" s="40">
        <v>1</v>
      </c>
      <c r="I75" s="905"/>
      <c r="J75" s="210">
        <f t="shared" si="2"/>
        <v>0</v>
      </c>
    </row>
    <row r="76" spans="1:10" customFormat="1" ht="15" customHeight="1" thickBot="1" x14ac:dyDescent="0.35">
      <c r="A76" s="30">
        <v>60</v>
      </c>
      <c r="B76" s="1830"/>
      <c r="C76" s="281" t="s">
        <v>5477</v>
      </c>
      <c r="D76" s="281" t="s">
        <v>4119</v>
      </c>
      <c r="E76" s="281" t="s">
        <v>5478</v>
      </c>
      <c r="F76" s="1037"/>
      <c r="G76" s="1037"/>
      <c r="H76" s="40">
        <v>2</v>
      </c>
      <c r="I76" s="905"/>
      <c r="J76" s="210">
        <f t="shared" si="2"/>
        <v>0</v>
      </c>
    </row>
    <row r="77" spans="1:10" customFormat="1" ht="15" customHeight="1" thickBot="1" x14ac:dyDescent="0.35">
      <c r="A77" s="30">
        <v>61</v>
      </c>
      <c r="B77" s="1830"/>
      <c r="C77" s="281" t="s">
        <v>3324</v>
      </c>
      <c r="D77" s="281" t="s">
        <v>4119</v>
      </c>
      <c r="E77" s="281" t="s">
        <v>5479</v>
      </c>
      <c r="F77" s="901"/>
      <c r="G77" s="901"/>
      <c r="H77" s="40">
        <v>2</v>
      </c>
      <c r="I77" s="905"/>
      <c r="J77" s="210">
        <f t="shared" si="2"/>
        <v>0</v>
      </c>
    </row>
    <row r="78" spans="1:10" customFormat="1" ht="30" customHeight="1" thickBot="1" x14ac:dyDescent="0.35">
      <c r="A78" s="30">
        <v>62</v>
      </c>
      <c r="B78" s="1830"/>
      <c r="C78" s="281" t="s">
        <v>5480</v>
      </c>
      <c r="D78" s="281" t="s">
        <v>4119</v>
      </c>
      <c r="E78" s="281" t="s">
        <v>5481</v>
      </c>
      <c r="F78" s="901"/>
      <c r="G78" s="901"/>
      <c r="H78" s="40">
        <v>1</v>
      </c>
      <c r="I78" s="905"/>
      <c r="J78" s="210">
        <f t="shared" si="2"/>
        <v>0</v>
      </c>
    </row>
    <row r="79" spans="1:10" customFormat="1" ht="15" customHeight="1" thickBot="1" x14ac:dyDescent="0.35">
      <c r="A79" s="1747" t="s">
        <v>5482</v>
      </c>
      <c r="B79" s="1747"/>
      <c r="C79" s="1747"/>
      <c r="D79" s="1747"/>
      <c r="E79" s="1747"/>
      <c r="F79" s="1747"/>
      <c r="G79" s="1747"/>
      <c r="H79" s="1747"/>
      <c r="I79" s="1747"/>
      <c r="J79" s="1747"/>
    </row>
    <row r="80" spans="1:10" customFormat="1" ht="15" customHeight="1" thickBot="1" x14ac:dyDescent="0.35">
      <c r="A80" s="35">
        <v>63</v>
      </c>
      <c r="B80" s="1871"/>
      <c r="C80" s="281" t="s">
        <v>5438</v>
      </c>
      <c r="D80" s="281" t="s">
        <v>4119</v>
      </c>
      <c r="E80" s="281" t="s">
        <v>5483</v>
      </c>
      <c r="F80" s="901"/>
      <c r="G80" s="901"/>
      <c r="H80" s="40">
        <v>1</v>
      </c>
      <c r="I80" s="905"/>
      <c r="J80" s="210">
        <f t="shared" ref="J80:J121" si="3">ROUND(I80,2)*H80</f>
        <v>0</v>
      </c>
    </row>
    <row r="81" spans="1:10" customFormat="1" ht="15" customHeight="1" thickBot="1" x14ac:dyDescent="0.35">
      <c r="A81" s="35">
        <v>64</v>
      </c>
      <c r="B81" s="1871"/>
      <c r="C81" s="281" t="s">
        <v>5438</v>
      </c>
      <c r="D81" s="281" t="s">
        <v>4119</v>
      </c>
      <c r="E81" s="281" t="s">
        <v>5484</v>
      </c>
      <c r="F81" s="1037"/>
      <c r="G81" s="1037"/>
      <c r="H81" s="40">
        <v>2</v>
      </c>
      <c r="I81" s="905"/>
      <c r="J81" s="210">
        <f t="shared" si="3"/>
        <v>0</v>
      </c>
    </row>
    <row r="82" spans="1:10" customFormat="1" ht="15" customHeight="1" thickBot="1" x14ac:dyDescent="0.35">
      <c r="A82" s="35">
        <v>65</v>
      </c>
      <c r="B82" s="1871"/>
      <c r="C82" s="281" t="s">
        <v>5438</v>
      </c>
      <c r="D82" s="281" t="s">
        <v>4119</v>
      </c>
      <c r="E82" s="281" t="s">
        <v>5485</v>
      </c>
      <c r="F82" s="1037"/>
      <c r="G82" s="1037"/>
      <c r="H82" s="40">
        <v>2</v>
      </c>
      <c r="I82" s="905"/>
      <c r="J82" s="210">
        <f t="shared" si="3"/>
        <v>0</v>
      </c>
    </row>
    <row r="83" spans="1:10" customFormat="1" ht="15" customHeight="1" thickBot="1" x14ac:dyDescent="0.35">
      <c r="A83" s="35">
        <v>66</v>
      </c>
      <c r="B83" s="1871"/>
      <c r="C83" s="281" t="s">
        <v>5438</v>
      </c>
      <c r="D83" s="281" t="s">
        <v>4119</v>
      </c>
      <c r="E83" s="281" t="s">
        <v>5486</v>
      </c>
      <c r="F83" s="901"/>
      <c r="G83" s="901"/>
      <c r="H83" s="40">
        <v>2</v>
      </c>
      <c r="I83" s="905"/>
      <c r="J83" s="210">
        <f t="shared" si="3"/>
        <v>0</v>
      </c>
    </row>
    <row r="84" spans="1:10" customFormat="1" ht="15" customHeight="1" thickBot="1" x14ac:dyDescent="0.35">
      <c r="A84" s="35">
        <v>67</v>
      </c>
      <c r="B84" s="1871"/>
      <c r="C84" s="281" t="s">
        <v>5438</v>
      </c>
      <c r="D84" s="281" t="s">
        <v>4119</v>
      </c>
      <c r="E84" s="281" t="s">
        <v>5487</v>
      </c>
      <c r="F84" s="901"/>
      <c r="G84" s="901"/>
      <c r="H84" s="40">
        <v>1</v>
      </c>
      <c r="I84" s="905"/>
      <c r="J84" s="210">
        <f t="shared" si="3"/>
        <v>0</v>
      </c>
    </row>
    <row r="85" spans="1:10" customFormat="1" ht="15" customHeight="1" thickBot="1" x14ac:dyDescent="0.35">
      <c r="A85" s="35">
        <v>68</v>
      </c>
      <c r="B85" s="1871"/>
      <c r="C85" s="281" t="s">
        <v>5438</v>
      </c>
      <c r="D85" s="281" t="s">
        <v>4119</v>
      </c>
      <c r="E85" s="281" t="s">
        <v>5488</v>
      </c>
      <c r="F85" s="901"/>
      <c r="G85" s="901"/>
      <c r="H85" s="40">
        <v>2</v>
      </c>
      <c r="I85" s="905"/>
      <c r="J85" s="210">
        <f t="shared" si="3"/>
        <v>0</v>
      </c>
    </row>
    <row r="86" spans="1:10" customFormat="1" ht="15" customHeight="1" thickBot="1" x14ac:dyDescent="0.35">
      <c r="A86" s="35">
        <v>69</v>
      </c>
      <c r="B86" s="1871"/>
      <c r="C86" s="281" t="s">
        <v>5438</v>
      </c>
      <c r="D86" s="281" t="s">
        <v>4119</v>
      </c>
      <c r="E86" s="281" t="s">
        <v>5489</v>
      </c>
      <c r="F86" s="1037"/>
      <c r="G86" s="1037"/>
      <c r="H86" s="40">
        <v>1</v>
      </c>
      <c r="I86" s="905"/>
      <c r="J86" s="210">
        <f t="shared" si="3"/>
        <v>0</v>
      </c>
    </row>
    <row r="87" spans="1:10" customFormat="1" ht="15" customHeight="1" thickBot="1" x14ac:dyDescent="0.35">
      <c r="A87" s="35">
        <v>70</v>
      </c>
      <c r="B87" s="1871"/>
      <c r="C87" s="281" t="s">
        <v>5438</v>
      </c>
      <c r="D87" s="281" t="s">
        <v>4119</v>
      </c>
      <c r="E87" s="281" t="s">
        <v>5490</v>
      </c>
      <c r="F87" s="1037"/>
      <c r="G87" s="1037"/>
      <c r="H87" s="40">
        <v>1</v>
      </c>
      <c r="I87" s="905"/>
      <c r="J87" s="210">
        <f t="shared" si="3"/>
        <v>0</v>
      </c>
    </row>
    <row r="88" spans="1:10" customFormat="1" ht="15" customHeight="1" thickBot="1" x14ac:dyDescent="0.35">
      <c r="A88" s="35">
        <v>71</v>
      </c>
      <c r="B88" s="1871"/>
      <c r="C88" s="281" t="s">
        <v>5438</v>
      </c>
      <c r="D88" s="281" t="s">
        <v>4119</v>
      </c>
      <c r="E88" s="281" t="s">
        <v>5491</v>
      </c>
      <c r="F88" s="901"/>
      <c r="G88" s="901"/>
      <c r="H88" s="40">
        <v>1</v>
      </c>
      <c r="I88" s="905"/>
      <c r="J88" s="210">
        <f t="shared" si="3"/>
        <v>0</v>
      </c>
    </row>
    <row r="89" spans="1:10" customFormat="1" ht="15" customHeight="1" thickBot="1" x14ac:dyDescent="0.35">
      <c r="A89" s="35">
        <v>72</v>
      </c>
      <c r="B89" s="1871"/>
      <c r="C89" s="281" t="s">
        <v>5438</v>
      </c>
      <c r="D89" s="281" t="s">
        <v>4119</v>
      </c>
      <c r="E89" s="281" t="s">
        <v>5492</v>
      </c>
      <c r="F89" s="901"/>
      <c r="G89" s="901"/>
      <c r="H89" s="40">
        <v>2</v>
      </c>
      <c r="I89" s="905"/>
      <c r="J89" s="210">
        <f t="shared" si="3"/>
        <v>0</v>
      </c>
    </row>
    <row r="90" spans="1:10" customFormat="1" ht="15" customHeight="1" thickBot="1" x14ac:dyDescent="0.35">
      <c r="A90" s="35">
        <v>73</v>
      </c>
      <c r="B90" s="1871"/>
      <c r="C90" s="281" t="s">
        <v>5438</v>
      </c>
      <c r="D90" s="281" t="s">
        <v>4119</v>
      </c>
      <c r="E90" s="281" t="s">
        <v>5493</v>
      </c>
      <c r="F90" s="901"/>
      <c r="G90" s="901"/>
      <c r="H90" s="40">
        <v>2</v>
      </c>
      <c r="I90" s="905"/>
      <c r="J90" s="210">
        <f t="shared" si="3"/>
        <v>0</v>
      </c>
    </row>
    <row r="91" spans="1:10" customFormat="1" ht="15" customHeight="1" thickBot="1" x14ac:dyDescent="0.35">
      <c r="A91" s="30">
        <v>74</v>
      </c>
      <c r="B91" s="1871"/>
      <c r="C91" s="281" t="s">
        <v>5438</v>
      </c>
      <c r="D91" s="281" t="s">
        <v>4119</v>
      </c>
      <c r="E91" s="281" t="s">
        <v>5494</v>
      </c>
      <c r="F91" s="1037"/>
      <c r="G91" s="1037"/>
      <c r="H91" s="40">
        <v>1</v>
      </c>
      <c r="I91" s="905"/>
      <c r="J91" s="210">
        <f t="shared" si="3"/>
        <v>0</v>
      </c>
    </row>
    <row r="92" spans="1:10" customFormat="1" ht="15" customHeight="1" thickBot="1" x14ac:dyDescent="0.35">
      <c r="A92" s="30">
        <v>75</v>
      </c>
      <c r="B92" s="1871"/>
      <c r="C92" s="281" t="s">
        <v>5438</v>
      </c>
      <c r="D92" s="281" t="s">
        <v>4119</v>
      </c>
      <c r="E92" s="281" t="s">
        <v>5495</v>
      </c>
      <c r="F92" s="1037"/>
      <c r="G92" s="1037"/>
      <c r="H92" s="40">
        <v>1</v>
      </c>
      <c r="I92" s="905"/>
      <c r="J92" s="210">
        <f t="shared" si="3"/>
        <v>0</v>
      </c>
    </row>
    <row r="93" spans="1:10" customFormat="1" ht="15" customHeight="1" thickBot="1" x14ac:dyDescent="0.35">
      <c r="A93" s="30">
        <v>76</v>
      </c>
      <c r="B93" s="1871"/>
      <c r="C93" s="281" t="s">
        <v>5438</v>
      </c>
      <c r="D93" s="281" t="s">
        <v>4119</v>
      </c>
      <c r="E93" s="281" t="s">
        <v>5496</v>
      </c>
      <c r="F93" s="901"/>
      <c r="G93" s="901"/>
      <c r="H93" s="40">
        <v>1</v>
      </c>
      <c r="I93" s="905"/>
      <c r="J93" s="210">
        <f t="shared" si="3"/>
        <v>0</v>
      </c>
    </row>
    <row r="94" spans="1:10" customFormat="1" ht="15" customHeight="1" thickBot="1" x14ac:dyDescent="0.35">
      <c r="A94" s="30">
        <v>77</v>
      </c>
      <c r="B94" s="1871"/>
      <c r="C94" s="281" t="s">
        <v>5438</v>
      </c>
      <c r="D94" s="281" t="s">
        <v>4119</v>
      </c>
      <c r="E94" s="281" t="s">
        <v>5497</v>
      </c>
      <c r="F94" s="1037"/>
      <c r="G94" s="1037"/>
      <c r="H94" s="40">
        <v>1</v>
      </c>
      <c r="I94" s="905"/>
      <c r="J94" s="210">
        <f t="shared" si="3"/>
        <v>0</v>
      </c>
    </row>
    <row r="95" spans="1:10" customFormat="1" ht="15" customHeight="1" thickBot="1" x14ac:dyDescent="0.35">
      <c r="A95" s="30">
        <v>78</v>
      </c>
      <c r="B95" s="1871"/>
      <c r="C95" s="281" t="s">
        <v>5438</v>
      </c>
      <c r="D95" s="281" t="s">
        <v>4119</v>
      </c>
      <c r="E95" s="281" t="s">
        <v>5498</v>
      </c>
      <c r="F95" s="901"/>
      <c r="G95" s="901"/>
      <c r="H95" s="40">
        <v>1</v>
      </c>
      <c r="I95" s="905"/>
      <c r="J95" s="210">
        <f t="shared" si="3"/>
        <v>0</v>
      </c>
    </row>
    <row r="96" spans="1:10" customFormat="1" ht="30" customHeight="1" thickBot="1" x14ac:dyDescent="0.35">
      <c r="A96" s="30">
        <v>79</v>
      </c>
      <c r="B96" s="1871"/>
      <c r="C96" s="281" t="s">
        <v>5499</v>
      </c>
      <c r="D96" s="281" t="s">
        <v>1577</v>
      </c>
      <c r="E96" s="281" t="s">
        <v>5500</v>
      </c>
      <c r="F96" s="901"/>
      <c r="G96" s="901"/>
      <c r="H96" s="40">
        <v>1</v>
      </c>
      <c r="I96" s="905"/>
      <c r="J96" s="210">
        <f t="shared" si="3"/>
        <v>0</v>
      </c>
    </row>
    <row r="97" spans="1:10" customFormat="1" ht="30" customHeight="1" thickBot="1" x14ac:dyDescent="0.35">
      <c r="A97" s="30">
        <v>80</v>
      </c>
      <c r="B97" s="1871"/>
      <c r="C97" s="281" t="s">
        <v>1683</v>
      </c>
      <c r="D97" s="281" t="s">
        <v>4119</v>
      </c>
      <c r="E97" s="281" t="s">
        <v>5501</v>
      </c>
      <c r="F97" s="901"/>
      <c r="G97" s="901"/>
      <c r="H97" s="40">
        <v>1</v>
      </c>
      <c r="I97" s="905"/>
      <c r="J97" s="210">
        <f t="shared" si="3"/>
        <v>0</v>
      </c>
    </row>
    <row r="98" spans="1:10" customFormat="1" ht="30" customHeight="1" thickBot="1" x14ac:dyDescent="0.35">
      <c r="A98" s="30">
        <v>81</v>
      </c>
      <c r="B98" s="1871"/>
      <c r="C98" s="281" t="s">
        <v>5502</v>
      </c>
      <c r="D98" s="281" t="s">
        <v>5503</v>
      </c>
      <c r="E98" s="281" t="s">
        <v>5504</v>
      </c>
      <c r="F98" s="1037"/>
      <c r="G98" s="1037"/>
      <c r="H98" s="40">
        <v>1</v>
      </c>
      <c r="I98" s="905"/>
      <c r="J98" s="210">
        <f t="shared" si="3"/>
        <v>0</v>
      </c>
    </row>
    <row r="99" spans="1:10" customFormat="1" ht="15" customHeight="1" thickBot="1" x14ac:dyDescent="0.35">
      <c r="A99" s="30">
        <v>82</v>
      </c>
      <c r="B99" s="1871"/>
      <c r="C99" s="281" t="s">
        <v>5505</v>
      </c>
      <c r="D99" s="281" t="s">
        <v>4119</v>
      </c>
      <c r="E99" s="281" t="s">
        <v>5506</v>
      </c>
      <c r="F99" s="901"/>
      <c r="G99" s="901"/>
      <c r="H99" s="40">
        <v>5</v>
      </c>
      <c r="I99" s="905"/>
      <c r="J99" s="210">
        <f t="shared" si="3"/>
        <v>0</v>
      </c>
    </row>
    <row r="100" spans="1:10" customFormat="1" ht="30" customHeight="1" thickBot="1" x14ac:dyDescent="0.35">
      <c r="A100" s="30">
        <v>83</v>
      </c>
      <c r="B100" s="1871"/>
      <c r="C100" s="281" t="s">
        <v>5507</v>
      </c>
      <c r="D100" s="281" t="s">
        <v>4119</v>
      </c>
      <c r="E100" s="281" t="s">
        <v>5508</v>
      </c>
      <c r="F100" s="901"/>
      <c r="G100" s="901"/>
      <c r="H100" s="40">
        <v>2</v>
      </c>
      <c r="I100" s="905"/>
      <c r="J100" s="210">
        <f t="shared" si="3"/>
        <v>0</v>
      </c>
    </row>
    <row r="101" spans="1:10" customFormat="1" ht="15" customHeight="1" thickBot="1" x14ac:dyDescent="0.35">
      <c r="A101" s="30">
        <v>84</v>
      </c>
      <c r="B101" s="1871"/>
      <c r="C101" s="281" t="s">
        <v>5473</v>
      </c>
      <c r="D101" s="281" t="s">
        <v>4119</v>
      </c>
      <c r="E101" s="281" t="s">
        <v>5509</v>
      </c>
      <c r="F101" s="901"/>
      <c r="G101" s="901"/>
      <c r="H101" s="40">
        <v>3</v>
      </c>
      <c r="I101" s="905"/>
      <c r="J101" s="210">
        <f t="shared" si="3"/>
        <v>0</v>
      </c>
    </row>
    <row r="102" spans="1:10" customFormat="1" ht="15" customHeight="1" thickBot="1" x14ac:dyDescent="0.35">
      <c r="A102" s="30">
        <v>85</v>
      </c>
      <c r="B102" s="1871"/>
      <c r="C102" s="281" t="s">
        <v>5510</v>
      </c>
      <c r="D102" s="281" t="s">
        <v>4119</v>
      </c>
      <c r="E102" s="281" t="s">
        <v>5511</v>
      </c>
      <c r="F102" s="1037"/>
      <c r="G102" s="1037"/>
      <c r="H102" s="40">
        <v>19</v>
      </c>
      <c r="I102" s="905"/>
      <c r="J102" s="210">
        <f t="shared" si="3"/>
        <v>0</v>
      </c>
    </row>
    <row r="103" spans="1:10" customFormat="1" ht="30" customHeight="1" thickBot="1" x14ac:dyDescent="0.35">
      <c r="A103" s="30">
        <v>86</v>
      </c>
      <c r="B103" s="1871"/>
      <c r="C103" s="281" t="s">
        <v>5512</v>
      </c>
      <c r="D103" s="281" t="s">
        <v>5513</v>
      </c>
      <c r="E103" s="281" t="s">
        <v>5514</v>
      </c>
      <c r="F103" s="1037"/>
      <c r="G103" s="1037"/>
      <c r="H103" s="40">
        <v>4</v>
      </c>
      <c r="I103" s="905"/>
      <c r="J103" s="210">
        <f t="shared" si="3"/>
        <v>0</v>
      </c>
    </row>
    <row r="104" spans="1:10" customFormat="1" ht="15" customHeight="1" thickBot="1" x14ac:dyDescent="0.35">
      <c r="A104" s="30">
        <v>87</v>
      </c>
      <c r="B104" s="1871"/>
      <c r="C104" s="281" t="s">
        <v>5515</v>
      </c>
      <c r="D104" s="281" t="s">
        <v>5513</v>
      </c>
      <c r="E104" s="281" t="s">
        <v>5516</v>
      </c>
      <c r="F104" s="901"/>
      <c r="G104" s="901"/>
      <c r="H104" s="40">
        <v>4</v>
      </c>
      <c r="I104" s="905"/>
      <c r="J104" s="210">
        <f t="shared" si="3"/>
        <v>0</v>
      </c>
    </row>
    <row r="105" spans="1:10" customFormat="1" ht="15" customHeight="1" thickBot="1" x14ac:dyDescent="0.35">
      <c r="A105" s="30">
        <v>88</v>
      </c>
      <c r="B105" s="1871"/>
      <c r="C105" s="281" t="s">
        <v>5517</v>
      </c>
      <c r="D105" s="281" t="s">
        <v>5518</v>
      </c>
      <c r="E105" s="281" t="s">
        <v>5519</v>
      </c>
      <c r="F105" s="901"/>
      <c r="G105" s="901"/>
      <c r="H105" s="40">
        <v>5</v>
      </c>
      <c r="I105" s="905"/>
      <c r="J105" s="210">
        <f t="shared" si="3"/>
        <v>0</v>
      </c>
    </row>
    <row r="106" spans="1:10" customFormat="1" ht="15" customHeight="1" thickBot="1" x14ac:dyDescent="0.35">
      <c r="A106" s="30">
        <v>89</v>
      </c>
      <c r="B106" s="1871"/>
      <c r="C106" s="281" t="s">
        <v>5477</v>
      </c>
      <c r="D106" s="281" t="s">
        <v>4119</v>
      </c>
      <c r="E106" s="281" t="s">
        <v>5520</v>
      </c>
      <c r="F106" s="901"/>
      <c r="G106" s="901"/>
      <c r="H106" s="40">
        <v>7</v>
      </c>
      <c r="I106" s="905"/>
      <c r="J106" s="210">
        <f t="shared" si="3"/>
        <v>0</v>
      </c>
    </row>
    <row r="107" spans="1:10" customFormat="1" ht="15" customHeight="1" thickBot="1" x14ac:dyDescent="0.35">
      <c r="A107" s="30">
        <v>90</v>
      </c>
      <c r="B107" s="1871"/>
      <c r="C107" s="281" t="s">
        <v>3324</v>
      </c>
      <c r="D107" s="281" t="s">
        <v>4119</v>
      </c>
      <c r="E107" s="281" t="s">
        <v>5521</v>
      </c>
      <c r="F107" s="1037"/>
      <c r="G107" s="1037"/>
      <c r="H107" s="40">
        <v>4</v>
      </c>
      <c r="I107" s="905"/>
      <c r="J107" s="210">
        <f t="shared" si="3"/>
        <v>0</v>
      </c>
    </row>
    <row r="108" spans="1:10" customFormat="1" ht="30" customHeight="1" thickBot="1" x14ac:dyDescent="0.35">
      <c r="A108" s="30">
        <v>91</v>
      </c>
      <c r="B108" s="1871"/>
      <c r="C108" s="281" t="s">
        <v>5522</v>
      </c>
      <c r="D108" s="281" t="s">
        <v>4119</v>
      </c>
      <c r="E108" s="281" t="s">
        <v>5523</v>
      </c>
      <c r="F108" s="901"/>
      <c r="G108" s="901"/>
      <c r="H108" s="40">
        <v>4</v>
      </c>
      <c r="I108" s="905"/>
      <c r="J108" s="210">
        <f t="shared" si="3"/>
        <v>0</v>
      </c>
    </row>
    <row r="109" spans="1:10" customFormat="1" ht="15" customHeight="1" thickBot="1" x14ac:dyDescent="0.35">
      <c r="A109" s="30">
        <v>92</v>
      </c>
      <c r="B109" s="1871"/>
      <c r="C109" s="281" t="s">
        <v>5524</v>
      </c>
      <c r="D109" s="281" t="s">
        <v>4119</v>
      </c>
      <c r="E109" s="281" t="s">
        <v>5525</v>
      </c>
      <c r="F109" s="901"/>
      <c r="G109" s="901"/>
      <c r="H109" s="40">
        <v>5</v>
      </c>
      <c r="I109" s="905"/>
      <c r="J109" s="210">
        <f t="shared" si="3"/>
        <v>0</v>
      </c>
    </row>
    <row r="110" spans="1:10" customFormat="1" ht="15" customHeight="1" thickBot="1" x14ac:dyDescent="0.35">
      <c r="A110" s="30">
        <v>93</v>
      </c>
      <c r="B110" s="1871"/>
      <c r="C110" s="281" t="s">
        <v>5526</v>
      </c>
      <c r="D110" s="281" t="s">
        <v>4119</v>
      </c>
      <c r="E110" s="281" t="s">
        <v>5527</v>
      </c>
      <c r="F110" s="901"/>
      <c r="G110" s="901"/>
      <c r="H110" s="40">
        <v>6</v>
      </c>
      <c r="I110" s="905"/>
      <c r="J110" s="210">
        <f t="shared" si="3"/>
        <v>0</v>
      </c>
    </row>
    <row r="111" spans="1:10" customFormat="1" ht="15" customHeight="1" thickBot="1" x14ac:dyDescent="0.35">
      <c r="A111" s="30">
        <v>94</v>
      </c>
      <c r="B111" s="1871"/>
      <c r="C111" s="281" t="s">
        <v>5526</v>
      </c>
      <c r="D111" s="281" t="s">
        <v>4119</v>
      </c>
      <c r="E111" s="281" t="s">
        <v>5528</v>
      </c>
      <c r="F111" s="1037"/>
      <c r="G111" s="1037"/>
      <c r="H111" s="40">
        <v>5</v>
      </c>
      <c r="I111" s="905"/>
      <c r="J111" s="210">
        <f t="shared" si="3"/>
        <v>0</v>
      </c>
    </row>
    <row r="112" spans="1:10" customFormat="1" ht="15" customHeight="1" thickBot="1" x14ac:dyDescent="0.35">
      <c r="A112" s="35">
        <v>95</v>
      </c>
      <c r="B112" s="1871"/>
      <c r="C112" s="281" t="s">
        <v>5529</v>
      </c>
      <c r="D112" s="281" t="s">
        <v>4119</v>
      </c>
      <c r="E112" s="281" t="s">
        <v>5530</v>
      </c>
      <c r="F112" s="1037"/>
      <c r="G112" s="1037"/>
      <c r="H112" s="40">
        <v>5</v>
      </c>
      <c r="I112" s="905"/>
      <c r="J112" s="210">
        <f t="shared" si="3"/>
        <v>0</v>
      </c>
    </row>
    <row r="113" spans="1:10" customFormat="1" ht="15" customHeight="1" thickBot="1" x14ac:dyDescent="0.35">
      <c r="A113" s="35">
        <v>96</v>
      </c>
      <c r="B113" s="1871"/>
      <c r="C113" s="281" t="s">
        <v>5531</v>
      </c>
      <c r="D113" s="281" t="s">
        <v>4119</v>
      </c>
      <c r="E113" s="281" t="s">
        <v>5532</v>
      </c>
      <c r="F113" s="901"/>
      <c r="G113" s="901"/>
      <c r="H113" s="40">
        <v>4</v>
      </c>
      <c r="I113" s="905"/>
      <c r="J113" s="210">
        <f t="shared" si="3"/>
        <v>0</v>
      </c>
    </row>
    <row r="114" spans="1:10" customFormat="1" ht="15" customHeight="1" thickBot="1" x14ac:dyDescent="0.35">
      <c r="A114" s="35">
        <v>97</v>
      </c>
      <c r="B114" s="1871"/>
      <c r="C114" s="281" t="s">
        <v>5533</v>
      </c>
      <c r="D114" s="281" t="s">
        <v>5534</v>
      </c>
      <c r="E114" s="281" t="s">
        <v>5535</v>
      </c>
      <c r="F114" s="901"/>
      <c r="G114" s="901"/>
      <c r="H114" s="40">
        <v>2</v>
      </c>
      <c r="I114" s="905"/>
      <c r="J114" s="210">
        <f t="shared" si="3"/>
        <v>0</v>
      </c>
    </row>
    <row r="115" spans="1:10" customFormat="1" ht="15" customHeight="1" thickBot="1" x14ac:dyDescent="0.35">
      <c r="A115" s="35">
        <v>98</v>
      </c>
      <c r="B115" s="1871"/>
      <c r="C115" s="281" t="s">
        <v>5533</v>
      </c>
      <c r="D115" s="281" t="s">
        <v>5534</v>
      </c>
      <c r="E115" s="281" t="s">
        <v>5536</v>
      </c>
      <c r="F115" s="901"/>
      <c r="G115" s="901"/>
      <c r="H115" s="40">
        <v>3</v>
      </c>
      <c r="I115" s="905"/>
      <c r="J115" s="210">
        <f t="shared" si="3"/>
        <v>0</v>
      </c>
    </row>
    <row r="116" spans="1:10" customFormat="1" ht="15" customHeight="1" thickBot="1" x14ac:dyDescent="0.35">
      <c r="A116" s="35">
        <v>99</v>
      </c>
      <c r="B116" s="1871"/>
      <c r="C116" s="281" t="s">
        <v>5537</v>
      </c>
      <c r="D116" s="281" t="s">
        <v>4119</v>
      </c>
      <c r="E116" s="281" t="s">
        <v>5538</v>
      </c>
      <c r="F116" s="1037"/>
      <c r="G116" s="1037"/>
      <c r="H116" s="40">
        <v>5</v>
      </c>
      <c r="I116" s="905"/>
      <c r="J116" s="210">
        <f t="shared" si="3"/>
        <v>0</v>
      </c>
    </row>
    <row r="117" spans="1:10" customFormat="1" ht="15" customHeight="1" thickBot="1" x14ac:dyDescent="0.35">
      <c r="A117" s="35">
        <v>100</v>
      </c>
      <c r="B117" s="1871"/>
      <c r="C117" s="281" t="s">
        <v>5539</v>
      </c>
      <c r="D117" s="281" t="s">
        <v>4119</v>
      </c>
      <c r="E117" s="281" t="s">
        <v>5540</v>
      </c>
      <c r="F117" s="1037"/>
      <c r="G117" s="1037"/>
      <c r="H117" s="40">
        <v>9</v>
      </c>
      <c r="I117" s="905"/>
      <c r="J117" s="210">
        <f t="shared" si="3"/>
        <v>0</v>
      </c>
    </row>
    <row r="118" spans="1:10" customFormat="1" ht="15" customHeight="1" thickBot="1" x14ac:dyDescent="0.35">
      <c r="A118" s="35">
        <v>101</v>
      </c>
      <c r="B118" s="1871"/>
      <c r="C118" s="281" t="s">
        <v>5541</v>
      </c>
      <c r="D118" s="281" t="s">
        <v>4119</v>
      </c>
      <c r="E118" s="281" t="s">
        <v>5542</v>
      </c>
      <c r="F118" s="901"/>
      <c r="G118" s="901"/>
      <c r="H118" s="40">
        <v>5</v>
      </c>
      <c r="I118" s="905"/>
      <c r="J118" s="210">
        <f t="shared" si="3"/>
        <v>0</v>
      </c>
    </row>
    <row r="119" spans="1:10" customFormat="1" ht="30" customHeight="1" thickBot="1" x14ac:dyDescent="0.35">
      <c r="A119" s="30">
        <v>102</v>
      </c>
      <c r="B119" s="1871"/>
      <c r="C119" s="281" t="s">
        <v>5543</v>
      </c>
      <c r="D119" s="281" t="s">
        <v>4119</v>
      </c>
      <c r="E119" s="281" t="s">
        <v>5544</v>
      </c>
      <c r="F119" s="901"/>
      <c r="G119" s="901"/>
      <c r="H119" s="40">
        <v>3</v>
      </c>
      <c r="I119" s="905"/>
      <c r="J119" s="210">
        <f t="shared" si="3"/>
        <v>0</v>
      </c>
    </row>
    <row r="120" spans="1:10" customFormat="1" ht="30" customHeight="1" thickBot="1" x14ac:dyDescent="0.35">
      <c r="A120" s="30">
        <v>103</v>
      </c>
      <c r="B120" s="1871"/>
      <c r="C120" s="149" t="s">
        <v>5545</v>
      </c>
      <c r="D120" s="149" t="s">
        <v>4119</v>
      </c>
      <c r="E120" s="149" t="s">
        <v>5546</v>
      </c>
      <c r="F120" s="901"/>
      <c r="G120" s="901"/>
      <c r="H120" s="273">
        <v>5</v>
      </c>
      <c r="I120" s="905"/>
      <c r="J120" s="210">
        <f t="shared" si="3"/>
        <v>0</v>
      </c>
    </row>
    <row r="121" spans="1:10" customFormat="1" ht="30" customHeight="1" thickBot="1" x14ac:dyDescent="0.35">
      <c r="A121" s="30">
        <v>104</v>
      </c>
      <c r="B121" s="1871"/>
      <c r="C121" s="151" t="s">
        <v>5545</v>
      </c>
      <c r="D121" s="151" t="s">
        <v>4119</v>
      </c>
      <c r="E121" s="151" t="s">
        <v>5547</v>
      </c>
      <c r="F121" s="1039"/>
      <c r="G121" s="1039"/>
      <c r="H121" s="302">
        <v>4</v>
      </c>
      <c r="I121" s="906"/>
      <c r="J121" s="212">
        <f t="shared" si="3"/>
        <v>0</v>
      </c>
    </row>
    <row r="122" spans="1:10" customFormat="1" ht="15" customHeight="1" thickBot="1" x14ac:dyDescent="0.35">
      <c r="A122" s="1747" t="s">
        <v>5548</v>
      </c>
      <c r="B122" s="1747"/>
      <c r="C122" s="1747"/>
      <c r="D122" s="1747"/>
      <c r="E122" s="1747"/>
      <c r="F122" s="1747"/>
      <c r="G122" s="1747"/>
      <c r="H122" s="1747"/>
      <c r="I122" s="1747"/>
      <c r="J122" s="1747"/>
    </row>
    <row r="123" spans="1:10" customFormat="1" ht="15" customHeight="1" thickBot="1" x14ac:dyDescent="0.35">
      <c r="A123" s="26">
        <v>105</v>
      </c>
      <c r="B123" s="1830" t="s">
        <v>5390</v>
      </c>
      <c r="C123" s="213" t="s">
        <v>5438</v>
      </c>
      <c r="D123" s="213" t="s">
        <v>4119</v>
      </c>
      <c r="E123" s="213" t="s">
        <v>5549</v>
      </c>
      <c r="F123" s="899"/>
      <c r="G123" s="899"/>
      <c r="H123" s="279">
        <v>2</v>
      </c>
      <c r="I123" s="904"/>
      <c r="J123" s="209">
        <f t="shared" ref="J123:J151" si="4">ROUND(I123,2)*H123</f>
        <v>0</v>
      </c>
    </row>
    <row r="124" spans="1:10" customFormat="1" ht="15" customHeight="1" thickBot="1" x14ac:dyDescent="0.35">
      <c r="A124" s="35">
        <v>106</v>
      </c>
      <c r="B124" s="1830"/>
      <c r="C124" s="281" t="s">
        <v>5438</v>
      </c>
      <c r="D124" s="281" t="s">
        <v>4119</v>
      </c>
      <c r="E124" s="281" t="s">
        <v>5550</v>
      </c>
      <c r="F124" s="901"/>
      <c r="G124" s="901"/>
      <c r="H124" s="40">
        <v>1</v>
      </c>
      <c r="I124" s="905"/>
      <c r="J124" s="210">
        <f t="shared" si="4"/>
        <v>0</v>
      </c>
    </row>
    <row r="125" spans="1:10" customFormat="1" ht="15" customHeight="1" thickBot="1" x14ac:dyDescent="0.35">
      <c r="A125" s="35">
        <v>107</v>
      </c>
      <c r="B125" s="1830"/>
      <c r="C125" s="281" t="s">
        <v>5438</v>
      </c>
      <c r="D125" s="281" t="s">
        <v>4119</v>
      </c>
      <c r="E125" s="281" t="s">
        <v>5551</v>
      </c>
      <c r="F125" s="901"/>
      <c r="G125" s="901"/>
      <c r="H125" s="40">
        <v>1</v>
      </c>
      <c r="I125" s="905"/>
      <c r="J125" s="210">
        <f t="shared" si="4"/>
        <v>0</v>
      </c>
    </row>
    <row r="126" spans="1:10" customFormat="1" ht="15" customHeight="1" thickBot="1" x14ac:dyDescent="0.35">
      <c r="A126" s="35">
        <v>108</v>
      </c>
      <c r="B126" s="1830"/>
      <c r="C126" s="281" t="s">
        <v>5438</v>
      </c>
      <c r="D126" s="281" t="s">
        <v>4119</v>
      </c>
      <c r="E126" s="281" t="s">
        <v>5552</v>
      </c>
      <c r="F126" s="1037"/>
      <c r="G126" s="1037"/>
      <c r="H126" s="40">
        <v>2</v>
      </c>
      <c r="I126" s="905"/>
      <c r="J126" s="210">
        <f t="shared" si="4"/>
        <v>0</v>
      </c>
    </row>
    <row r="127" spans="1:10" customFormat="1" ht="15" customHeight="1" thickBot="1" x14ac:dyDescent="0.35">
      <c r="A127" s="35">
        <v>109</v>
      </c>
      <c r="B127" s="1830"/>
      <c r="C127" s="281" t="s">
        <v>5438</v>
      </c>
      <c r="D127" s="281" t="s">
        <v>4119</v>
      </c>
      <c r="E127" s="281" t="s">
        <v>5553</v>
      </c>
      <c r="F127" s="1037"/>
      <c r="G127" s="1037"/>
      <c r="H127" s="40">
        <v>1</v>
      </c>
      <c r="I127" s="905"/>
      <c r="J127" s="210">
        <f t="shared" si="4"/>
        <v>0</v>
      </c>
    </row>
    <row r="128" spans="1:10" customFormat="1" ht="15" customHeight="1" thickBot="1" x14ac:dyDescent="0.35">
      <c r="A128" s="35">
        <v>110</v>
      </c>
      <c r="B128" s="1830"/>
      <c r="C128" s="281" t="s">
        <v>5438</v>
      </c>
      <c r="D128" s="281" t="s">
        <v>4119</v>
      </c>
      <c r="E128" s="281" t="s">
        <v>5554</v>
      </c>
      <c r="F128" s="901"/>
      <c r="G128" s="901"/>
      <c r="H128" s="40">
        <v>1</v>
      </c>
      <c r="I128" s="905"/>
      <c r="J128" s="210">
        <f t="shared" si="4"/>
        <v>0</v>
      </c>
    </row>
    <row r="129" spans="1:10" customFormat="1" ht="15" customHeight="1" thickBot="1" x14ac:dyDescent="0.35">
      <c r="A129" s="35">
        <v>111</v>
      </c>
      <c r="B129" s="1830"/>
      <c r="C129" s="281" t="s">
        <v>5438</v>
      </c>
      <c r="D129" s="281" t="s">
        <v>4119</v>
      </c>
      <c r="E129" s="281" t="s">
        <v>5555</v>
      </c>
      <c r="F129" s="901"/>
      <c r="G129" s="901"/>
      <c r="H129" s="40">
        <v>1</v>
      </c>
      <c r="I129" s="905"/>
      <c r="J129" s="210">
        <f t="shared" si="4"/>
        <v>0</v>
      </c>
    </row>
    <row r="130" spans="1:10" customFormat="1" ht="30" customHeight="1" thickBot="1" x14ac:dyDescent="0.35">
      <c r="A130" s="35">
        <v>112</v>
      </c>
      <c r="B130" s="1830"/>
      <c r="C130" s="281" t="s">
        <v>5438</v>
      </c>
      <c r="D130" s="281" t="s">
        <v>1577</v>
      </c>
      <c r="E130" s="281" t="s">
        <v>5556</v>
      </c>
      <c r="F130" s="901"/>
      <c r="G130" s="901"/>
      <c r="H130" s="40">
        <v>1</v>
      </c>
      <c r="I130" s="905"/>
      <c r="J130" s="210">
        <f t="shared" si="4"/>
        <v>0</v>
      </c>
    </row>
    <row r="131" spans="1:10" customFormat="1" ht="15" customHeight="1" thickBot="1" x14ac:dyDescent="0.35">
      <c r="A131" s="35">
        <v>113</v>
      </c>
      <c r="B131" s="1830"/>
      <c r="C131" s="281" t="s">
        <v>5557</v>
      </c>
      <c r="D131" s="281" t="s">
        <v>5415</v>
      </c>
      <c r="E131" s="281" t="s">
        <v>5558</v>
      </c>
      <c r="F131" s="1037"/>
      <c r="G131" s="1037"/>
      <c r="H131" s="40">
        <v>1</v>
      </c>
      <c r="I131" s="905"/>
      <c r="J131" s="210">
        <f t="shared" si="4"/>
        <v>0</v>
      </c>
    </row>
    <row r="132" spans="1:10" customFormat="1" ht="15" customHeight="1" thickBot="1" x14ac:dyDescent="0.35">
      <c r="A132" s="35">
        <v>114</v>
      </c>
      <c r="B132" s="1830"/>
      <c r="C132" s="281" t="s">
        <v>5559</v>
      </c>
      <c r="D132" s="281" t="s">
        <v>5415</v>
      </c>
      <c r="E132" s="281" t="s">
        <v>5560</v>
      </c>
      <c r="F132" s="901"/>
      <c r="G132" s="901"/>
      <c r="H132" s="40">
        <v>1</v>
      </c>
      <c r="I132" s="905"/>
      <c r="J132" s="210">
        <f t="shared" si="4"/>
        <v>0</v>
      </c>
    </row>
    <row r="133" spans="1:10" customFormat="1" ht="30" customHeight="1" thickBot="1" x14ac:dyDescent="0.35">
      <c r="A133" s="35">
        <v>115</v>
      </c>
      <c r="B133" s="1830"/>
      <c r="C133" s="281" t="s">
        <v>5460</v>
      </c>
      <c r="D133" s="281" t="s">
        <v>4119</v>
      </c>
      <c r="E133" s="281" t="s">
        <v>5561</v>
      </c>
      <c r="F133" s="901"/>
      <c r="G133" s="901"/>
      <c r="H133" s="40">
        <v>1</v>
      </c>
      <c r="I133" s="905"/>
      <c r="J133" s="210">
        <f t="shared" si="4"/>
        <v>0</v>
      </c>
    </row>
    <row r="134" spans="1:10" customFormat="1" ht="30" customHeight="1" thickBot="1" x14ac:dyDescent="0.35">
      <c r="A134" s="35">
        <v>116</v>
      </c>
      <c r="B134" s="1830"/>
      <c r="C134" s="281" t="s">
        <v>5460</v>
      </c>
      <c r="D134" s="281" t="s">
        <v>4119</v>
      </c>
      <c r="E134" s="281" t="s">
        <v>5562</v>
      </c>
      <c r="F134" s="901"/>
      <c r="G134" s="901"/>
      <c r="H134" s="40">
        <v>1</v>
      </c>
      <c r="I134" s="905"/>
      <c r="J134" s="210">
        <f t="shared" si="4"/>
        <v>0</v>
      </c>
    </row>
    <row r="135" spans="1:10" customFormat="1" ht="30" customHeight="1" thickBot="1" x14ac:dyDescent="0.35">
      <c r="A135" s="35">
        <v>117</v>
      </c>
      <c r="B135" s="1830"/>
      <c r="C135" s="281" t="s">
        <v>5460</v>
      </c>
      <c r="D135" s="281" t="s">
        <v>4119</v>
      </c>
      <c r="E135" s="281" t="s">
        <v>5563</v>
      </c>
      <c r="F135" s="1037"/>
      <c r="G135" s="1037"/>
      <c r="H135" s="40">
        <v>1</v>
      </c>
      <c r="I135" s="905"/>
      <c r="J135" s="210">
        <f t="shared" si="4"/>
        <v>0</v>
      </c>
    </row>
    <row r="136" spans="1:10" customFormat="1" ht="30" customHeight="1" thickBot="1" x14ac:dyDescent="0.35">
      <c r="A136" s="35">
        <v>118</v>
      </c>
      <c r="B136" s="1830"/>
      <c r="C136" s="281" t="s">
        <v>5460</v>
      </c>
      <c r="D136" s="281" t="s">
        <v>4119</v>
      </c>
      <c r="E136" s="281" t="s">
        <v>5564</v>
      </c>
      <c r="F136" s="1037"/>
      <c r="G136" s="1037"/>
      <c r="H136" s="40">
        <v>2</v>
      </c>
      <c r="I136" s="905"/>
      <c r="J136" s="210">
        <f t="shared" si="4"/>
        <v>0</v>
      </c>
    </row>
    <row r="137" spans="1:10" customFormat="1" ht="30" customHeight="1" thickBot="1" x14ac:dyDescent="0.35">
      <c r="A137" s="35">
        <v>119</v>
      </c>
      <c r="B137" s="1830"/>
      <c r="C137" s="281" t="s">
        <v>5460</v>
      </c>
      <c r="D137" s="281" t="s">
        <v>4119</v>
      </c>
      <c r="E137" s="281" t="s">
        <v>5565</v>
      </c>
      <c r="F137" s="901"/>
      <c r="G137" s="901"/>
      <c r="H137" s="40">
        <v>1</v>
      </c>
      <c r="I137" s="905"/>
      <c r="J137" s="210">
        <f t="shared" si="4"/>
        <v>0</v>
      </c>
    </row>
    <row r="138" spans="1:10" customFormat="1" ht="30" customHeight="1" thickBot="1" x14ac:dyDescent="0.35">
      <c r="A138" s="35">
        <v>120</v>
      </c>
      <c r="B138" s="1830"/>
      <c r="C138" s="281" t="s">
        <v>5566</v>
      </c>
      <c r="D138" s="281" t="s">
        <v>4119</v>
      </c>
      <c r="E138" s="281" t="s">
        <v>5567</v>
      </c>
      <c r="F138" s="901"/>
      <c r="G138" s="901"/>
      <c r="H138" s="40">
        <v>1</v>
      </c>
      <c r="I138" s="905"/>
      <c r="J138" s="210">
        <f t="shared" si="4"/>
        <v>0</v>
      </c>
    </row>
    <row r="139" spans="1:10" customFormat="1" ht="30" customHeight="1" thickBot="1" x14ac:dyDescent="0.35">
      <c r="A139" s="35">
        <v>121</v>
      </c>
      <c r="B139" s="1830"/>
      <c r="C139" s="281" t="s">
        <v>1683</v>
      </c>
      <c r="D139" s="281" t="s">
        <v>4119</v>
      </c>
      <c r="E139" s="281" t="s">
        <v>5568</v>
      </c>
      <c r="F139" s="1037"/>
      <c r="G139" s="1037"/>
      <c r="H139" s="40">
        <v>1</v>
      </c>
      <c r="I139" s="905"/>
      <c r="J139" s="210">
        <f t="shared" si="4"/>
        <v>0</v>
      </c>
    </row>
    <row r="140" spans="1:10" customFormat="1" ht="30" customHeight="1" thickBot="1" x14ac:dyDescent="0.35">
      <c r="A140" s="35">
        <v>122</v>
      </c>
      <c r="B140" s="1830"/>
      <c r="C140" s="281" t="s">
        <v>1683</v>
      </c>
      <c r="D140" s="281" t="s">
        <v>4119</v>
      </c>
      <c r="E140" s="281" t="s">
        <v>5569</v>
      </c>
      <c r="F140" s="1037"/>
      <c r="G140" s="1037"/>
      <c r="H140" s="40">
        <v>1</v>
      </c>
      <c r="I140" s="905"/>
      <c r="J140" s="210">
        <f t="shared" si="4"/>
        <v>0</v>
      </c>
    </row>
    <row r="141" spans="1:10" customFormat="1" ht="30" customHeight="1" thickBot="1" x14ac:dyDescent="0.35">
      <c r="A141" s="35">
        <v>123</v>
      </c>
      <c r="B141" s="1830"/>
      <c r="C141" s="281" t="s">
        <v>5466</v>
      </c>
      <c r="D141" s="281" t="s">
        <v>4119</v>
      </c>
      <c r="E141" s="281" t="s">
        <v>5570</v>
      </c>
      <c r="F141" s="901"/>
      <c r="G141" s="901"/>
      <c r="H141" s="40">
        <v>1</v>
      </c>
      <c r="I141" s="905"/>
      <c r="J141" s="210">
        <f t="shared" si="4"/>
        <v>0</v>
      </c>
    </row>
    <row r="142" spans="1:10" customFormat="1" ht="15" customHeight="1" thickBot="1" x14ac:dyDescent="0.35">
      <c r="A142" s="35">
        <v>124</v>
      </c>
      <c r="B142" s="1830"/>
      <c r="C142" s="281" t="s">
        <v>5466</v>
      </c>
      <c r="D142" s="281" t="s">
        <v>4119</v>
      </c>
      <c r="E142" s="281" t="s">
        <v>5571</v>
      </c>
      <c r="F142" s="901"/>
      <c r="G142" s="901"/>
      <c r="H142" s="40">
        <v>1</v>
      </c>
      <c r="I142" s="905"/>
      <c r="J142" s="210">
        <f t="shared" si="4"/>
        <v>0</v>
      </c>
    </row>
    <row r="143" spans="1:10" customFormat="1" ht="15" customHeight="1" thickBot="1" x14ac:dyDescent="0.35">
      <c r="A143" s="35">
        <v>125</v>
      </c>
      <c r="B143" s="1830"/>
      <c r="C143" s="281" t="s">
        <v>5436</v>
      </c>
      <c r="D143" s="281" t="s">
        <v>4119</v>
      </c>
      <c r="E143" s="281" t="s">
        <v>5572</v>
      </c>
      <c r="F143" s="1037"/>
      <c r="G143" s="1037"/>
      <c r="H143" s="40">
        <v>1</v>
      </c>
      <c r="I143" s="905"/>
      <c r="J143" s="210">
        <f t="shared" si="4"/>
        <v>0</v>
      </c>
    </row>
    <row r="144" spans="1:10" customFormat="1" ht="15" customHeight="1" thickBot="1" x14ac:dyDescent="0.35">
      <c r="A144" s="35">
        <v>126</v>
      </c>
      <c r="B144" s="1830"/>
      <c r="C144" s="281" t="s">
        <v>5573</v>
      </c>
      <c r="D144" s="281" t="s">
        <v>5574</v>
      </c>
      <c r="E144" s="281" t="s">
        <v>5575</v>
      </c>
      <c r="F144" s="901"/>
      <c r="G144" s="901"/>
      <c r="H144" s="40">
        <v>1</v>
      </c>
      <c r="I144" s="905"/>
      <c r="J144" s="210">
        <f t="shared" si="4"/>
        <v>0</v>
      </c>
    </row>
    <row r="145" spans="1:10" customFormat="1" ht="15" customHeight="1" thickBot="1" x14ac:dyDescent="0.35">
      <c r="A145" s="35">
        <v>127</v>
      </c>
      <c r="B145" s="1830"/>
      <c r="C145" s="281" t="s">
        <v>5576</v>
      </c>
      <c r="D145" s="281" t="s">
        <v>5534</v>
      </c>
      <c r="E145" s="281" t="s">
        <v>5577</v>
      </c>
      <c r="F145" s="901"/>
      <c r="G145" s="901"/>
      <c r="H145" s="40">
        <v>1</v>
      </c>
      <c r="I145" s="905"/>
      <c r="J145" s="210">
        <f t="shared" si="4"/>
        <v>0</v>
      </c>
    </row>
    <row r="146" spans="1:10" customFormat="1" ht="15" customHeight="1" thickBot="1" x14ac:dyDescent="0.35">
      <c r="A146" s="35">
        <v>128</v>
      </c>
      <c r="B146" s="1830"/>
      <c r="C146" s="281" t="s">
        <v>5576</v>
      </c>
      <c r="D146" s="281" t="s">
        <v>5534</v>
      </c>
      <c r="E146" s="281" t="s">
        <v>5578</v>
      </c>
      <c r="F146" s="1037"/>
      <c r="G146" s="1037"/>
      <c r="H146" s="40">
        <v>1</v>
      </c>
      <c r="I146" s="905"/>
      <c r="J146" s="210">
        <f t="shared" si="4"/>
        <v>0</v>
      </c>
    </row>
    <row r="147" spans="1:10" customFormat="1" ht="30" customHeight="1" thickBot="1" x14ac:dyDescent="0.35">
      <c r="A147" s="30">
        <v>129</v>
      </c>
      <c r="B147" s="1830"/>
      <c r="C147" s="281" t="s">
        <v>5579</v>
      </c>
      <c r="D147" s="281" t="s">
        <v>4119</v>
      </c>
      <c r="E147" s="281" t="s">
        <v>5580</v>
      </c>
      <c r="F147" s="1037"/>
      <c r="G147" s="1037"/>
      <c r="H147" s="40">
        <v>1</v>
      </c>
      <c r="I147" s="905"/>
      <c r="J147" s="210">
        <f t="shared" si="4"/>
        <v>0</v>
      </c>
    </row>
    <row r="148" spans="1:10" customFormat="1" ht="30" customHeight="1" thickBot="1" x14ac:dyDescent="0.35">
      <c r="A148" s="30">
        <v>130</v>
      </c>
      <c r="B148" s="1830"/>
      <c r="C148" s="281" t="s">
        <v>5579</v>
      </c>
      <c r="D148" s="281" t="s">
        <v>4119</v>
      </c>
      <c r="E148" s="281" t="s">
        <v>5581</v>
      </c>
      <c r="F148" s="901"/>
      <c r="G148" s="901"/>
      <c r="H148" s="40">
        <v>1</v>
      </c>
      <c r="I148" s="905"/>
      <c r="J148" s="210">
        <f t="shared" si="4"/>
        <v>0</v>
      </c>
    </row>
    <row r="149" spans="1:10" customFormat="1" ht="15" customHeight="1" thickBot="1" x14ac:dyDescent="0.35">
      <c r="A149" s="35">
        <v>131</v>
      </c>
      <c r="B149" s="1830"/>
      <c r="C149" s="281" t="s">
        <v>5533</v>
      </c>
      <c r="D149" s="281" t="s">
        <v>5534</v>
      </c>
      <c r="E149" s="281" t="s">
        <v>5582</v>
      </c>
      <c r="F149" s="901"/>
      <c r="G149" s="901"/>
      <c r="H149" s="40">
        <v>3</v>
      </c>
      <c r="I149" s="905"/>
      <c r="J149" s="210">
        <f t="shared" si="4"/>
        <v>0</v>
      </c>
    </row>
    <row r="150" spans="1:10" customFormat="1" ht="15" customHeight="1" thickBot="1" x14ac:dyDescent="0.35">
      <c r="A150" s="35">
        <v>132</v>
      </c>
      <c r="B150" s="1830"/>
      <c r="C150" s="281" t="s">
        <v>5533</v>
      </c>
      <c r="D150" s="281" t="s">
        <v>5534</v>
      </c>
      <c r="E150" s="281" t="s">
        <v>5583</v>
      </c>
      <c r="F150" s="1037"/>
      <c r="G150" s="1037"/>
      <c r="H150" s="40">
        <v>1</v>
      </c>
      <c r="I150" s="905"/>
      <c r="J150" s="210">
        <f t="shared" si="4"/>
        <v>0</v>
      </c>
    </row>
    <row r="151" spans="1:10" customFormat="1" ht="15" customHeight="1" thickBot="1" x14ac:dyDescent="0.35">
      <c r="A151" s="35">
        <v>133</v>
      </c>
      <c r="B151" s="1830"/>
      <c r="C151" s="150" t="s">
        <v>5533</v>
      </c>
      <c r="D151" s="150" t="s">
        <v>5534</v>
      </c>
      <c r="E151" s="150" t="s">
        <v>5584</v>
      </c>
      <c r="F151" s="903"/>
      <c r="G151" s="903"/>
      <c r="H151" s="214">
        <v>1</v>
      </c>
      <c r="I151" s="906"/>
      <c r="J151" s="212">
        <f t="shared" si="4"/>
        <v>0</v>
      </c>
    </row>
    <row r="152" spans="1:10" customFormat="1" ht="15" customHeight="1" thickBot="1" x14ac:dyDescent="0.35">
      <c r="A152" s="1747" t="s">
        <v>5585</v>
      </c>
      <c r="B152" s="1747"/>
      <c r="C152" s="1747"/>
      <c r="D152" s="1747"/>
      <c r="E152" s="1747"/>
      <c r="F152" s="1747"/>
      <c r="G152" s="1747"/>
      <c r="H152" s="1747"/>
      <c r="I152" s="1747"/>
      <c r="J152" s="1747"/>
    </row>
    <row r="153" spans="1:10" customFormat="1" ht="15" customHeight="1" thickBot="1" x14ac:dyDescent="0.35">
      <c r="A153" s="35">
        <v>134</v>
      </c>
      <c r="B153" s="1871"/>
      <c r="C153" s="281" t="s">
        <v>5438</v>
      </c>
      <c r="D153" s="281" t="s">
        <v>4119</v>
      </c>
      <c r="E153" s="281" t="s">
        <v>5586</v>
      </c>
      <c r="F153" s="1037"/>
      <c r="G153" s="1037"/>
      <c r="H153" s="40">
        <v>2</v>
      </c>
      <c r="I153" s="905"/>
      <c r="J153" s="210">
        <f t="shared" ref="J153:J175" si="5">ROUND(I153,2)*H153</f>
        <v>0</v>
      </c>
    </row>
    <row r="154" spans="1:10" customFormat="1" ht="15" customHeight="1" thickBot="1" x14ac:dyDescent="0.35">
      <c r="A154" s="35">
        <v>135</v>
      </c>
      <c r="B154" s="1871"/>
      <c r="C154" s="281" t="s">
        <v>1888</v>
      </c>
      <c r="D154" s="281" t="s">
        <v>4119</v>
      </c>
      <c r="E154" s="281" t="s">
        <v>5587</v>
      </c>
      <c r="F154" s="1044"/>
      <c r="G154" s="901"/>
      <c r="H154" s="40">
        <v>1</v>
      </c>
      <c r="I154" s="905"/>
      <c r="J154" s="210">
        <f t="shared" si="5"/>
        <v>0</v>
      </c>
    </row>
    <row r="155" spans="1:10" customFormat="1" ht="15" customHeight="1" thickBot="1" x14ac:dyDescent="0.35">
      <c r="A155" s="35">
        <v>136</v>
      </c>
      <c r="B155" s="1871"/>
      <c r="C155" s="281" t="s">
        <v>1888</v>
      </c>
      <c r="D155" s="281" t="s">
        <v>4119</v>
      </c>
      <c r="E155" s="281" t="s">
        <v>5588</v>
      </c>
      <c r="F155" s="901"/>
      <c r="G155" s="901"/>
      <c r="H155" s="40">
        <v>1</v>
      </c>
      <c r="I155" s="905"/>
      <c r="J155" s="210">
        <f t="shared" si="5"/>
        <v>0</v>
      </c>
    </row>
    <row r="156" spans="1:10" customFormat="1" ht="15" customHeight="1" thickBot="1" x14ac:dyDescent="0.35">
      <c r="A156" s="35">
        <v>137</v>
      </c>
      <c r="B156" s="1871"/>
      <c r="C156" s="281" t="s">
        <v>5436</v>
      </c>
      <c r="D156" s="281" t="s">
        <v>4119</v>
      </c>
      <c r="E156" s="281" t="s">
        <v>5589</v>
      </c>
      <c r="F156" s="1037"/>
      <c r="G156" s="1037"/>
      <c r="H156" s="40">
        <v>1</v>
      </c>
      <c r="I156" s="905"/>
      <c r="J156" s="210">
        <f t="shared" si="5"/>
        <v>0</v>
      </c>
    </row>
    <row r="157" spans="1:10" customFormat="1" ht="15" customHeight="1" thickBot="1" x14ac:dyDescent="0.35">
      <c r="A157" s="35">
        <v>138</v>
      </c>
      <c r="B157" s="1871"/>
      <c r="C157" s="281" t="s">
        <v>5557</v>
      </c>
      <c r="D157" s="281" t="s">
        <v>4119</v>
      </c>
      <c r="E157" s="281" t="s">
        <v>5590</v>
      </c>
      <c r="F157" s="901"/>
      <c r="G157" s="901"/>
      <c r="H157" s="40">
        <v>2</v>
      </c>
      <c r="I157" s="905"/>
      <c r="J157" s="210">
        <f t="shared" si="5"/>
        <v>0</v>
      </c>
    </row>
    <row r="158" spans="1:10" customFormat="1" ht="15" customHeight="1" thickBot="1" x14ac:dyDescent="0.35">
      <c r="A158" s="35">
        <v>139</v>
      </c>
      <c r="B158" s="1871"/>
      <c r="C158" s="281" t="s">
        <v>5591</v>
      </c>
      <c r="D158" s="281" t="s">
        <v>4119</v>
      </c>
      <c r="E158" s="281" t="s">
        <v>5592</v>
      </c>
      <c r="F158" s="901"/>
      <c r="G158" s="901"/>
      <c r="H158" s="40">
        <v>2</v>
      </c>
      <c r="I158" s="905"/>
      <c r="J158" s="210">
        <f t="shared" si="5"/>
        <v>0</v>
      </c>
    </row>
    <row r="159" spans="1:10" customFormat="1" ht="33" customHeight="1" thickBot="1" x14ac:dyDescent="0.35">
      <c r="A159" s="35">
        <v>140</v>
      </c>
      <c r="B159" s="1871"/>
      <c r="C159" s="281" t="s">
        <v>5566</v>
      </c>
      <c r="D159" s="281" t="s">
        <v>4119</v>
      </c>
      <c r="E159" s="281" t="s">
        <v>5593</v>
      </c>
      <c r="F159" s="1037"/>
      <c r="G159" s="1037"/>
      <c r="H159" s="40">
        <v>1</v>
      </c>
      <c r="I159" s="905"/>
      <c r="J159" s="210">
        <f t="shared" si="5"/>
        <v>0</v>
      </c>
    </row>
    <row r="160" spans="1:10" customFormat="1" ht="15" customHeight="1" thickBot="1" x14ac:dyDescent="0.35">
      <c r="A160" s="35">
        <v>141</v>
      </c>
      <c r="B160" s="1871"/>
      <c r="C160" s="281" t="s">
        <v>5466</v>
      </c>
      <c r="D160" s="281" t="s">
        <v>4119</v>
      </c>
      <c r="E160" s="281" t="s">
        <v>5594</v>
      </c>
      <c r="F160" s="901"/>
      <c r="G160" s="901"/>
      <c r="H160" s="40">
        <v>1</v>
      </c>
      <c r="I160" s="905"/>
      <c r="J160" s="210">
        <f t="shared" si="5"/>
        <v>0</v>
      </c>
    </row>
    <row r="161" spans="1:10" customFormat="1" ht="15" customHeight="1" thickBot="1" x14ac:dyDescent="0.35">
      <c r="A161" s="35">
        <v>142</v>
      </c>
      <c r="B161" s="1871"/>
      <c r="C161" s="281" t="s">
        <v>5595</v>
      </c>
      <c r="D161" s="281" t="s">
        <v>4119</v>
      </c>
      <c r="E161" s="281" t="s">
        <v>5596</v>
      </c>
      <c r="F161" s="901"/>
      <c r="G161" s="901"/>
      <c r="H161" s="40">
        <v>1</v>
      </c>
      <c r="I161" s="905"/>
      <c r="J161" s="210">
        <f t="shared" si="5"/>
        <v>0</v>
      </c>
    </row>
    <row r="162" spans="1:10" customFormat="1" ht="30" customHeight="1" thickBot="1" x14ac:dyDescent="0.35">
      <c r="A162" s="35">
        <v>143</v>
      </c>
      <c r="B162" s="1871"/>
      <c r="C162" s="281" t="s">
        <v>5597</v>
      </c>
      <c r="D162" s="281" t="s">
        <v>4119</v>
      </c>
      <c r="E162" s="281" t="s">
        <v>5598</v>
      </c>
      <c r="F162" s="1037"/>
      <c r="G162" s="1037"/>
      <c r="H162" s="40">
        <v>4</v>
      </c>
      <c r="I162" s="905"/>
      <c r="J162" s="210">
        <f t="shared" si="5"/>
        <v>0</v>
      </c>
    </row>
    <row r="163" spans="1:10" customFormat="1" ht="15" customHeight="1" thickBot="1" x14ac:dyDescent="0.35">
      <c r="A163" s="35">
        <v>144</v>
      </c>
      <c r="B163" s="1871"/>
      <c r="C163" s="281" t="s">
        <v>5510</v>
      </c>
      <c r="D163" s="281" t="s">
        <v>4119</v>
      </c>
      <c r="E163" s="281" t="s">
        <v>5599</v>
      </c>
      <c r="F163" s="901"/>
      <c r="G163" s="901"/>
      <c r="H163" s="40">
        <v>1</v>
      </c>
      <c r="I163" s="905"/>
      <c r="J163" s="210">
        <f t="shared" si="5"/>
        <v>0</v>
      </c>
    </row>
    <row r="164" spans="1:10" customFormat="1" ht="15" customHeight="1" thickBot="1" x14ac:dyDescent="0.35">
      <c r="A164" s="35">
        <v>145</v>
      </c>
      <c r="B164" s="1871"/>
      <c r="C164" s="281" t="s">
        <v>5510</v>
      </c>
      <c r="D164" s="281" t="s">
        <v>4119</v>
      </c>
      <c r="E164" s="281" t="s">
        <v>5600</v>
      </c>
      <c r="F164" s="901"/>
      <c r="G164" s="901"/>
      <c r="H164" s="40">
        <v>1</v>
      </c>
      <c r="I164" s="905"/>
      <c r="J164" s="210">
        <f t="shared" si="5"/>
        <v>0</v>
      </c>
    </row>
    <row r="165" spans="1:10" customFormat="1" ht="15" customHeight="1" thickBot="1" x14ac:dyDescent="0.35">
      <c r="A165" s="35">
        <v>146</v>
      </c>
      <c r="B165" s="1871"/>
      <c r="C165" s="281" t="s">
        <v>5510</v>
      </c>
      <c r="D165" s="281" t="s">
        <v>4119</v>
      </c>
      <c r="E165" s="281" t="s">
        <v>5601</v>
      </c>
      <c r="F165" s="1037"/>
      <c r="G165" s="1037"/>
      <c r="H165" s="40">
        <v>1</v>
      </c>
      <c r="I165" s="905"/>
      <c r="J165" s="210">
        <f t="shared" si="5"/>
        <v>0</v>
      </c>
    </row>
    <row r="166" spans="1:10" customFormat="1" ht="15" customHeight="1" thickBot="1" x14ac:dyDescent="0.35">
      <c r="A166" s="35">
        <v>147</v>
      </c>
      <c r="B166" s="1871"/>
      <c r="C166" s="281" t="s">
        <v>5602</v>
      </c>
      <c r="D166" s="281"/>
      <c r="E166" s="281" t="s">
        <v>5603</v>
      </c>
      <c r="F166" s="1037"/>
      <c r="G166" s="1037"/>
      <c r="H166" s="40">
        <v>1</v>
      </c>
      <c r="I166" s="905"/>
      <c r="J166" s="210">
        <f t="shared" si="5"/>
        <v>0</v>
      </c>
    </row>
    <row r="167" spans="1:10" customFormat="1" ht="15" customHeight="1" thickBot="1" x14ac:dyDescent="0.35">
      <c r="A167" s="35">
        <v>148</v>
      </c>
      <c r="B167" s="1871"/>
      <c r="C167" s="281" t="s">
        <v>5604</v>
      </c>
      <c r="D167" s="281"/>
      <c r="E167" s="281" t="s">
        <v>5605</v>
      </c>
      <c r="F167" s="901"/>
      <c r="G167" s="901"/>
      <c r="H167" s="40">
        <v>1</v>
      </c>
      <c r="I167" s="905"/>
      <c r="J167" s="210">
        <f t="shared" si="5"/>
        <v>0</v>
      </c>
    </row>
    <row r="168" spans="1:10" customFormat="1" ht="15" customHeight="1" thickBot="1" x14ac:dyDescent="0.35">
      <c r="A168" s="35">
        <v>149</v>
      </c>
      <c r="B168" s="1871"/>
      <c r="C168" s="281" t="s">
        <v>5606</v>
      </c>
      <c r="D168" s="281" t="s">
        <v>4119</v>
      </c>
      <c r="E168" s="281" t="s">
        <v>5607</v>
      </c>
      <c r="F168" s="901"/>
      <c r="G168" s="901"/>
      <c r="H168" s="40">
        <v>4</v>
      </c>
      <c r="I168" s="905"/>
      <c r="J168" s="210">
        <f t="shared" si="5"/>
        <v>0</v>
      </c>
    </row>
    <row r="169" spans="1:10" customFormat="1" ht="15" customHeight="1" thickBot="1" x14ac:dyDescent="0.35">
      <c r="A169" s="35">
        <v>150</v>
      </c>
      <c r="B169" s="1871"/>
      <c r="C169" s="281" t="s">
        <v>5533</v>
      </c>
      <c r="D169" s="281" t="s">
        <v>5534</v>
      </c>
      <c r="E169" s="281" t="s">
        <v>5608</v>
      </c>
      <c r="F169" s="1037"/>
      <c r="G169" s="1037"/>
      <c r="H169" s="40">
        <v>1</v>
      </c>
      <c r="I169" s="905"/>
      <c r="J169" s="210">
        <f t="shared" si="5"/>
        <v>0</v>
      </c>
    </row>
    <row r="170" spans="1:10" customFormat="1" ht="15" customHeight="1" thickBot="1" x14ac:dyDescent="0.35">
      <c r="A170" s="35">
        <v>151</v>
      </c>
      <c r="B170" s="1871"/>
      <c r="C170" s="281" t="s">
        <v>5524</v>
      </c>
      <c r="D170" s="281" t="s">
        <v>4119</v>
      </c>
      <c r="E170" s="281" t="s">
        <v>5609</v>
      </c>
      <c r="F170" s="1037"/>
      <c r="G170" s="1037"/>
      <c r="H170" s="40">
        <v>1</v>
      </c>
      <c r="I170" s="905"/>
      <c r="J170" s="210">
        <f t="shared" si="5"/>
        <v>0</v>
      </c>
    </row>
    <row r="171" spans="1:10" customFormat="1" ht="15" customHeight="1" thickBot="1" x14ac:dyDescent="0.35">
      <c r="A171" s="35">
        <v>152</v>
      </c>
      <c r="B171" s="1871"/>
      <c r="C171" s="281" t="s">
        <v>5610</v>
      </c>
      <c r="D171" s="281" t="s">
        <v>4119</v>
      </c>
      <c r="E171" s="281" t="s">
        <v>5611</v>
      </c>
      <c r="F171" s="901"/>
      <c r="G171" s="901"/>
      <c r="H171" s="40">
        <v>1</v>
      </c>
      <c r="I171" s="905"/>
      <c r="J171" s="210">
        <f t="shared" si="5"/>
        <v>0</v>
      </c>
    </row>
    <row r="172" spans="1:10" customFormat="1" ht="15" customHeight="1" thickBot="1" x14ac:dyDescent="0.35">
      <c r="A172" s="35">
        <v>153</v>
      </c>
      <c r="B172" s="1871"/>
      <c r="C172" s="281" t="s">
        <v>5612</v>
      </c>
      <c r="D172" s="281" t="s">
        <v>5373</v>
      </c>
      <c r="E172" s="281" t="s">
        <v>5613</v>
      </c>
      <c r="F172" s="1037"/>
      <c r="G172" s="1037"/>
      <c r="H172" s="40">
        <v>1</v>
      </c>
      <c r="I172" s="905"/>
      <c r="J172" s="210">
        <f t="shared" si="5"/>
        <v>0</v>
      </c>
    </row>
    <row r="173" spans="1:10" customFormat="1" ht="15" customHeight="1" thickBot="1" x14ac:dyDescent="0.35">
      <c r="A173" s="35">
        <v>154</v>
      </c>
      <c r="B173" s="1871"/>
      <c r="C173" s="281" t="s">
        <v>5614</v>
      </c>
      <c r="D173" s="281" t="s">
        <v>3284</v>
      </c>
      <c r="E173" s="281" t="s">
        <v>5615</v>
      </c>
      <c r="F173" s="1037"/>
      <c r="G173" s="1037"/>
      <c r="H173" s="40">
        <v>1</v>
      </c>
      <c r="I173" s="905"/>
      <c r="J173" s="210">
        <f t="shared" si="5"/>
        <v>0</v>
      </c>
    </row>
    <row r="174" spans="1:10" customFormat="1" ht="15" customHeight="1" thickBot="1" x14ac:dyDescent="0.35">
      <c r="A174" s="35">
        <v>155</v>
      </c>
      <c r="B174" s="1871"/>
      <c r="C174" s="281" t="s">
        <v>3469</v>
      </c>
      <c r="D174" s="281" t="s">
        <v>5616</v>
      </c>
      <c r="E174" s="281" t="s">
        <v>3468</v>
      </c>
      <c r="F174" s="901"/>
      <c r="G174" s="901"/>
      <c r="H174" s="40">
        <v>1</v>
      </c>
      <c r="I174" s="905"/>
      <c r="J174" s="210">
        <f t="shared" si="5"/>
        <v>0</v>
      </c>
    </row>
    <row r="175" spans="1:10" customFormat="1" ht="30" customHeight="1" thickBot="1" x14ac:dyDescent="0.35">
      <c r="A175" s="30">
        <v>156</v>
      </c>
      <c r="B175" s="1871"/>
      <c r="C175" s="150" t="s">
        <v>5617</v>
      </c>
      <c r="D175" s="150" t="s">
        <v>5618</v>
      </c>
      <c r="E175" s="150" t="s">
        <v>5619</v>
      </c>
      <c r="F175" s="903"/>
      <c r="G175" s="903"/>
      <c r="H175" s="44">
        <v>6</v>
      </c>
      <c r="I175" s="906"/>
      <c r="J175" s="212">
        <f t="shared" si="5"/>
        <v>0</v>
      </c>
    </row>
    <row r="176" spans="1:10" customFormat="1" ht="15" customHeight="1" thickBot="1" x14ac:dyDescent="0.35">
      <c r="A176" s="1747" t="s">
        <v>5620</v>
      </c>
      <c r="B176" s="1747"/>
      <c r="C176" s="1747"/>
      <c r="D176" s="1747"/>
      <c r="E176" s="1747"/>
      <c r="F176" s="1747"/>
      <c r="G176" s="1747"/>
      <c r="H176" s="1747"/>
      <c r="I176" s="1747"/>
      <c r="J176" s="1747"/>
    </row>
    <row r="177" spans="1:10" customFormat="1" ht="15" customHeight="1" thickBot="1" x14ac:dyDescent="0.35">
      <c r="A177" s="26">
        <v>157</v>
      </c>
      <c r="B177" s="1830" t="s">
        <v>5390</v>
      </c>
      <c r="C177" s="213" t="s">
        <v>5621</v>
      </c>
      <c r="D177" s="213" t="s">
        <v>5622</v>
      </c>
      <c r="E177" s="213" t="s">
        <v>5623</v>
      </c>
      <c r="F177" s="1045"/>
      <c r="G177" s="1045"/>
      <c r="H177" s="24">
        <v>1</v>
      </c>
      <c r="I177" s="904"/>
      <c r="J177" s="209">
        <f>ROUND(I177,2)*H177</f>
        <v>0</v>
      </c>
    </row>
    <row r="178" spans="1:10" customFormat="1" ht="15" customHeight="1" thickBot="1" x14ac:dyDescent="0.35">
      <c r="A178" s="35">
        <v>158</v>
      </c>
      <c r="B178" s="1830"/>
      <c r="C178" s="281" t="s">
        <v>5624</v>
      </c>
      <c r="D178" s="281" t="s">
        <v>5622</v>
      </c>
      <c r="E178" s="281" t="s">
        <v>5625</v>
      </c>
      <c r="F178" s="1037"/>
      <c r="G178" s="1037"/>
      <c r="H178" s="33">
        <v>1</v>
      </c>
      <c r="I178" s="905"/>
      <c r="J178" s="210">
        <f>ROUND(I178,2)*H178</f>
        <v>0</v>
      </c>
    </row>
    <row r="179" spans="1:10" customFormat="1" ht="15" customHeight="1" thickBot="1" x14ac:dyDescent="0.35">
      <c r="A179" s="104">
        <v>159</v>
      </c>
      <c r="B179" s="1830"/>
      <c r="C179" s="150" t="s">
        <v>5626</v>
      </c>
      <c r="D179" s="150" t="s">
        <v>5627</v>
      </c>
      <c r="E179" s="150" t="s">
        <v>5628</v>
      </c>
      <c r="F179" s="903"/>
      <c r="G179" s="903"/>
      <c r="H179" s="44">
        <v>1</v>
      </c>
      <c r="I179" s="906"/>
      <c r="J179" s="212">
        <f>ROUND(I179,2)*H179</f>
        <v>0</v>
      </c>
    </row>
    <row r="180" spans="1:10" customFormat="1" ht="15" thickBot="1" x14ac:dyDescent="0.35">
      <c r="A180" s="1747" t="s">
        <v>5327</v>
      </c>
      <c r="B180" s="1747"/>
      <c r="C180" s="1747"/>
      <c r="D180" s="1747"/>
      <c r="E180" s="1747"/>
      <c r="F180" s="1747"/>
      <c r="G180" s="1747"/>
      <c r="H180" s="1747"/>
      <c r="I180" s="1747"/>
      <c r="J180" s="58">
        <f>SUM(J16:J179)</f>
        <v>0</v>
      </c>
    </row>
    <row r="181" spans="1:10" customFormat="1" x14ac:dyDescent="0.3">
      <c r="A181" s="142"/>
      <c r="B181" s="142"/>
      <c r="C181" s="142"/>
      <c r="D181" s="142"/>
      <c r="E181" s="142"/>
      <c r="F181" s="142"/>
      <c r="G181" s="142"/>
      <c r="H181" s="143"/>
      <c r="I181" s="142"/>
      <c r="J181" s="142"/>
    </row>
    <row r="182" spans="1:10" customFormat="1" ht="64.349999999999994" customHeight="1" x14ac:dyDescent="0.3">
      <c r="A182" s="1884" t="s">
        <v>1572</v>
      </c>
      <c r="B182" s="1884"/>
      <c r="C182" s="1884"/>
      <c r="D182" s="1884"/>
      <c r="E182" s="1884"/>
      <c r="F182" s="1884"/>
      <c r="G182" s="1884"/>
      <c r="H182" s="1884"/>
      <c r="I182" s="1884"/>
      <c r="J182" s="1884"/>
    </row>
    <row r="183" spans="1:10" customFormat="1" x14ac:dyDescent="0.3">
      <c r="A183" s="496"/>
      <c r="B183" s="496"/>
      <c r="C183" s="496"/>
      <c r="D183" s="496"/>
      <c r="E183" s="496"/>
      <c r="F183" s="496"/>
      <c r="G183" s="496"/>
      <c r="H183" s="497"/>
      <c r="I183" s="496"/>
      <c r="J183" s="496"/>
    </row>
    <row r="184" spans="1:10" customFormat="1" x14ac:dyDescent="0.3">
      <c r="A184" s="496"/>
      <c r="B184" s="496"/>
      <c r="C184" s="496"/>
      <c r="D184" s="496"/>
      <c r="E184" s="496"/>
      <c r="F184" s="496"/>
      <c r="G184" s="496"/>
      <c r="H184" s="497"/>
      <c r="I184" s="496"/>
      <c r="J184" s="496"/>
    </row>
    <row r="185" spans="1:10" customFormat="1" x14ac:dyDescent="0.3">
      <c r="A185" s="496"/>
      <c r="B185" s="496"/>
      <c r="C185" s="496"/>
      <c r="D185" s="496"/>
      <c r="E185" s="496"/>
      <c r="F185" s="496"/>
      <c r="G185" s="496"/>
      <c r="H185" s="497"/>
      <c r="I185" s="496"/>
      <c r="J185" s="496"/>
    </row>
    <row r="186" spans="1:10" customFormat="1" x14ac:dyDescent="0.3">
      <c r="A186" s="496"/>
      <c r="B186" s="496"/>
      <c r="C186" s="496"/>
      <c r="D186" s="496"/>
      <c r="E186" s="496"/>
      <c r="F186" s="496"/>
      <c r="G186" s="496"/>
      <c r="H186" s="497"/>
      <c r="I186" s="496"/>
      <c r="J186" s="496"/>
    </row>
  </sheetData>
  <sheetProtection algorithmName="SHA-512" hashValue="p/rIxJWwuiU7LYfBsVH7giCP1wUMp3YmDcfc4rUPX+/JnLzVtbvAH95/Q8QaWMoGyOKBJs6JTZU5+q4y6FqqBw==" saltValue="osW81IvFwhGqFjaBfnZPgg==" spinCount="100000" sheet="1" objects="1" scenarios="1"/>
  <mergeCells count="31">
    <mergeCell ref="F1:J1"/>
    <mergeCell ref="A8:C8"/>
    <mergeCell ref="A9:H9"/>
    <mergeCell ref="A10:H10"/>
    <mergeCell ref="A11:A13"/>
    <mergeCell ref="B11:B13"/>
    <mergeCell ref="C11:C13"/>
    <mergeCell ref="D11:E11"/>
    <mergeCell ref="F11:G11"/>
    <mergeCell ref="H11:H13"/>
    <mergeCell ref="A79:J79"/>
    <mergeCell ref="I11:I13"/>
    <mergeCell ref="J11:J13"/>
    <mergeCell ref="D12:D13"/>
    <mergeCell ref="E12:E13"/>
    <mergeCell ref="F12:F13"/>
    <mergeCell ref="G12:G13"/>
    <mergeCell ref="A14:J14"/>
    <mergeCell ref="A15:J15"/>
    <mergeCell ref="B16:B21"/>
    <mergeCell ref="A22:J22"/>
    <mergeCell ref="B23:B78"/>
    <mergeCell ref="B177:B179"/>
    <mergeCell ref="A180:I180"/>
    <mergeCell ref="A182:J182"/>
    <mergeCell ref="B80:B121"/>
    <mergeCell ref="A122:J122"/>
    <mergeCell ref="B123:B151"/>
    <mergeCell ref="A152:J152"/>
    <mergeCell ref="B153:B175"/>
    <mergeCell ref="A176:J176"/>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E9D0-4DCB-4CE5-B415-1332A6FE205D}">
  <sheetPr>
    <tabColor rgb="FFC1F0C8"/>
    <pageSetUpPr fitToPage="1"/>
  </sheetPr>
  <dimension ref="A1:K129"/>
  <sheetViews>
    <sheetView topLeftCell="D1" workbookViewId="0">
      <selection activeCell="I15" sqref="I15:I122"/>
    </sheetView>
  </sheetViews>
  <sheetFormatPr defaultColWidth="8.88671875" defaultRowHeight="14.4" x14ac:dyDescent="0.3"/>
  <cols>
    <col min="1" max="1" width="8.88671875" style="6" bestFit="1" customWidth="1"/>
    <col min="2" max="2" width="10.109375" style="6" customWidth="1"/>
    <col min="3" max="3" width="24.109375" style="6" customWidth="1"/>
    <col min="4" max="4" width="17.109375" style="6" customWidth="1"/>
    <col min="5" max="5" width="49.88671875" style="6" customWidth="1"/>
    <col min="6" max="6" width="13.88671875" style="6" customWidth="1"/>
    <col min="7" max="7" width="38.332031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5629</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x14ac:dyDescent="0.3">
      <c r="A9" s="1771" t="s">
        <v>4594</v>
      </c>
      <c r="B9" s="1771"/>
      <c r="C9" s="1771"/>
      <c r="D9" s="1771"/>
      <c r="E9" s="1771"/>
      <c r="F9" s="1771"/>
      <c r="G9" s="1771"/>
      <c r="H9" s="1771"/>
      <c r="I9" s="67"/>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4595</v>
      </c>
      <c r="B14" s="1759"/>
      <c r="C14" s="1759"/>
      <c r="D14" s="1759"/>
      <c r="E14" s="1759"/>
      <c r="F14" s="1759"/>
      <c r="G14" s="1759"/>
      <c r="H14" s="1759"/>
      <c r="I14" s="1759"/>
      <c r="J14" s="1759"/>
      <c r="K14" s="6"/>
    </row>
    <row r="15" spans="1:11" customFormat="1" ht="30" customHeight="1" thickBot="1" x14ac:dyDescent="0.35">
      <c r="A15" s="20">
        <v>1</v>
      </c>
      <c r="B15" s="1830" t="s">
        <v>5630</v>
      </c>
      <c r="C15" s="213" t="s">
        <v>5631</v>
      </c>
      <c r="D15" s="213" t="s">
        <v>5632</v>
      </c>
      <c r="E15" s="213" t="s">
        <v>5633</v>
      </c>
      <c r="F15" s="899"/>
      <c r="G15" s="899"/>
      <c r="H15" s="24">
        <v>1</v>
      </c>
      <c r="I15" s="923"/>
      <c r="J15" s="209">
        <f t="shared" ref="J15:J46" si="0">ROUND(I15,2)*H15</f>
        <v>0</v>
      </c>
      <c r="K15" s="6"/>
    </row>
    <row r="16" spans="1:11" customFormat="1" ht="45" customHeight="1" thickBot="1" x14ac:dyDescent="0.35">
      <c r="A16" s="30">
        <v>2</v>
      </c>
      <c r="B16" s="1830"/>
      <c r="C16" s="281" t="s">
        <v>5634</v>
      </c>
      <c r="D16" s="281" t="s">
        <v>5635</v>
      </c>
      <c r="E16" s="281" t="s">
        <v>5636</v>
      </c>
      <c r="F16" s="901"/>
      <c r="G16" s="901"/>
      <c r="H16" s="33">
        <v>1</v>
      </c>
      <c r="I16" s="924"/>
      <c r="J16" s="210">
        <f t="shared" si="0"/>
        <v>0</v>
      </c>
      <c r="K16" s="6"/>
    </row>
    <row r="17" spans="1:11" customFormat="1" ht="15" customHeight="1" thickBot="1" x14ac:dyDescent="0.35">
      <c r="A17" s="30">
        <v>3</v>
      </c>
      <c r="B17" s="1830"/>
      <c r="C17" s="281" t="s">
        <v>5634</v>
      </c>
      <c r="D17" s="281" t="s">
        <v>2101</v>
      </c>
      <c r="E17" s="281" t="s">
        <v>5637</v>
      </c>
      <c r="F17" s="1037"/>
      <c r="G17" s="1037"/>
      <c r="H17" s="33">
        <v>1</v>
      </c>
      <c r="I17" s="924"/>
      <c r="J17" s="210">
        <f t="shared" si="0"/>
        <v>0</v>
      </c>
      <c r="K17" s="6"/>
    </row>
    <row r="18" spans="1:11" customFormat="1" ht="45" customHeight="1" thickBot="1" x14ac:dyDescent="0.35">
      <c r="A18" s="30">
        <v>4</v>
      </c>
      <c r="B18" s="1830"/>
      <c r="C18" s="281" t="s">
        <v>5638</v>
      </c>
      <c r="D18" s="281"/>
      <c r="E18" s="281" t="s">
        <v>5639</v>
      </c>
      <c r="F18" s="1037"/>
      <c r="G18" s="1037"/>
      <c r="H18" s="33">
        <v>1</v>
      </c>
      <c r="I18" s="924"/>
      <c r="J18" s="210">
        <f t="shared" si="0"/>
        <v>0</v>
      </c>
      <c r="K18" s="6"/>
    </row>
    <row r="19" spans="1:11" customFormat="1" ht="15" customHeight="1" thickBot="1" x14ac:dyDescent="0.35">
      <c r="A19" s="30">
        <v>5</v>
      </c>
      <c r="B19" s="1830"/>
      <c r="C19" s="281" t="s">
        <v>5640</v>
      </c>
      <c r="D19" s="281" t="s">
        <v>3503</v>
      </c>
      <c r="E19" s="281" t="s">
        <v>5641</v>
      </c>
      <c r="F19" s="1037"/>
      <c r="G19" s="1037"/>
      <c r="H19" s="33">
        <v>1</v>
      </c>
      <c r="I19" s="924"/>
      <c r="J19" s="342">
        <f t="shared" si="0"/>
        <v>0</v>
      </c>
      <c r="K19" s="6"/>
    </row>
    <row r="20" spans="1:11" customFormat="1" ht="15" customHeight="1" thickBot="1" x14ac:dyDescent="0.35">
      <c r="A20" s="30">
        <v>6</v>
      </c>
      <c r="B20" s="1830"/>
      <c r="C20" s="281" t="s">
        <v>5642</v>
      </c>
      <c r="D20" s="281" t="s">
        <v>3503</v>
      </c>
      <c r="E20" s="281" t="s">
        <v>5643</v>
      </c>
      <c r="F20" s="901"/>
      <c r="G20" s="901"/>
      <c r="H20" s="33">
        <v>1</v>
      </c>
      <c r="I20" s="924"/>
      <c r="J20" s="342">
        <f t="shared" si="0"/>
        <v>0</v>
      </c>
      <c r="K20" s="6"/>
    </row>
    <row r="21" spans="1:11" customFormat="1" ht="15" customHeight="1" thickBot="1" x14ac:dyDescent="0.35">
      <c r="A21" s="30">
        <v>7</v>
      </c>
      <c r="B21" s="1830"/>
      <c r="C21" s="281" t="s">
        <v>5644</v>
      </c>
      <c r="D21" s="281" t="s">
        <v>3503</v>
      </c>
      <c r="E21" s="281" t="s">
        <v>5645</v>
      </c>
      <c r="F21" s="1037"/>
      <c r="G21" s="1037"/>
      <c r="H21" s="33">
        <v>1</v>
      </c>
      <c r="I21" s="924"/>
      <c r="J21" s="342">
        <f t="shared" si="0"/>
        <v>0</v>
      </c>
      <c r="K21" s="6"/>
    </row>
    <row r="22" spans="1:11" customFormat="1" ht="15" customHeight="1" thickBot="1" x14ac:dyDescent="0.35">
      <c r="A22" s="30">
        <v>8</v>
      </c>
      <c r="B22" s="1830"/>
      <c r="C22" s="281" t="s">
        <v>5646</v>
      </c>
      <c r="D22" s="281" t="s">
        <v>3503</v>
      </c>
      <c r="E22" s="281" t="s">
        <v>5647</v>
      </c>
      <c r="F22" s="901"/>
      <c r="G22" s="901"/>
      <c r="H22" s="33">
        <v>1</v>
      </c>
      <c r="I22" s="924"/>
      <c r="J22" s="342">
        <f t="shared" si="0"/>
        <v>0</v>
      </c>
      <c r="K22" s="6"/>
    </row>
    <row r="23" spans="1:11" customFormat="1" ht="15" customHeight="1" thickBot="1" x14ac:dyDescent="0.35">
      <c r="A23" s="30">
        <v>9</v>
      </c>
      <c r="B23" s="1830"/>
      <c r="C23" s="281" t="s">
        <v>5648</v>
      </c>
      <c r="D23" s="281" t="s">
        <v>3503</v>
      </c>
      <c r="E23" s="281" t="s">
        <v>5649</v>
      </c>
      <c r="F23" s="901"/>
      <c r="G23" s="901"/>
      <c r="H23" s="33">
        <v>1</v>
      </c>
      <c r="I23" s="924"/>
      <c r="J23" s="342">
        <f t="shared" si="0"/>
        <v>0</v>
      </c>
      <c r="K23" s="6"/>
    </row>
    <row r="24" spans="1:11" customFormat="1" ht="15" customHeight="1" thickBot="1" x14ac:dyDescent="0.35">
      <c r="A24" s="30">
        <v>10</v>
      </c>
      <c r="B24" s="1830"/>
      <c r="C24" s="492" t="s">
        <v>5650</v>
      </c>
      <c r="D24" s="492" t="s">
        <v>3503</v>
      </c>
      <c r="E24" s="492" t="s">
        <v>5651</v>
      </c>
      <c r="F24" s="1037"/>
      <c r="G24" s="1037"/>
      <c r="H24" s="33">
        <v>1</v>
      </c>
      <c r="I24" s="924"/>
      <c r="J24" s="342">
        <f t="shared" si="0"/>
        <v>0</v>
      </c>
      <c r="K24" s="6"/>
    </row>
    <row r="25" spans="1:11" customFormat="1" ht="134.25" customHeight="1" thickBot="1" x14ac:dyDescent="0.35">
      <c r="A25" s="30">
        <v>11</v>
      </c>
      <c r="B25" s="1830"/>
      <c r="C25" s="281" t="s">
        <v>4633</v>
      </c>
      <c r="D25" s="281" t="s">
        <v>3136</v>
      </c>
      <c r="E25" s="281" t="s">
        <v>5652</v>
      </c>
      <c r="F25" s="900"/>
      <c r="G25" s="901"/>
      <c r="H25" s="33">
        <v>1</v>
      </c>
      <c r="I25" s="924"/>
      <c r="J25" s="210">
        <f t="shared" si="0"/>
        <v>0</v>
      </c>
      <c r="K25" s="6"/>
    </row>
    <row r="26" spans="1:11" customFormat="1" ht="15" customHeight="1" thickBot="1" x14ac:dyDescent="0.35">
      <c r="A26" s="30">
        <v>12</v>
      </c>
      <c r="B26" s="1830"/>
      <c r="C26" s="281" t="s">
        <v>5653</v>
      </c>
      <c r="D26" s="281" t="s">
        <v>3328</v>
      </c>
      <c r="E26" s="281" t="s">
        <v>5654</v>
      </c>
      <c r="F26" s="1040"/>
      <c r="G26" s="1037"/>
      <c r="H26" s="33">
        <v>1</v>
      </c>
      <c r="I26" s="924"/>
      <c r="J26" s="342">
        <f t="shared" si="0"/>
        <v>0</v>
      </c>
      <c r="K26" s="6"/>
    </row>
    <row r="27" spans="1:11" customFormat="1" ht="15" customHeight="1" thickBot="1" x14ac:dyDescent="0.35">
      <c r="A27" s="30">
        <v>13</v>
      </c>
      <c r="B27" s="1830"/>
      <c r="C27" s="281" t="s">
        <v>5653</v>
      </c>
      <c r="D27" s="281" t="s">
        <v>3328</v>
      </c>
      <c r="E27" s="281" t="s">
        <v>5655</v>
      </c>
      <c r="F27" s="900"/>
      <c r="G27" s="901"/>
      <c r="H27" s="33">
        <v>1</v>
      </c>
      <c r="I27" s="924"/>
      <c r="J27" s="342">
        <f t="shared" si="0"/>
        <v>0</v>
      </c>
      <c r="K27" s="6"/>
    </row>
    <row r="28" spans="1:11" s="735" customFormat="1" ht="30" customHeight="1" thickBot="1" x14ac:dyDescent="0.35">
      <c r="A28" s="30">
        <v>14</v>
      </c>
      <c r="B28" s="1830"/>
      <c r="C28" s="281" t="s">
        <v>5653</v>
      </c>
      <c r="D28" s="281" t="s">
        <v>3328</v>
      </c>
      <c r="E28" s="281" t="s">
        <v>5656</v>
      </c>
      <c r="F28" s="1046"/>
      <c r="G28" s="1047"/>
      <c r="H28" s="33">
        <v>1</v>
      </c>
      <c r="I28" s="924"/>
      <c r="J28" s="342">
        <f t="shared" si="0"/>
        <v>0</v>
      </c>
      <c r="K28" s="734"/>
    </row>
    <row r="29" spans="1:11" customFormat="1" ht="15" customHeight="1" thickBot="1" x14ac:dyDescent="0.35">
      <c r="A29" s="30">
        <v>15</v>
      </c>
      <c r="B29" s="1830"/>
      <c r="C29" s="281" t="s">
        <v>5653</v>
      </c>
      <c r="D29" s="281" t="s">
        <v>3328</v>
      </c>
      <c r="E29" s="281" t="s">
        <v>5657</v>
      </c>
      <c r="F29" s="1040"/>
      <c r="G29" s="1037"/>
      <c r="H29" s="33">
        <v>1</v>
      </c>
      <c r="I29" s="924"/>
      <c r="J29" s="342">
        <f t="shared" si="0"/>
        <v>0</v>
      </c>
      <c r="K29" s="6"/>
    </row>
    <row r="30" spans="1:11" customFormat="1" ht="15" customHeight="1" thickBot="1" x14ac:dyDescent="0.35">
      <c r="A30" s="30">
        <v>16</v>
      </c>
      <c r="B30" s="1830"/>
      <c r="C30" s="149" t="s">
        <v>5658</v>
      </c>
      <c r="D30" s="149"/>
      <c r="E30" s="149" t="s">
        <v>5659</v>
      </c>
      <c r="F30" s="900"/>
      <c r="G30" s="901"/>
      <c r="H30" s="33">
        <v>5</v>
      </c>
      <c r="I30" s="924"/>
      <c r="J30" s="342">
        <f t="shared" si="0"/>
        <v>0</v>
      </c>
      <c r="K30" s="6"/>
    </row>
    <row r="31" spans="1:11" customFormat="1" ht="15" customHeight="1" thickBot="1" x14ac:dyDescent="0.35">
      <c r="A31" s="30">
        <v>17</v>
      </c>
      <c r="B31" s="1830"/>
      <c r="C31" s="149" t="s">
        <v>5658</v>
      </c>
      <c r="D31" s="149"/>
      <c r="E31" s="149" t="s">
        <v>5660</v>
      </c>
      <c r="F31" s="900"/>
      <c r="G31" s="901"/>
      <c r="H31" s="33">
        <v>5</v>
      </c>
      <c r="I31" s="924"/>
      <c r="J31" s="342">
        <f t="shared" si="0"/>
        <v>0</v>
      </c>
      <c r="K31" s="6"/>
    </row>
    <row r="32" spans="1:11" customFormat="1" ht="15" customHeight="1" thickBot="1" x14ac:dyDescent="0.35">
      <c r="A32" s="30">
        <v>18</v>
      </c>
      <c r="B32" s="1830"/>
      <c r="C32" s="149" t="s">
        <v>5658</v>
      </c>
      <c r="D32" s="149"/>
      <c r="E32" s="149" t="s">
        <v>5661</v>
      </c>
      <c r="F32" s="900"/>
      <c r="G32" s="901"/>
      <c r="H32" s="33">
        <v>5</v>
      </c>
      <c r="I32" s="924"/>
      <c r="J32" s="342">
        <f t="shared" si="0"/>
        <v>0</v>
      </c>
      <c r="K32" s="6"/>
    </row>
    <row r="33" spans="1:11" customFormat="1" ht="15" customHeight="1" thickBot="1" x14ac:dyDescent="0.35">
      <c r="A33" s="30">
        <v>19</v>
      </c>
      <c r="B33" s="1830"/>
      <c r="C33" s="736" t="s">
        <v>5658</v>
      </c>
      <c r="D33" s="736"/>
      <c r="E33" s="736" t="s">
        <v>5662</v>
      </c>
      <c r="F33" s="901"/>
      <c r="G33" s="901"/>
      <c r="H33" s="33">
        <v>5</v>
      </c>
      <c r="I33" s="924"/>
      <c r="J33" s="342">
        <f t="shared" si="0"/>
        <v>0</v>
      </c>
      <c r="K33" s="6"/>
    </row>
    <row r="34" spans="1:11" customFormat="1" ht="15" customHeight="1" thickBot="1" x14ac:dyDescent="0.35">
      <c r="A34" s="30">
        <v>20</v>
      </c>
      <c r="B34" s="1830"/>
      <c r="C34" s="149" t="s">
        <v>5658</v>
      </c>
      <c r="D34" s="149"/>
      <c r="E34" s="149" t="s">
        <v>5663</v>
      </c>
      <c r="F34" s="1037"/>
      <c r="G34" s="1037"/>
      <c r="H34" s="33">
        <v>5</v>
      </c>
      <c r="I34" s="924"/>
      <c r="J34" s="342">
        <f t="shared" si="0"/>
        <v>0</v>
      </c>
      <c r="K34" s="6"/>
    </row>
    <row r="35" spans="1:11" customFormat="1" ht="15" customHeight="1" thickBot="1" x14ac:dyDescent="0.35">
      <c r="A35" s="30">
        <v>21</v>
      </c>
      <c r="B35" s="1830"/>
      <c r="C35" s="149" t="s">
        <v>5658</v>
      </c>
      <c r="D35" s="149"/>
      <c r="E35" s="149" t="s">
        <v>5664</v>
      </c>
      <c r="F35" s="1037"/>
      <c r="G35" s="1037"/>
      <c r="H35" s="33">
        <v>5</v>
      </c>
      <c r="I35" s="924"/>
      <c r="J35" s="342">
        <f t="shared" si="0"/>
        <v>0</v>
      </c>
      <c r="K35" s="6"/>
    </row>
    <row r="36" spans="1:11" customFormat="1" ht="15" customHeight="1" thickBot="1" x14ac:dyDescent="0.35">
      <c r="A36" s="30">
        <v>22</v>
      </c>
      <c r="B36" s="1830"/>
      <c r="C36" s="281" t="s">
        <v>5665</v>
      </c>
      <c r="D36" s="281" t="s">
        <v>3328</v>
      </c>
      <c r="E36" s="281" t="s">
        <v>5666</v>
      </c>
      <c r="F36" s="901"/>
      <c r="G36" s="901"/>
      <c r="H36" s="33">
        <v>1</v>
      </c>
      <c r="I36" s="924"/>
      <c r="J36" s="342">
        <f t="shared" si="0"/>
        <v>0</v>
      </c>
      <c r="K36" s="6"/>
    </row>
    <row r="37" spans="1:11" customFormat="1" ht="30" customHeight="1" thickBot="1" x14ac:dyDescent="0.35">
      <c r="A37" s="30">
        <v>23</v>
      </c>
      <c r="B37" s="1830"/>
      <c r="C37" s="281" t="s">
        <v>5665</v>
      </c>
      <c r="D37" s="281" t="s">
        <v>3328</v>
      </c>
      <c r="E37" s="281" t="s">
        <v>5667</v>
      </c>
      <c r="F37" s="901"/>
      <c r="G37" s="901"/>
      <c r="H37" s="33">
        <v>1</v>
      </c>
      <c r="I37" s="924"/>
      <c r="J37" s="342">
        <f t="shared" si="0"/>
        <v>0</v>
      </c>
      <c r="K37" s="6"/>
    </row>
    <row r="38" spans="1:11" customFormat="1" ht="15" customHeight="1" thickBot="1" x14ac:dyDescent="0.35">
      <c r="A38" s="30">
        <v>24</v>
      </c>
      <c r="B38" s="1830"/>
      <c r="C38" s="281" t="s">
        <v>5665</v>
      </c>
      <c r="D38" s="281" t="s">
        <v>3328</v>
      </c>
      <c r="E38" s="281" t="s">
        <v>5668</v>
      </c>
      <c r="F38" s="1037"/>
      <c r="G38" s="1037"/>
      <c r="H38" s="33">
        <v>1</v>
      </c>
      <c r="I38" s="924"/>
      <c r="J38" s="342">
        <f t="shared" si="0"/>
        <v>0</v>
      </c>
      <c r="K38" s="6"/>
    </row>
    <row r="39" spans="1:11" customFormat="1" ht="35.1" customHeight="1" thickBot="1" x14ac:dyDescent="0.35">
      <c r="A39" s="30">
        <v>25</v>
      </c>
      <c r="B39" s="1830"/>
      <c r="C39" s="281" t="s">
        <v>5669</v>
      </c>
      <c r="D39" s="281" t="s">
        <v>2263</v>
      </c>
      <c r="E39" s="281" t="s">
        <v>5670</v>
      </c>
      <c r="F39" s="901"/>
      <c r="G39" s="901"/>
      <c r="H39" s="33">
        <v>1</v>
      </c>
      <c r="I39" s="924"/>
      <c r="J39" s="342">
        <f t="shared" si="0"/>
        <v>0</v>
      </c>
      <c r="K39" s="6"/>
    </row>
    <row r="40" spans="1:11" customFormat="1" ht="35.1" customHeight="1" thickBot="1" x14ac:dyDescent="0.35">
      <c r="A40" s="30">
        <v>26</v>
      </c>
      <c r="B40" s="1830"/>
      <c r="C40" s="281" t="s">
        <v>5671</v>
      </c>
      <c r="D40" s="281"/>
      <c r="E40" s="281" t="s">
        <v>5672</v>
      </c>
      <c r="F40" s="901"/>
      <c r="G40" s="901"/>
      <c r="H40" s="33">
        <v>1</v>
      </c>
      <c r="I40" s="924"/>
      <c r="J40" s="342">
        <f t="shared" si="0"/>
        <v>0</v>
      </c>
      <c r="K40" s="6"/>
    </row>
    <row r="41" spans="1:11" customFormat="1" ht="30" customHeight="1" thickBot="1" x14ac:dyDescent="0.35">
      <c r="A41" s="30">
        <v>27</v>
      </c>
      <c r="B41" s="1830"/>
      <c r="C41" s="281" t="s">
        <v>2381</v>
      </c>
      <c r="D41" s="281" t="s">
        <v>3328</v>
      </c>
      <c r="E41" s="281" t="s">
        <v>5673</v>
      </c>
      <c r="F41" s="1037"/>
      <c r="G41" s="1037"/>
      <c r="H41" s="33">
        <v>1</v>
      </c>
      <c r="I41" s="924"/>
      <c r="J41" s="342">
        <f t="shared" si="0"/>
        <v>0</v>
      </c>
      <c r="K41" s="6"/>
    </row>
    <row r="42" spans="1:11" customFormat="1" ht="30" customHeight="1" thickBot="1" x14ac:dyDescent="0.35">
      <c r="A42" s="30">
        <v>28</v>
      </c>
      <c r="B42" s="1830"/>
      <c r="C42" s="281" t="s">
        <v>2381</v>
      </c>
      <c r="D42" s="281" t="s">
        <v>3328</v>
      </c>
      <c r="E42" s="281" t="s">
        <v>5674</v>
      </c>
      <c r="F42" s="901"/>
      <c r="G42" s="901"/>
      <c r="H42" s="33">
        <v>1</v>
      </c>
      <c r="I42" s="924"/>
      <c r="J42" s="342">
        <f t="shared" si="0"/>
        <v>0</v>
      </c>
      <c r="K42" s="6"/>
    </row>
    <row r="43" spans="1:11" customFormat="1" ht="30" customHeight="1" thickBot="1" x14ac:dyDescent="0.35">
      <c r="A43" s="30">
        <v>29</v>
      </c>
      <c r="B43" s="1830"/>
      <c r="C43" s="281" t="s">
        <v>2381</v>
      </c>
      <c r="D43" s="281" t="s">
        <v>3328</v>
      </c>
      <c r="E43" s="281" t="s">
        <v>5675</v>
      </c>
      <c r="F43" s="901"/>
      <c r="G43" s="901"/>
      <c r="H43" s="33">
        <v>1</v>
      </c>
      <c r="I43" s="924"/>
      <c r="J43" s="342">
        <f t="shared" si="0"/>
        <v>0</v>
      </c>
      <c r="K43" s="6"/>
    </row>
    <row r="44" spans="1:11" customFormat="1" ht="60" customHeight="1" thickBot="1" x14ac:dyDescent="0.35">
      <c r="A44" s="30">
        <v>30</v>
      </c>
      <c r="B44" s="1830"/>
      <c r="C44" s="281" t="s">
        <v>5676</v>
      </c>
      <c r="D44" s="281" t="s">
        <v>4240</v>
      </c>
      <c r="E44" s="281" t="s">
        <v>5677</v>
      </c>
      <c r="F44" s="1037"/>
      <c r="G44" s="1037"/>
      <c r="H44" s="33">
        <v>1</v>
      </c>
      <c r="I44" s="924"/>
      <c r="J44" s="342">
        <f t="shared" si="0"/>
        <v>0</v>
      </c>
      <c r="K44" s="6"/>
    </row>
    <row r="45" spans="1:11" customFormat="1" ht="48" customHeight="1" thickBot="1" x14ac:dyDescent="0.35">
      <c r="A45" s="30">
        <v>31</v>
      </c>
      <c r="B45" s="1830"/>
      <c r="C45" s="281" t="s">
        <v>5676</v>
      </c>
      <c r="D45" s="281" t="s">
        <v>4240</v>
      </c>
      <c r="E45" s="281" t="s">
        <v>5678</v>
      </c>
      <c r="F45" s="1037"/>
      <c r="G45" s="1037"/>
      <c r="H45" s="33">
        <v>1</v>
      </c>
      <c r="I45" s="924"/>
      <c r="J45" s="342">
        <f t="shared" si="0"/>
        <v>0</v>
      </c>
      <c r="K45" s="6"/>
    </row>
    <row r="46" spans="1:11" customFormat="1" ht="15" customHeight="1" thickBot="1" x14ac:dyDescent="0.35">
      <c r="A46" s="30">
        <v>32</v>
      </c>
      <c r="B46" s="1830"/>
      <c r="C46" s="281" t="s">
        <v>5679</v>
      </c>
      <c r="D46" s="281"/>
      <c r="E46" s="281" t="s">
        <v>5680</v>
      </c>
      <c r="F46" s="1037"/>
      <c r="G46" s="1037"/>
      <c r="H46" s="33">
        <v>1</v>
      </c>
      <c r="I46" s="924"/>
      <c r="J46" s="342">
        <f t="shared" si="0"/>
        <v>0</v>
      </c>
      <c r="K46" s="6"/>
    </row>
    <row r="47" spans="1:11" customFormat="1" ht="15" customHeight="1" thickBot="1" x14ac:dyDescent="0.35">
      <c r="A47" s="30">
        <v>33</v>
      </c>
      <c r="B47" s="1830"/>
      <c r="C47" s="149" t="s">
        <v>5681</v>
      </c>
      <c r="D47" s="149"/>
      <c r="E47" s="149" t="s">
        <v>5682</v>
      </c>
      <c r="F47" s="901"/>
      <c r="G47" s="901"/>
      <c r="H47" s="33">
        <v>50</v>
      </c>
      <c r="I47" s="924"/>
      <c r="J47" s="342">
        <f t="shared" ref="J47:J78" si="1">ROUND(I47,2)*H47</f>
        <v>0</v>
      </c>
      <c r="K47" s="6"/>
    </row>
    <row r="48" spans="1:11" customFormat="1" ht="15" customHeight="1" thickBot="1" x14ac:dyDescent="0.35">
      <c r="A48" s="30">
        <v>34</v>
      </c>
      <c r="B48" s="1830"/>
      <c r="C48" s="149" t="s">
        <v>5681</v>
      </c>
      <c r="D48" s="149"/>
      <c r="E48" s="149" t="s">
        <v>5682</v>
      </c>
      <c r="F48" s="901"/>
      <c r="G48" s="901"/>
      <c r="H48" s="33">
        <v>50</v>
      </c>
      <c r="I48" s="924"/>
      <c r="J48" s="342">
        <f t="shared" si="1"/>
        <v>0</v>
      </c>
      <c r="K48" s="6"/>
    </row>
    <row r="49" spans="1:11" customFormat="1" ht="15" customHeight="1" thickBot="1" x14ac:dyDescent="0.35">
      <c r="A49" s="30">
        <v>35</v>
      </c>
      <c r="B49" s="1830"/>
      <c r="C49" s="149" t="s">
        <v>5681</v>
      </c>
      <c r="D49" s="149"/>
      <c r="E49" s="149" t="s">
        <v>5683</v>
      </c>
      <c r="F49" s="901"/>
      <c r="G49" s="901"/>
      <c r="H49" s="33">
        <v>50</v>
      </c>
      <c r="I49" s="924"/>
      <c r="J49" s="342">
        <f t="shared" si="1"/>
        <v>0</v>
      </c>
      <c r="K49" s="6"/>
    </row>
    <row r="50" spans="1:11" customFormat="1" ht="15" customHeight="1" thickBot="1" x14ac:dyDescent="0.35">
      <c r="A50" s="30">
        <v>36</v>
      </c>
      <c r="B50" s="1830"/>
      <c r="C50" s="149" t="s">
        <v>5681</v>
      </c>
      <c r="D50" s="149"/>
      <c r="E50" s="149" t="s">
        <v>5684</v>
      </c>
      <c r="F50" s="901"/>
      <c r="G50" s="901"/>
      <c r="H50" s="33">
        <v>50</v>
      </c>
      <c r="I50" s="924"/>
      <c r="J50" s="342">
        <f t="shared" si="1"/>
        <v>0</v>
      </c>
      <c r="K50" s="6"/>
    </row>
    <row r="51" spans="1:11" customFormat="1" ht="15" customHeight="1" thickBot="1" x14ac:dyDescent="0.35">
      <c r="A51" s="30">
        <v>37</v>
      </c>
      <c r="B51" s="1830"/>
      <c r="C51" s="149" t="s">
        <v>5681</v>
      </c>
      <c r="D51" s="149"/>
      <c r="E51" s="149" t="s">
        <v>5684</v>
      </c>
      <c r="F51" s="1037"/>
      <c r="G51" s="1037"/>
      <c r="H51" s="33">
        <v>50</v>
      </c>
      <c r="I51" s="924"/>
      <c r="J51" s="342">
        <f t="shared" si="1"/>
        <v>0</v>
      </c>
      <c r="K51" s="6"/>
    </row>
    <row r="52" spans="1:11" customFormat="1" ht="60" customHeight="1" thickBot="1" x14ac:dyDescent="0.35">
      <c r="A52" s="30">
        <v>38</v>
      </c>
      <c r="B52" s="1830"/>
      <c r="C52" s="281" t="s">
        <v>5685</v>
      </c>
      <c r="D52" s="281" t="s">
        <v>4240</v>
      </c>
      <c r="E52" s="281" t="s">
        <v>5686</v>
      </c>
      <c r="F52" s="1037"/>
      <c r="G52" s="1037"/>
      <c r="H52" s="33">
        <v>1</v>
      </c>
      <c r="I52" s="924"/>
      <c r="J52" s="342">
        <f t="shared" si="1"/>
        <v>0</v>
      </c>
      <c r="K52" s="6"/>
    </row>
    <row r="53" spans="1:11" customFormat="1" ht="15" customHeight="1" thickBot="1" x14ac:dyDescent="0.35">
      <c r="A53" s="30">
        <v>39</v>
      </c>
      <c r="B53" s="1830"/>
      <c r="C53" s="281" t="s">
        <v>3248</v>
      </c>
      <c r="D53" s="281" t="s">
        <v>3328</v>
      </c>
      <c r="E53" s="281" t="s">
        <v>5687</v>
      </c>
      <c r="F53" s="901"/>
      <c r="G53" s="901"/>
      <c r="H53" s="33">
        <v>1</v>
      </c>
      <c r="I53" s="924"/>
      <c r="J53" s="342">
        <f t="shared" si="1"/>
        <v>0</v>
      </c>
      <c r="K53" s="6"/>
    </row>
    <row r="54" spans="1:11" customFormat="1" ht="15" customHeight="1" thickBot="1" x14ac:dyDescent="0.35">
      <c r="A54" s="30">
        <v>40</v>
      </c>
      <c r="B54" s="1830"/>
      <c r="C54" s="281" t="s">
        <v>5436</v>
      </c>
      <c r="D54" s="281" t="s">
        <v>3503</v>
      </c>
      <c r="E54" s="281" t="s">
        <v>5688</v>
      </c>
      <c r="F54" s="1037"/>
      <c r="G54" s="1037"/>
      <c r="H54" s="33">
        <v>1</v>
      </c>
      <c r="I54" s="924"/>
      <c r="J54" s="342">
        <f t="shared" si="1"/>
        <v>0</v>
      </c>
      <c r="K54" s="6"/>
    </row>
    <row r="55" spans="1:11" customFormat="1" ht="15" customHeight="1" thickBot="1" x14ac:dyDescent="0.35">
      <c r="A55" s="30">
        <v>41</v>
      </c>
      <c r="B55" s="1830"/>
      <c r="C55" s="281" t="s">
        <v>5689</v>
      </c>
      <c r="D55" s="281" t="s">
        <v>3328</v>
      </c>
      <c r="E55" s="281" t="s">
        <v>5690</v>
      </c>
      <c r="F55" s="901"/>
      <c r="G55" s="901"/>
      <c r="H55" s="33">
        <v>1</v>
      </c>
      <c r="I55" s="924"/>
      <c r="J55" s="342">
        <f t="shared" si="1"/>
        <v>0</v>
      </c>
      <c r="K55" s="6"/>
    </row>
    <row r="56" spans="1:11" customFormat="1" ht="15" customHeight="1" thickBot="1" x14ac:dyDescent="0.35">
      <c r="A56" s="30">
        <v>42</v>
      </c>
      <c r="B56" s="1830"/>
      <c r="C56" s="281" t="s">
        <v>5689</v>
      </c>
      <c r="D56" s="281" t="s">
        <v>3328</v>
      </c>
      <c r="E56" s="281" t="s">
        <v>5691</v>
      </c>
      <c r="F56" s="901"/>
      <c r="G56" s="901"/>
      <c r="H56" s="33">
        <v>1</v>
      </c>
      <c r="I56" s="924"/>
      <c r="J56" s="342">
        <f t="shared" si="1"/>
        <v>0</v>
      </c>
      <c r="K56" s="6"/>
    </row>
    <row r="57" spans="1:11" customFormat="1" ht="15" customHeight="1" thickBot="1" x14ac:dyDescent="0.35">
      <c r="A57" s="30">
        <v>43</v>
      </c>
      <c r="B57" s="1830"/>
      <c r="C57" s="281" t="s">
        <v>5689</v>
      </c>
      <c r="D57" s="281" t="s">
        <v>3328</v>
      </c>
      <c r="E57" s="281" t="s">
        <v>5692</v>
      </c>
      <c r="F57" s="1037"/>
      <c r="G57" s="1037"/>
      <c r="H57" s="33">
        <v>1</v>
      </c>
      <c r="I57" s="924"/>
      <c r="J57" s="342">
        <f t="shared" si="1"/>
        <v>0</v>
      </c>
      <c r="K57" s="6"/>
    </row>
    <row r="58" spans="1:11" customFormat="1" ht="15" customHeight="1" thickBot="1" x14ac:dyDescent="0.35">
      <c r="A58" s="30">
        <v>44</v>
      </c>
      <c r="B58" s="1830"/>
      <c r="C58" s="281" t="s">
        <v>5689</v>
      </c>
      <c r="D58" s="281" t="s">
        <v>3328</v>
      </c>
      <c r="E58" s="281" t="s">
        <v>5693</v>
      </c>
      <c r="F58" s="901"/>
      <c r="G58" s="901"/>
      <c r="H58" s="33">
        <v>1</v>
      </c>
      <c r="I58" s="924"/>
      <c r="J58" s="342">
        <f t="shared" si="1"/>
        <v>0</v>
      </c>
      <c r="K58" s="6"/>
    </row>
    <row r="59" spans="1:11" customFormat="1" ht="15" customHeight="1" thickBot="1" x14ac:dyDescent="0.35">
      <c r="A59" s="30">
        <v>45</v>
      </c>
      <c r="B59" s="1830"/>
      <c r="C59" s="281" t="s">
        <v>5689</v>
      </c>
      <c r="D59" s="281" t="s">
        <v>3328</v>
      </c>
      <c r="E59" s="281" t="s">
        <v>5694</v>
      </c>
      <c r="F59" s="901"/>
      <c r="G59" s="901"/>
      <c r="H59" s="33">
        <v>1</v>
      </c>
      <c r="I59" s="924"/>
      <c r="J59" s="342">
        <f t="shared" si="1"/>
        <v>0</v>
      </c>
      <c r="K59" s="6"/>
    </row>
    <row r="60" spans="1:11" customFormat="1" ht="15" customHeight="1" thickBot="1" x14ac:dyDescent="0.35">
      <c r="A60" s="30">
        <v>46</v>
      </c>
      <c r="B60" s="1830"/>
      <c r="C60" s="281" t="s">
        <v>5689</v>
      </c>
      <c r="D60" s="281" t="s">
        <v>3328</v>
      </c>
      <c r="E60" s="281" t="s">
        <v>5695</v>
      </c>
      <c r="F60" s="1037"/>
      <c r="G60" s="1037"/>
      <c r="H60" s="33">
        <v>1</v>
      </c>
      <c r="I60" s="924"/>
      <c r="J60" s="342">
        <f t="shared" si="1"/>
        <v>0</v>
      </c>
      <c r="K60" s="6"/>
    </row>
    <row r="61" spans="1:11" customFormat="1" ht="15" customHeight="1" thickBot="1" x14ac:dyDescent="0.35">
      <c r="A61" s="30">
        <v>47</v>
      </c>
      <c r="B61" s="1830"/>
      <c r="C61" s="281" t="s">
        <v>5689</v>
      </c>
      <c r="D61" s="281" t="s">
        <v>3328</v>
      </c>
      <c r="E61" s="281" t="s">
        <v>5696</v>
      </c>
      <c r="F61" s="901"/>
      <c r="G61" s="901"/>
      <c r="H61" s="33">
        <v>1</v>
      </c>
      <c r="I61" s="924"/>
      <c r="J61" s="342">
        <f t="shared" si="1"/>
        <v>0</v>
      </c>
      <c r="K61" s="6"/>
    </row>
    <row r="62" spans="1:11" customFormat="1" ht="15" customHeight="1" thickBot="1" x14ac:dyDescent="0.35">
      <c r="A62" s="30">
        <v>48</v>
      </c>
      <c r="B62" s="1830"/>
      <c r="C62" s="281" t="s">
        <v>5689</v>
      </c>
      <c r="D62" s="281" t="s">
        <v>3328</v>
      </c>
      <c r="E62" s="281" t="s">
        <v>5697</v>
      </c>
      <c r="F62" s="901"/>
      <c r="G62" s="901"/>
      <c r="H62" s="33">
        <v>1</v>
      </c>
      <c r="I62" s="924"/>
      <c r="J62" s="342">
        <f t="shared" si="1"/>
        <v>0</v>
      </c>
      <c r="K62" s="6"/>
    </row>
    <row r="63" spans="1:11" customFormat="1" ht="15" customHeight="1" thickBot="1" x14ac:dyDescent="0.35">
      <c r="A63" s="30">
        <v>49</v>
      </c>
      <c r="B63" s="1830"/>
      <c r="C63" s="281" t="s">
        <v>5689</v>
      </c>
      <c r="D63" s="281" t="s">
        <v>3328</v>
      </c>
      <c r="E63" s="281" t="s">
        <v>5698</v>
      </c>
      <c r="F63" s="1037"/>
      <c r="G63" s="1037"/>
      <c r="H63" s="33">
        <v>1</v>
      </c>
      <c r="I63" s="924"/>
      <c r="J63" s="342">
        <f t="shared" si="1"/>
        <v>0</v>
      </c>
      <c r="K63" s="6"/>
    </row>
    <row r="64" spans="1:11" customFormat="1" ht="15" customHeight="1" thickBot="1" x14ac:dyDescent="0.35">
      <c r="A64" s="30">
        <v>50</v>
      </c>
      <c r="B64" s="1830"/>
      <c r="C64" s="281" t="s">
        <v>5689</v>
      </c>
      <c r="D64" s="281" t="s">
        <v>3328</v>
      </c>
      <c r="E64" s="281" t="s">
        <v>5699</v>
      </c>
      <c r="F64" s="901"/>
      <c r="G64" s="901"/>
      <c r="H64" s="33">
        <v>1</v>
      </c>
      <c r="I64" s="924"/>
      <c r="J64" s="342">
        <f t="shared" si="1"/>
        <v>0</v>
      </c>
      <c r="K64" s="6"/>
    </row>
    <row r="65" spans="1:11" customFormat="1" ht="15" customHeight="1" thickBot="1" x14ac:dyDescent="0.35">
      <c r="A65" s="30">
        <v>51</v>
      </c>
      <c r="B65" s="1830"/>
      <c r="C65" s="281" t="s">
        <v>5689</v>
      </c>
      <c r="D65" s="281" t="s">
        <v>3328</v>
      </c>
      <c r="E65" s="281" t="s">
        <v>5700</v>
      </c>
      <c r="F65" s="901"/>
      <c r="G65" s="901"/>
      <c r="H65" s="33">
        <v>1</v>
      </c>
      <c r="I65" s="924"/>
      <c r="J65" s="342">
        <f t="shared" si="1"/>
        <v>0</v>
      </c>
      <c r="K65" s="6"/>
    </row>
    <row r="66" spans="1:11" customFormat="1" ht="15" customHeight="1" thickBot="1" x14ac:dyDescent="0.35">
      <c r="A66" s="30">
        <v>52</v>
      </c>
      <c r="B66" s="1830"/>
      <c r="C66" s="281" t="s">
        <v>5689</v>
      </c>
      <c r="D66" s="281" t="s">
        <v>3328</v>
      </c>
      <c r="E66" s="281" t="s">
        <v>5701</v>
      </c>
      <c r="F66" s="1037"/>
      <c r="G66" s="1037"/>
      <c r="H66" s="33">
        <v>1</v>
      </c>
      <c r="I66" s="924"/>
      <c r="J66" s="342">
        <f t="shared" si="1"/>
        <v>0</v>
      </c>
      <c r="K66" s="6"/>
    </row>
    <row r="67" spans="1:11" customFormat="1" ht="15" customHeight="1" thickBot="1" x14ac:dyDescent="0.35">
      <c r="A67" s="30">
        <v>53</v>
      </c>
      <c r="B67" s="1830"/>
      <c r="C67" s="281" t="s">
        <v>5689</v>
      </c>
      <c r="D67" s="281" t="s">
        <v>3328</v>
      </c>
      <c r="E67" s="281" t="s">
        <v>5702</v>
      </c>
      <c r="F67" s="901"/>
      <c r="G67" s="901"/>
      <c r="H67" s="33">
        <v>1</v>
      </c>
      <c r="I67" s="924"/>
      <c r="J67" s="342">
        <f t="shared" si="1"/>
        <v>0</v>
      </c>
      <c r="K67" s="6"/>
    </row>
    <row r="68" spans="1:11" customFormat="1" ht="15" customHeight="1" thickBot="1" x14ac:dyDescent="0.35">
      <c r="A68" s="30">
        <v>54</v>
      </c>
      <c r="B68" s="1830"/>
      <c r="C68" s="281" t="s">
        <v>5689</v>
      </c>
      <c r="D68" s="281" t="s">
        <v>3328</v>
      </c>
      <c r="E68" s="281" t="s">
        <v>5703</v>
      </c>
      <c r="F68" s="901"/>
      <c r="G68" s="901"/>
      <c r="H68" s="33">
        <v>1</v>
      </c>
      <c r="I68" s="924"/>
      <c r="J68" s="342">
        <f t="shared" si="1"/>
        <v>0</v>
      </c>
      <c r="K68" s="6"/>
    </row>
    <row r="69" spans="1:11" customFormat="1" ht="15" customHeight="1" thickBot="1" x14ac:dyDescent="0.35">
      <c r="A69" s="30">
        <v>55</v>
      </c>
      <c r="B69" s="1830"/>
      <c r="C69" s="281" t="s">
        <v>5689</v>
      </c>
      <c r="D69" s="281" t="s">
        <v>3328</v>
      </c>
      <c r="E69" s="281" t="s">
        <v>5704</v>
      </c>
      <c r="F69" s="1037"/>
      <c r="G69" s="1037"/>
      <c r="H69" s="33">
        <v>1</v>
      </c>
      <c r="I69" s="924"/>
      <c r="J69" s="342">
        <f t="shared" si="1"/>
        <v>0</v>
      </c>
      <c r="K69" s="6"/>
    </row>
    <row r="70" spans="1:11" customFormat="1" ht="15" customHeight="1" thickBot="1" x14ac:dyDescent="0.35">
      <c r="A70" s="30">
        <v>56</v>
      </c>
      <c r="B70" s="1830"/>
      <c r="C70" s="281" t="s">
        <v>5689</v>
      </c>
      <c r="D70" s="281" t="s">
        <v>3328</v>
      </c>
      <c r="E70" s="281" t="s">
        <v>5705</v>
      </c>
      <c r="F70" s="901"/>
      <c r="G70" s="901"/>
      <c r="H70" s="33">
        <v>1</v>
      </c>
      <c r="I70" s="924"/>
      <c r="J70" s="342">
        <f t="shared" si="1"/>
        <v>0</v>
      </c>
      <c r="K70" s="6"/>
    </row>
    <row r="71" spans="1:11" customFormat="1" ht="75" customHeight="1" thickBot="1" x14ac:dyDescent="0.35">
      <c r="A71" s="30">
        <v>57</v>
      </c>
      <c r="B71" s="1830"/>
      <c r="C71" s="281" t="s">
        <v>5706</v>
      </c>
      <c r="D71" s="281" t="s">
        <v>2101</v>
      </c>
      <c r="E71" s="281" t="s">
        <v>5707</v>
      </c>
      <c r="F71" s="901"/>
      <c r="G71" s="901"/>
      <c r="H71" s="33">
        <v>1</v>
      </c>
      <c r="I71" s="924"/>
      <c r="J71" s="342">
        <f t="shared" si="1"/>
        <v>0</v>
      </c>
      <c r="K71" s="6"/>
    </row>
    <row r="72" spans="1:11" customFormat="1" ht="15" customHeight="1" thickBot="1" x14ac:dyDescent="0.35">
      <c r="A72" s="30">
        <v>58</v>
      </c>
      <c r="B72" s="1830"/>
      <c r="C72" s="281" t="s">
        <v>1683</v>
      </c>
      <c r="D72" s="281" t="s">
        <v>3503</v>
      </c>
      <c r="E72" s="281" t="s">
        <v>5708</v>
      </c>
      <c r="F72" s="1037"/>
      <c r="G72" s="1037"/>
      <c r="H72" s="33">
        <v>1</v>
      </c>
      <c r="I72" s="924"/>
      <c r="J72" s="342">
        <f t="shared" si="1"/>
        <v>0</v>
      </c>
      <c r="K72" s="6"/>
    </row>
    <row r="73" spans="1:11" customFormat="1" ht="253.5" customHeight="1" thickBot="1" x14ac:dyDescent="0.35">
      <c r="A73" s="30">
        <v>59</v>
      </c>
      <c r="B73" s="1830"/>
      <c r="C73" s="281" t="s">
        <v>5709</v>
      </c>
      <c r="D73" s="281" t="s">
        <v>5710</v>
      </c>
      <c r="E73" s="281" t="s">
        <v>5711</v>
      </c>
      <c r="F73" s="901"/>
      <c r="G73" s="901"/>
      <c r="H73" s="33">
        <v>1</v>
      </c>
      <c r="I73" s="924"/>
      <c r="J73" s="342">
        <f t="shared" si="1"/>
        <v>0</v>
      </c>
      <c r="K73" s="6"/>
    </row>
    <row r="74" spans="1:11" customFormat="1" ht="258.75" customHeight="1" thickBot="1" x14ac:dyDescent="0.35">
      <c r="A74" s="30">
        <v>60</v>
      </c>
      <c r="B74" s="1830"/>
      <c r="C74" s="281" t="s">
        <v>5709</v>
      </c>
      <c r="D74" s="281" t="s">
        <v>5710</v>
      </c>
      <c r="E74" s="281" t="s">
        <v>5712</v>
      </c>
      <c r="F74" s="901"/>
      <c r="G74" s="901"/>
      <c r="H74" s="33">
        <v>1</v>
      </c>
      <c r="I74" s="924"/>
      <c r="J74" s="342">
        <f t="shared" si="1"/>
        <v>0</v>
      </c>
      <c r="K74" s="6"/>
    </row>
    <row r="75" spans="1:11" customFormat="1" ht="45" customHeight="1" thickBot="1" x14ac:dyDescent="0.35">
      <c r="A75" s="30">
        <v>61</v>
      </c>
      <c r="B75" s="1830"/>
      <c r="C75" s="281" t="s">
        <v>5713</v>
      </c>
      <c r="D75" s="281" t="s">
        <v>3333</v>
      </c>
      <c r="E75" s="281" t="s">
        <v>5714</v>
      </c>
      <c r="F75" s="1037"/>
      <c r="G75" s="1037"/>
      <c r="H75" s="33">
        <v>1</v>
      </c>
      <c r="I75" s="924"/>
      <c r="J75" s="342">
        <f t="shared" si="1"/>
        <v>0</v>
      </c>
      <c r="K75" s="6"/>
    </row>
    <row r="76" spans="1:11" customFormat="1" ht="45" customHeight="1" thickBot="1" x14ac:dyDescent="0.35">
      <c r="A76" s="30">
        <v>62</v>
      </c>
      <c r="B76" s="1830"/>
      <c r="C76" s="281" t="s">
        <v>5715</v>
      </c>
      <c r="D76" s="281" t="s">
        <v>3333</v>
      </c>
      <c r="E76" s="281" t="s">
        <v>5716</v>
      </c>
      <c r="F76" s="901"/>
      <c r="G76" s="901"/>
      <c r="H76" s="33">
        <v>1</v>
      </c>
      <c r="I76" s="924"/>
      <c r="J76" s="342">
        <f t="shared" si="1"/>
        <v>0</v>
      </c>
      <c r="K76" s="6"/>
    </row>
    <row r="77" spans="1:11" customFormat="1" ht="105.75" customHeight="1" thickBot="1" x14ac:dyDescent="0.35">
      <c r="A77" s="30">
        <v>63</v>
      </c>
      <c r="B77" s="1830"/>
      <c r="C77" s="281" t="s">
        <v>5717</v>
      </c>
      <c r="D77" s="281" t="s">
        <v>3333</v>
      </c>
      <c r="E77" s="281" t="s">
        <v>5718</v>
      </c>
      <c r="F77" s="901"/>
      <c r="G77" s="901"/>
      <c r="H77" s="33">
        <v>1</v>
      </c>
      <c r="I77" s="924"/>
      <c r="J77" s="342">
        <f t="shared" si="1"/>
        <v>0</v>
      </c>
      <c r="K77" s="6"/>
    </row>
    <row r="78" spans="1:11" customFormat="1" ht="108.75" customHeight="1" thickBot="1" x14ac:dyDescent="0.35">
      <c r="A78" s="30">
        <v>64</v>
      </c>
      <c r="B78" s="1830"/>
      <c r="C78" s="281" t="s">
        <v>5719</v>
      </c>
      <c r="D78" s="281" t="s">
        <v>3333</v>
      </c>
      <c r="E78" s="281" t="s">
        <v>5720</v>
      </c>
      <c r="F78" s="1037"/>
      <c r="G78" s="1037"/>
      <c r="H78" s="33">
        <v>1</v>
      </c>
      <c r="I78" s="924"/>
      <c r="J78" s="342">
        <f t="shared" si="1"/>
        <v>0</v>
      </c>
      <c r="K78" s="6"/>
    </row>
    <row r="79" spans="1:11" customFormat="1" ht="15" customHeight="1" thickBot="1" x14ac:dyDescent="0.35">
      <c r="A79" s="30">
        <v>65</v>
      </c>
      <c r="B79" s="1830"/>
      <c r="C79" s="281" t="s">
        <v>5721</v>
      </c>
      <c r="D79" s="281" t="s">
        <v>3328</v>
      </c>
      <c r="E79" s="281" t="s">
        <v>5722</v>
      </c>
      <c r="F79" s="1037"/>
      <c r="G79" s="1037"/>
      <c r="H79" s="33">
        <v>1</v>
      </c>
      <c r="I79" s="924"/>
      <c r="J79" s="342">
        <f t="shared" ref="J79:J110" si="2">ROUND(I79,2)*H79</f>
        <v>0</v>
      </c>
      <c r="K79" s="6"/>
    </row>
    <row r="80" spans="1:11" customFormat="1" ht="15" customHeight="1" thickBot="1" x14ac:dyDescent="0.35">
      <c r="A80" s="30">
        <v>66</v>
      </c>
      <c r="B80" s="1830"/>
      <c r="C80" s="281" t="s">
        <v>5721</v>
      </c>
      <c r="D80" s="281" t="s">
        <v>3328</v>
      </c>
      <c r="E80" s="281" t="s">
        <v>5723</v>
      </c>
      <c r="F80" s="901"/>
      <c r="G80" s="901"/>
      <c r="H80" s="33">
        <v>1</v>
      </c>
      <c r="I80" s="924"/>
      <c r="J80" s="342">
        <f t="shared" si="2"/>
        <v>0</v>
      </c>
      <c r="K80" s="6"/>
    </row>
    <row r="81" spans="1:11" customFormat="1" ht="15" customHeight="1" thickBot="1" x14ac:dyDescent="0.35">
      <c r="A81" s="30">
        <v>67</v>
      </c>
      <c r="B81" s="1830"/>
      <c r="C81" s="281" t="s">
        <v>5721</v>
      </c>
      <c r="D81" s="281" t="s">
        <v>3328</v>
      </c>
      <c r="E81" s="281" t="s">
        <v>5724</v>
      </c>
      <c r="F81" s="901"/>
      <c r="G81" s="901"/>
      <c r="H81" s="33">
        <v>1</v>
      </c>
      <c r="I81" s="924"/>
      <c r="J81" s="342">
        <f t="shared" si="2"/>
        <v>0</v>
      </c>
      <c r="K81" s="6"/>
    </row>
    <row r="82" spans="1:11" customFormat="1" ht="66.900000000000006" customHeight="1" thickBot="1" x14ac:dyDescent="0.35">
      <c r="A82" s="30">
        <v>68</v>
      </c>
      <c r="B82" s="1830"/>
      <c r="C82" s="281" t="s">
        <v>5725</v>
      </c>
      <c r="D82" s="281" t="s">
        <v>3333</v>
      </c>
      <c r="E82" s="281" t="s">
        <v>5726</v>
      </c>
      <c r="F82" s="1037"/>
      <c r="G82" s="1037"/>
      <c r="H82" s="33">
        <v>1</v>
      </c>
      <c r="I82" s="924"/>
      <c r="J82" s="342">
        <f t="shared" si="2"/>
        <v>0</v>
      </c>
      <c r="K82" s="6"/>
    </row>
    <row r="83" spans="1:11" customFormat="1" ht="45" customHeight="1" thickBot="1" x14ac:dyDescent="0.35">
      <c r="A83" s="30">
        <v>69</v>
      </c>
      <c r="B83" s="1830"/>
      <c r="C83" s="281" t="s">
        <v>5727</v>
      </c>
      <c r="D83" s="281" t="s">
        <v>3333</v>
      </c>
      <c r="E83" s="281" t="s">
        <v>5728</v>
      </c>
      <c r="F83" s="901"/>
      <c r="G83" s="901"/>
      <c r="H83" s="33">
        <v>1</v>
      </c>
      <c r="I83" s="924"/>
      <c r="J83" s="342">
        <f t="shared" si="2"/>
        <v>0</v>
      </c>
      <c r="K83" s="6"/>
    </row>
    <row r="84" spans="1:11" customFormat="1" ht="45" customHeight="1" thickBot="1" x14ac:dyDescent="0.35">
      <c r="A84" s="30">
        <v>70</v>
      </c>
      <c r="B84" s="1830"/>
      <c r="C84" s="281" t="s">
        <v>5729</v>
      </c>
      <c r="D84" s="281" t="s">
        <v>3333</v>
      </c>
      <c r="E84" s="281" t="s">
        <v>5730</v>
      </c>
      <c r="F84" s="901"/>
      <c r="G84" s="901"/>
      <c r="H84" s="33">
        <v>1</v>
      </c>
      <c r="I84" s="924"/>
      <c r="J84" s="342">
        <f t="shared" si="2"/>
        <v>0</v>
      </c>
      <c r="K84" s="6"/>
    </row>
    <row r="85" spans="1:11" customFormat="1" ht="30" customHeight="1" thickBot="1" x14ac:dyDescent="0.35">
      <c r="A85" s="30">
        <v>71</v>
      </c>
      <c r="B85" s="1830"/>
      <c r="C85" s="281" t="s">
        <v>5731</v>
      </c>
      <c r="D85" s="281" t="s">
        <v>3333</v>
      </c>
      <c r="E85" s="281" t="s">
        <v>5732</v>
      </c>
      <c r="F85" s="901"/>
      <c r="G85" s="901"/>
      <c r="H85" s="33">
        <v>1</v>
      </c>
      <c r="I85" s="924"/>
      <c r="J85" s="342">
        <f t="shared" si="2"/>
        <v>0</v>
      </c>
      <c r="K85" s="6"/>
    </row>
    <row r="86" spans="1:11" customFormat="1" ht="30" customHeight="1" thickBot="1" x14ac:dyDescent="0.35">
      <c r="A86" s="30">
        <v>72</v>
      </c>
      <c r="B86" s="1830"/>
      <c r="C86" s="281" t="s">
        <v>5733</v>
      </c>
      <c r="D86" s="281" t="s">
        <v>3333</v>
      </c>
      <c r="E86" s="281" t="s">
        <v>5734</v>
      </c>
      <c r="F86" s="901"/>
      <c r="G86" s="901"/>
      <c r="H86" s="33">
        <v>1</v>
      </c>
      <c r="I86" s="924"/>
      <c r="J86" s="342">
        <f t="shared" si="2"/>
        <v>0</v>
      </c>
      <c r="K86" s="6"/>
    </row>
    <row r="87" spans="1:11" customFormat="1" ht="83.25" customHeight="1" thickBot="1" x14ac:dyDescent="0.35">
      <c r="A87" s="30">
        <v>73</v>
      </c>
      <c r="B87" s="1830"/>
      <c r="C87" s="281" t="s">
        <v>5735</v>
      </c>
      <c r="D87" s="281" t="s">
        <v>3333</v>
      </c>
      <c r="E87" s="281" t="s">
        <v>5736</v>
      </c>
      <c r="F87" s="1037"/>
      <c r="G87" s="1037"/>
      <c r="H87" s="33">
        <v>1</v>
      </c>
      <c r="I87" s="924"/>
      <c r="J87" s="342">
        <f t="shared" si="2"/>
        <v>0</v>
      </c>
      <c r="K87" s="6"/>
    </row>
    <row r="88" spans="1:11" customFormat="1" ht="78" customHeight="1" thickBot="1" x14ac:dyDescent="0.35">
      <c r="A88" s="30">
        <v>74</v>
      </c>
      <c r="B88" s="1830"/>
      <c r="C88" s="281" t="s">
        <v>5737</v>
      </c>
      <c r="D88" s="281" t="s">
        <v>3333</v>
      </c>
      <c r="E88" s="281" t="s">
        <v>5738</v>
      </c>
      <c r="F88" s="1037"/>
      <c r="G88" s="1037"/>
      <c r="H88" s="33">
        <v>1</v>
      </c>
      <c r="I88" s="924"/>
      <c r="J88" s="342">
        <f t="shared" si="2"/>
        <v>0</v>
      </c>
      <c r="K88" s="6"/>
    </row>
    <row r="89" spans="1:11" customFormat="1" ht="81" customHeight="1" thickBot="1" x14ac:dyDescent="0.35">
      <c r="A89" s="30">
        <v>75</v>
      </c>
      <c r="B89" s="1830"/>
      <c r="C89" s="281" t="s">
        <v>5739</v>
      </c>
      <c r="D89" s="281" t="s">
        <v>3333</v>
      </c>
      <c r="E89" s="281" t="s">
        <v>5740</v>
      </c>
      <c r="F89" s="901"/>
      <c r="G89" s="901"/>
      <c r="H89" s="33">
        <v>1</v>
      </c>
      <c r="I89" s="924"/>
      <c r="J89" s="342">
        <f t="shared" si="2"/>
        <v>0</v>
      </c>
      <c r="K89" s="6"/>
    </row>
    <row r="90" spans="1:11" customFormat="1" ht="15" customHeight="1" thickBot="1" x14ac:dyDescent="0.35">
      <c r="A90" s="30">
        <v>76</v>
      </c>
      <c r="B90" s="1830"/>
      <c r="C90" s="281" t="s">
        <v>5741</v>
      </c>
      <c r="D90" s="281" t="s">
        <v>3333</v>
      </c>
      <c r="E90" s="281" t="s">
        <v>5742</v>
      </c>
      <c r="F90" s="901"/>
      <c r="G90" s="901"/>
      <c r="H90" s="33">
        <v>1</v>
      </c>
      <c r="I90" s="924"/>
      <c r="J90" s="342">
        <f t="shared" si="2"/>
        <v>0</v>
      </c>
      <c r="K90" s="6"/>
    </row>
    <row r="91" spans="1:11" customFormat="1" ht="81.75" customHeight="1" thickBot="1" x14ac:dyDescent="0.35">
      <c r="A91" s="30">
        <v>77</v>
      </c>
      <c r="B91" s="1830"/>
      <c r="C91" s="281" t="s">
        <v>5743</v>
      </c>
      <c r="D91" s="281" t="s">
        <v>3333</v>
      </c>
      <c r="E91" s="281" t="s">
        <v>5744</v>
      </c>
      <c r="F91" s="901"/>
      <c r="G91" s="901"/>
      <c r="H91" s="33">
        <v>1</v>
      </c>
      <c r="I91" s="924"/>
      <c r="J91" s="342">
        <f t="shared" si="2"/>
        <v>0</v>
      </c>
      <c r="K91" s="6"/>
    </row>
    <row r="92" spans="1:11" customFormat="1" ht="30" customHeight="1" thickBot="1" x14ac:dyDescent="0.35">
      <c r="A92" s="30">
        <v>78</v>
      </c>
      <c r="B92" s="1830"/>
      <c r="C92" s="281" t="s">
        <v>5745</v>
      </c>
      <c r="D92" s="281" t="s">
        <v>3333</v>
      </c>
      <c r="E92" s="281" t="s">
        <v>5746</v>
      </c>
      <c r="F92" s="901"/>
      <c r="G92" s="901"/>
      <c r="H92" s="33">
        <v>1</v>
      </c>
      <c r="I92" s="924"/>
      <c r="J92" s="342">
        <f t="shared" si="2"/>
        <v>0</v>
      </c>
      <c r="K92" s="6"/>
    </row>
    <row r="93" spans="1:11" customFormat="1" ht="41.25" customHeight="1" thickBot="1" x14ac:dyDescent="0.35">
      <c r="A93" s="30">
        <v>79</v>
      </c>
      <c r="B93" s="1830"/>
      <c r="C93" s="281" t="s">
        <v>5747</v>
      </c>
      <c r="D93" s="281" t="s">
        <v>3333</v>
      </c>
      <c r="E93" s="281" t="s">
        <v>5748</v>
      </c>
      <c r="F93" s="901"/>
      <c r="G93" s="901"/>
      <c r="H93" s="33">
        <v>1</v>
      </c>
      <c r="I93" s="924"/>
      <c r="J93" s="342">
        <f t="shared" si="2"/>
        <v>0</v>
      </c>
      <c r="K93" s="6"/>
    </row>
    <row r="94" spans="1:11" customFormat="1" ht="66.900000000000006" customHeight="1" thickBot="1" x14ac:dyDescent="0.35">
      <c r="A94" s="30">
        <v>80</v>
      </c>
      <c r="B94" s="1830"/>
      <c r="C94" s="281" t="s">
        <v>5749</v>
      </c>
      <c r="D94" s="281" t="s">
        <v>3333</v>
      </c>
      <c r="E94" s="281" t="s">
        <v>5750</v>
      </c>
      <c r="F94" s="901"/>
      <c r="G94" s="901"/>
      <c r="H94" s="33">
        <v>1</v>
      </c>
      <c r="I94" s="924"/>
      <c r="J94" s="342">
        <f t="shared" si="2"/>
        <v>0</v>
      </c>
      <c r="K94" s="6"/>
    </row>
    <row r="95" spans="1:11" customFormat="1" ht="66.900000000000006" customHeight="1" thickBot="1" x14ac:dyDescent="0.35">
      <c r="A95" s="30">
        <v>81</v>
      </c>
      <c r="B95" s="1830"/>
      <c r="C95" s="281" t="s">
        <v>5751</v>
      </c>
      <c r="D95" s="281" t="s">
        <v>3333</v>
      </c>
      <c r="E95" s="281" t="s">
        <v>5752</v>
      </c>
      <c r="F95" s="901"/>
      <c r="G95" s="901"/>
      <c r="H95" s="33">
        <v>1</v>
      </c>
      <c r="I95" s="924"/>
      <c r="J95" s="342">
        <f t="shared" si="2"/>
        <v>0</v>
      </c>
      <c r="K95" s="6"/>
    </row>
    <row r="96" spans="1:11" customFormat="1" ht="54" customHeight="1" thickBot="1" x14ac:dyDescent="0.35">
      <c r="A96" s="30">
        <v>82</v>
      </c>
      <c r="B96" s="1830"/>
      <c r="C96" s="281" t="s">
        <v>5753</v>
      </c>
      <c r="D96" s="281" t="s">
        <v>3333</v>
      </c>
      <c r="E96" s="281" t="s">
        <v>5754</v>
      </c>
      <c r="F96" s="901"/>
      <c r="G96" s="901"/>
      <c r="H96" s="33">
        <v>1</v>
      </c>
      <c r="I96" s="924"/>
      <c r="J96" s="342">
        <f t="shared" si="2"/>
        <v>0</v>
      </c>
      <c r="K96" s="6"/>
    </row>
    <row r="97" spans="1:11" customFormat="1" ht="180.75" customHeight="1" thickBot="1" x14ac:dyDescent="0.35">
      <c r="A97" s="30">
        <v>83</v>
      </c>
      <c r="B97" s="1830"/>
      <c r="C97" s="281" t="s">
        <v>5709</v>
      </c>
      <c r="D97" s="281" t="s">
        <v>3136</v>
      </c>
      <c r="E97" s="281" t="s">
        <v>5755</v>
      </c>
      <c r="F97" s="1037"/>
      <c r="G97" s="1037"/>
      <c r="H97" s="33">
        <v>1</v>
      </c>
      <c r="I97" s="924"/>
      <c r="J97" s="342">
        <f t="shared" si="2"/>
        <v>0</v>
      </c>
      <c r="K97" s="6"/>
    </row>
    <row r="98" spans="1:11" customFormat="1" ht="180.75" customHeight="1" thickBot="1" x14ac:dyDescent="0.35">
      <c r="A98" s="30">
        <v>84</v>
      </c>
      <c r="B98" s="1830"/>
      <c r="C98" s="281" t="s">
        <v>5709</v>
      </c>
      <c r="D98" s="281" t="s">
        <v>3136</v>
      </c>
      <c r="E98" s="281" t="s">
        <v>5756</v>
      </c>
      <c r="F98" s="1037"/>
      <c r="G98" s="1037"/>
      <c r="H98" s="33">
        <v>1</v>
      </c>
      <c r="I98" s="924"/>
      <c r="J98" s="342">
        <f t="shared" si="2"/>
        <v>0</v>
      </c>
      <c r="K98" s="6"/>
    </row>
    <row r="99" spans="1:11" customFormat="1" ht="205.5" customHeight="1" thickBot="1" x14ac:dyDescent="0.35">
      <c r="A99" s="30">
        <v>85</v>
      </c>
      <c r="B99" s="1830"/>
      <c r="C99" s="281" t="s">
        <v>5709</v>
      </c>
      <c r="D99" s="281" t="s">
        <v>3136</v>
      </c>
      <c r="E99" s="281" t="s">
        <v>5757</v>
      </c>
      <c r="F99" s="901"/>
      <c r="G99" s="901"/>
      <c r="H99" s="33">
        <v>1</v>
      </c>
      <c r="I99" s="924"/>
      <c r="J99" s="342">
        <f t="shared" si="2"/>
        <v>0</v>
      </c>
      <c r="K99" s="6"/>
    </row>
    <row r="100" spans="1:11" customFormat="1" ht="225.75" customHeight="1" thickBot="1" x14ac:dyDescent="0.35">
      <c r="A100" s="30">
        <v>86</v>
      </c>
      <c r="B100" s="1830"/>
      <c r="C100" s="281" t="s">
        <v>5709</v>
      </c>
      <c r="D100" s="281" t="s">
        <v>3136</v>
      </c>
      <c r="E100" s="281" t="s">
        <v>5758</v>
      </c>
      <c r="F100" s="1037"/>
      <c r="G100" s="1037"/>
      <c r="H100" s="33">
        <v>1</v>
      </c>
      <c r="I100" s="924"/>
      <c r="J100" s="342">
        <f t="shared" si="2"/>
        <v>0</v>
      </c>
      <c r="K100" s="6"/>
    </row>
    <row r="101" spans="1:11" customFormat="1" ht="196.5" customHeight="1" thickBot="1" x14ac:dyDescent="0.35">
      <c r="A101" s="30">
        <v>87</v>
      </c>
      <c r="B101" s="1830"/>
      <c r="C101" s="281" t="s">
        <v>5709</v>
      </c>
      <c r="D101" s="281" t="s">
        <v>3136</v>
      </c>
      <c r="E101" s="281" t="s">
        <v>5759</v>
      </c>
      <c r="F101" s="901"/>
      <c r="G101" s="901"/>
      <c r="H101" s="33">
        <v>1</v>
      </c>
      <c r="I101" s="924"/>
      <c r="J101" s="342">
        <f t="shared" si="2"/>
        <v>0</v>
      </c>
      <c r="K101" s="6"/>
    </row>
    <row r="102" spans="1:11" customFormat="1" ht="180.75" customHeight="1" thickBot="1" x14ac:dyDescent="0.35">
      <c r="A102" s="30">
        <v>88</v>
      </c>
      <c r="B102" s="1830"/>
      <c r="C102" s="281" t="s">
        <v>5709</v>
      </c>
      <c r="D102" s="281" t="s">
        <v>3136</v>
      </c>
      <c r="E102" s="281" t="s">
        <v>5760</v>
      </c>
      <c r="F102" s="901"/>
      <c r="G102" s="901"/>
      <c r="H102" s="33">
        <v>1</v>
      </c>
      <c r="I102" s="924"/>
      <c r="J102" s="342">
        <f t="shared" si="2"/>
        <v>0</v>
      </c>
      <c r="K102" s="6"/>
    </row>
    <row r="103" spans="1:11" customFormat="1" ht="178.5" customHeight="1" thickBot="1" x14ac:dyDescent="0.35">
      <c r="A103" s="30">
        <v>89</v>
      </c>
      <c r="B103" s="1830"/>
      <c r="C103" s="281" t="s">
        <v>5709</v>
      </c>
      <c r="D103" s="281" t="s">
        <v>3136</v>
      </c>
      <c r="E103" s="281" t="s">
        <v>5761</v>
      </c>
      <c r="F103" s="901"/>
      <c r="G103" s="901"/>
      <c r="H103" s="33">
        <v>1</v>
      </c>
      <c r="I103" s="924"/>
      <c r="J103" s="342">
        <f t="shared" si="2"/>
        <v>0</v>
      </c>
      <c r="K103" s="6"/>
    </row>
    <row r="104" spans="1:11" customFormat="1" ht="181.5" customHeight="1" thickBot="1" x14ac:dyDescent="0.35">
      <c r="A104" s="30">
        <v>90</v>
      </c>
      <c r="B104" s="1830"/>
      <c r="C104" s="281" t="s">
        <v>5709</v>
      </c>
      <c r="D104" s="281" t="s">
        <v>3136</v>
      </c>
      <c r="E104" s="281" t="s">
        <v>5762</v>
      </c>
      <c r="F104" s="901"/>
      <c r="G104" s="901"/>
      <c r="H104" s="33">
        <v>1</v>
      </c>
      <c r="I104" s="924"/>
      <c r="J104" s="342">
        <f t="shared" si="2"/>
        <v>0</v>
      </c>
      <c r="K104" s="6"/>
    </row>
    <row r="105" spans="1:11" customFormat="1" ht="179.25" customHeight="1" thickBot="1" x14ac:dyDescent="0.35">
      <c r="A105" s="30">
        <v>91</v>
      </c>
      <c r="B105" s="1830"/>
      <c r="C105" s="281" t="s">
        <v>5709</v>
      </c>
      <c r="D105" s="281" t="s">
        <v>3136</v>
      </c>
      <c r="E105" s="281" t="s">
        <v>5760</v>
      </c>
      <c r="F105" s="901"/>
      <c r="G105" s="901"/>
      <c r="H105" s="33">
        <v>1</v>
      </c>
      <c r="I105" s="924"/>
      <c r="J105" s="342">
        <f t="shared" si="2"/>
        <v>0</v>
      </c>
      <c r="K105" s="6"/>
    </row>
    <row r="106" spans="1:11" customFormat="1" ht="69" customHeight="1" thickBot="1" x14ac:dyDescent="0.35">
      <c r="A106" s="30">
        <v>92</v>
      </c>
      <c r="B106" s="1830"/>
      <c r="C106" s="281" t="s">
        <v>1563</v>
      </c>
      <c r="D106" s="281" t="s">
        <v>5763</v>
      </c>
      <c r="E106" s="281" t="s">
        <v>5764</v>
      </c>
      <c r="F106" s="901"/>
      <c r="G106" s="901"/>
      <c r="H106" s="33">
        <v>1</v>
      </c>
      <c r="I106" s="924"/>
      <c r="J106" s="342">
        <f t="shared" si="2"/>
        <v>0</v>
      </c>
      <c r="K106" s="6"/>
    </row>
    <row r="107" spans="1:11" customFormat="1" ht="15" customHeight="1" thickBot="1" x14ac:dyDescent="0.35">
      <c r="A107" s="30">
        <v>93</v>
      </c>
      <c r="B107" s="1830"/>
      <c r="C107" s="281" t="s">
        <v>5765</v>
      </c>
      <c r="D107" s="281" t="s">
        <v>5766</v>
      </c>
      <c r="E107" s="281" t="s">
        <v>5767</v>
      </c>
      <c r="F107" s="901"/>
      <c r="G107" s="901"/>
      <c r="H107" s="33">
        <v>1</v>
      </c>
      <c r="I107" s="924"/>
      <c r="J107" s="342">
        <f t="shared" si="2"/>
        <v>0</v>
      </c>
      <c r="K107" s="6"/>
    </row>
    <row r="108" spans="1:11" customFormat="1" ht="30" customHeight="1" thickBot="1" x14ac:dyDescent="0.35">
      <c r="A108" s="30">
        <v>94</v>
      </c>
      <c r="B108" s="1830"/>
      <c r="C108" s="281" t="s">
        <v>5768</v>
      </c>
      <c r="D108" s="281" t="s">
        <v>5769</v>
      </c>
      <c r="E108" s="281" t="s">
        <v>5770</v>
      </c>
      <c r="F108" s="1037"/>
      <c r="G108" s="1037"/>
      <c r="H108" s="33">
        <v>1</v>
      </c>
      <c r="I108" s="924"/>
      <c r="J108" s="342">
        <f t="shared" si="2"/>
        <v>0</v>
      </c>
      <c r="K108" s="6"/>
    </row>
    <row r="109" spans="1:11" customFormat="1" ht="15" customHeight="1" thickBot="1" x14ac:dyDescent="0.35">
      <c r="A109" s="30">
        <v>95</v>
      </c>
      <c r="B109" s="1830"/>
      <c r="C109" s="149" t="s">
        <v>5771</v>
      </c>
      <c r="D109" s="149"/>
      <c r="E109" s="149" t="s">
        <v>5772</v>
      </c>
      <c r="F109" s="901"/>
      <c r="G109" s="901"/>
      <c r="H109" s="33">
        <v>1</v>
      </c>
      <c r="I109" s="924"/>
      <c r="J109" s="342">
        <f t="shared" si="2"/>
        <v>0</v>
      </c>
      <c r="K109" s="6"/>
    </row>
    <row r="110" spans="1:11" customFormat="1" ht="15" customHeight="1" thickBot="1" x14ac:dyDescent="0.35">
      <c r="A110" s="30">
        <v>96</v>
      </c>
      <c r="B110" s="1830"/>
      <c r="C110" s="149" t="s">
        <v>5773</v>
      </c>
      <c r="D110" s="281" t="s">
        <v>1933</v>
      </c>
      <c r="E110" s="281" t="s">
        <v>5774</v>
      </c>
      <c r="F110" s="901"/>
      <c r="G110" s="901"/>
      <c r="H110" s="33">
        <v>1</v>
      </c>
      <c r="I110" s="924"/>
      <c r="J110" s="342">
        <f t="shared" si="2"/>
        <v>0</v>
      </c>
      <c r="K110" s="6"/>
    </row>
    <row r="111" spans="1:11" customFormat="1" ht="15" customHeight="1" thickBot="1" x14ac:dyDescent="0.35">
      <c r="A111" s="30">
        <v>97</v>
      </c>
      <c r="B111" s="1830"/>
      <c r="C111" s="281" t="s">
        <v>5606</v>
      </c>
      <c r="D111" s="281"/>
      <c r="E111" s="281"/>
      <c r="F111" s="1037"/>
      <c r="G111" s="1037"/>
      <c r="H111" s="33">
        <v>1</v>
      </c>
      <c r="I111" s="924"/>
      <c r="J111" s="342">
        <f t="shared" ref="J111:J122" si="3">ROUND(I111,2)*H111</f>
        <v>0</v>
      </c>
      <c r="K111" s="6"/>
    </row>
    <row r="112" spans="1:11" customFormat="1" ht="15" customHeight="1" thickBot="1" x14ac:dyDescent="0.35">
      <c r="A112" s="30">
        <v>98</v>
      </c>
      <c r="B112" s="1830"/>
      <c r="C112" s="281" t="s">
        <v>5775</v>
      </c>
      <c r="D112" s="281" t="s">
        <v>3611</v>
      </c>
      <c r="E112" s="332" t="s">
        <v>5776</v>
      </c>
      <c r="F112" s="1037"/>
      <c r="G112" s="1037"/>
      <c r="H112" s="33">
        <v>1</v>
      </c>
      <c r="I112" s="924"/>
      <c r="J112" s="342">
        <f t="shared" si="3"/>
        <v>0</v>
      </c>
      <c r="K112" s="6"/>
    </row>
    <row r="113" spans="1:11" customFormat="1" ht="30.75" customHeight="1" thickBot="1" x14ac:dyDescent="0.35">
      <c r="A113" s="30">
        <v>99</v>
      </c>
      <c r="B113" s="1830"/>
      <c r="C113" s="281" t="s">
        <v>3674</v>
      </c>
      <c r="D113" s="281" t="s">
        <v>5777</v>
      </c>
      <c r="E113" s="281" t="s">
        <v>5778</v>
      </c>
      <c r="F113" s="901"/>
      <c r="G113" s="901"/>
      <c r="H113" s="33">
        <v>1</v>
      </c>
      <c r="I113" s="924"/>
      <c r="J113" s="342">
        <f t="shared" si="3"/>
        <v>0</v>
      </c>
      <c r="K113" s="6"/>
    </row>
    <row r="114" spans="1:11" customFormat="1" ht="15" customHeight="1" thickBot="1" x14ac:dyDescent="0.35">
      <c r="A114" s="30">
        <v>100</v>
      </c>
      <c r="B114" s="1830"/>
      <c r="C114" s="281" t="s">
        <v>5604</v>
      </c>
      <c r="D114" s="281"/>
      <c r="E114" s="281" t="s">
        <v>5779</v>
      </c>
      <c r="F114" s="1047"/>
      <c r="G114" s="1047"/>
      <c r="H114" s="33">
        <v>1</v>
      </c>
      <c r="I114" s="924"/>
      <c r="J114" s="210">
        <f t="shared" si="3"/>
        <v>0</v>
      </c>
      <c r="K114" s="6"/>
    </row>
    <row r="115" spans="1:11" customFormat="1" ht="15" customHeight="1" thickBot="1" x14ac:dyDescent="0.35">
      <c r="A115" s="30">
        <v>101</v>
      </c>
      <c r="B115" s="1830"/>
      <c r="C115" s="281" t="s">
        <v>5604</v>
      </c>
      <c r="D115" s="281"/>
      <c r="E115" s="281" t="s">
        <v>5780</v>
      </c>
      <c r="F115" s="1047"/>
      <c r="G115" s="1047"/>
      <c r="H115" s="33">
        <v>1</v>
      </c>
      <c r="I115" s="924"/>
      <c r="J115" s="210">
        <f t="shared" si="3"/>
        <v>0</v>
      </c>
      <c r="K115" s="6"/>
    </row>
    <row r="116" spans="1:11" customFormat="1" ht="15" customHeight="1" thickBot="1" x14ac:dyDescent="0.35">
      <c r="A116" s="30">
        <v>102</v>
      </c>
      <c r="B116" s="1830"/>
      <c r="C116" s="149" t="s">
        <v>5781</v>
      </c>
      <c r="D116" s="149" t="s">
        <v>3503</v>
      </c>
      <c r="E116" s="149" t="s">
        <v>5782</v>
      </c>
      <c r="F116" s="1047"/>
      <c r="G116" s="1047"/>
      <c r="H116" s="33">
        <v>1</v>
      </c>
      <c r="I116" s="924"/>
      <c r="J116" s="210">
        <f t="shared" si="3"/>
        <v>0</v>
      </c>
      <c r="K116" s="6"/>
    </row>
    <row r="117" spans="1:11" customFormat="1" ht="15" customHeight="1" thickBot="1" x14ac:dyDescent="0.35">
      <c r="A117" s="30">
        <v>103</v>
      </c>
      <c r="B117" s="1830"/>
      <c r="C117" s="579" t="s">
        <v>2447</v>
      </c>
      <c r="D117" s="579" t="s">
        <v>3503</v>
      </c>
      <c r="E117" s="579" t="s">
        <v>5783</v>
      </c>
      <c r="F117" s="1047"/>
      <c r="G117" s="1047"/>
      <c r="H117" s="33">
        <v>1</v>
      </c>
      <c r="I117" s="924"/>
      <c r="J117" s="210">
        <f t="shared" si="3"/>
        <v>0</v>
      </c>
      <c r="K117" s="6"/>
    </row>
    <row r="118" spans="1:11" customFormat="1" ht="15" customHeight="1" thickBot="1" x14ac:dyDescent="0.35">
      <c r="A118" s="30">
        <v>104</v>
      </c>
      <c r="B118" s="1830"/>
      <c r="C118" s="149" t="s">
        <v>5784</v>
      </c>
      <c r="D118" s="149"/>
      <c r="E118" s="149" t="s">
        <v>5785</v>
      </c>
      <c r="F118" s="1047"/>
      <c r="G118" s="1047"/>
      <c r="H118" s="33">
        <v>350</v>
      </c>
      <c r="I118" s="924"/>
      <c r="J118" s="210">
        <f t="shared" si="3"/>
        <v>0</v>
      </c>
      <c r="K118" s="6"/>
    </row>
    <row r="119" spans="1:11" customFormat="1" ht="15" customHeight="1" thickBot="1" x14ac:dyDescent="0.35">
      <c r="A119" s="30">
        <v>105</v>
      </c>
      <c r="B119" s="1830"/>
      <c r="C119" s="149" t="s">
        <v>5784</v>
      </c>
      <c r="D119" s="149"/>
      <c r="E119" s="149" t="s">
        <v>5786</v>
      </c>
      <c r="F119" s="1047"/>
      <c r="G119" s="1047"/>
      <c r="H119" s="33">
        <v>350</v>
      </c>
      <c r="I119" s="924"/>
      <c r="J119" s="210">
        <f t="shared" si="3"/>
        <v>0</v>
      </c>
      <c r="K119" s="6"/>
    </row>
    <row r="120" spans="1:11" customFormat="1" ht="15" customHeight="1" thickBot="1" x14ac:dyDescent="0.35">
      <c r="A120" s="30">
        <v>106</v>
      </c>
      <c r="B120" s="1830"/>
      <c r="C120" s="149" t="s">
        <v>5787</v>
      </c>
      <c r="D120" s="149"/>
      <c r="E120" s="149" t="s">
        <v>5788</v>
      </c>
      <c r="F120" s="1047"/>
      <c r="G120" s="1047"/>
      <c r="H120" s="33">
        <v>1</v>
      </c>
      <c r="I120" s="924"/>
      <c r="J120" s="210">
        <f t="shared" si="3"/>
        <v>0</v>
      </c>
      <c r="K120" s="6"/>
    </row>
    <row r="121" spans="1:11" customFormat="1" ht="15" customHeight="1" thickBot="1" x14ac:dyDescent="0.35">
      <c r="A121" s="30">
        <v>107</v>
      </c>
      <c r="B121" s="1830"/>
      <c r="C121" s="736" t="s">
        <v>5787</v>
      </c>
      <c r="D121" s="736"/>
      <c r="E121" s="736" t="s">
        <v>5789</v>
      </c>
      <c r="F121" s="1047"/>
      <c r="G121" s="1047"/>
      <c r="H121" s="33">
        <v>1</v>
      </c>
      <c r="I121" s="924"/>
      <c r="J121" s="210">
        <f t="shared" si="3"/>
        <v>0</v>
      </c>
      <c r="K121" s="6"/>
    </row>
    <row r="122" spans="1:11" customFormat="1" ht="15" customHeight="1" thickBot="1" x14ac:dyDescent="0.35">
      <c r="A122" s="30">
        <v>108</v>
      </c>
      <c r="B122" s="1830"/>
      <c r="C122" s="149" t="s">
        <v>5790</v>
      </c>
      <c r="D122" s="149"/>
      <c r="E122" s="149" t="s">
        <v>5791</v>
      </c>
      <c r="F122" s="1047"/>
      <c r="G122" s="1047"/>
      <c r="H122" s="33">
        <v>1</v>
      </c>
      <c r="I122" s="924"/>
      <c r="J122" s="493">
        <f t="shared" si="3"/>
        <v>0</v>
      </c>
      <c r="K122" s="6"/>
    </row>
    <row r="123" spans="1:11" customFormat="1" ht="15" thickBot="1" x14ac:dyDescent="0.35">
      <c r="A123" s="1747" t="s">
        <v>5327</v>
      </c>
      <c r="B123" s="1747"/>
      <c r="C123" s="1747"/>
      <c r="D123" s="1747"/>
      <c r="E123" s="1747"/>
      <c r="F123" s="1747"/>
      <c r="G123" s="1747"/>
      <c r="H123" s="1747"/>
      <c r="I123" s="1747"/>
      <c r="J123" s="58">
        <f>SUM(J15:J122)</f>
        <v>0</v>
      </c>
      <c r="K123" s="6"/>
    </row>
    <row r="124" spans="1:11" customFormat="1" x14ac:dyDescent="0.3">
      <c r="A124" s="142"/>
      <c r="B124" s="142"/>
      <c r="C124" s="142"/>
      <c r="D124" s="142"/>
      <c r="E124" s="142"/>
      <c r="F124" s="142"/>
      <c r="G124" s="142"/>
      <c r="H124" s="143"/>
      <c r="I124" s="142"/>
      <c r="J124" s="142"/>
      <c r="K124" s="6"/>
    </row>
    <row r="125" spans="1:11" customFormat="1" ht="80.25" customHeight="1" x14ac:dyDescent="0.3">
      <c r="A125" s="1884" t="s">
        <v>1572</v>
      </c>
      <c r="B125" s="1884"/>
      <c r="C125" s="1884"/>
      <c r="D125" s="1884"/>
      <c r="E125" s="1884"/>
      <c r="F125" s="1884"/>
      <c r="G125" s="1884"/>
      <c r="H125" s="1884"/>
      <c r="I125" s="1884"/>
      <c r="J125" s="1884"/>
      <c r="K125" s="6"/>
    </row>
    <row r="126" spans="1:11" customFormat="1" x14ac:dyDescent="0.3">
      <c r="A126" s="496"/>
      <c r="B126" s="496"/>
      <c r="C126" s="496"/>
      <c r="D126" s="496"/>
      <c r="E126" s="496"/>
      <c r="F126" s="496"/>
      <c r="G126" s="496"/>
      <c r="H126" s="497"/>
      <c r="I126" s="496"/>
      <c r="J126" s="496"/>
      <c r="K126" s="6"/>
    </row>
    <row r="127" spans="1:11" customFormat="1" x14ac:dyDescent="0.3">
      <c r="A127" s="496"/>
      <c r="B127" s="496"/>
      <c r="C127" s="496"/>
      <c r="D127" s="496"/>
      <c r="E127" s="496"/>
      <c r="F127" s="496"/>
      <c r="G127" s="496"/>
      <c r="H127" s="497"/>
      <c r="I127" s="496"/>
      <c r="J127" s="496"/>
      <c r="K127" s="6"/>
    </row>
    <row r="128" spans="1:11" customFormat="1" x14ac:dyDescent="0.3">
      <c r="A128" s="496"/>
      <c r="B128" s="496"/>
      <c r="C128" s="496"/>
      <c r="D128" s="496"/>
      <c r="E128" s="496"/>
      <c r="F128" s="496"/>
      <c r="G128" s="496"/>
      <c r="H128" s="497"/>
      <c r="I128" s="496"/>
      <c r="J128" s="496"/>
      <c r="K128" s="6"/>
    </row>
    <row r="129" spans="1:11" customFormat="1" x14ac:dyDescent="0.3">
      <c r="A129" s="496"/>
      <c r="B129" s="496"/>
      <c r="C129" s="496"/>
      <c r="D129" s="496"/>
      <c r="E129" s="496"/>
      <c r="F129" s="496"/>
      <c r="G129" s="496"/>
      <c r="H129" s="497"/>
      <c r="I129" s="496"/>
      <c r="J129" s="496"/>
      <c r="K129" s="6"/>
    </row>
  </sheetData>
  <sheetProtection algorithmName="SHA-512" hashValue="BzdqmpV75z/U0p89jhGI8wP3SMDH7c2jIA+G2GbIgNM+1ozUp3ZkkgsSGV/O0KzO7T66cNVeu4q7o3s5q/An8g==" saltValue="OjwuLP8fE5G76CzbKpk/BA==" spinCount="100000" sheet="1" objects="1" scenarios="1"/>
  <mergeCells count="20">
    <mergeCell ref="F1:J1"/>
    <mergeCell ref="A8:C8"/>
    <mergeCell ref="A9:H9"/>
    <mergeCell ref="A10:H10"/>
    <mergeCell ref="A11:A13"/>
    <mergeCell ref="B11:B13"/>
    <mergeCell ref="C11:C13"/>
    <mergeCell ref="D11:E11"/>
    <mergeCell ref="F11:G11"/>
    <mergeCell ref="H11:H13"/>
    <mergeCell ref="A14:J14"/>
    <mergeCell ref="B15:B122"/>
    <mergeCell ref="A123:I123"/>
    <mergeCell ref="A125:J125"/>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E4A6-EFC5-4C39-AF2A-FFCE9EF5E179}">
  <sheetPr>
    <tabColor rgb="FFC1F0C8"/>
    <pageSetUpPr fitToPage="1"/>
  </sheetPr>
  <dimension ref="A1:K26"/>
  <sheetViews>
    <sheetView topLeftCell="C1" workbookViewId="0">
      <selection activeCell="I15" sqref="I15:I19"/>
    </sheetView>
  </sheetViews>
  <sheetFormatPr defaultColWidth="8.88671875" defaultRowHeight="14.4" x14ac:dyDescent="0.3"/>
  <cols>
    <col min="1" max="1" width="8.88671875" style="6" bestFit="1" customWidth="1"/>
    <col min="2" max="2" width="11.109375" style="6" customWidth="1"/>
    <col min="3" max="3" width="46.6640625" style="6" customWidth="1"/>
    <col min="4" max="4" width="17.109375" style="6" customWidth="1"/>
    <col min="5" max="5" width="20.109375" style="6" customWidth="1"/>
    <col min="6" max="6" width="16.33203125" style="6" customWidth="1"/>
    <col min="7" max="7" width="35.332031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5792</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ht="15" customHeight="1" x14ac:dyDescent="0.3">
      <c r="A9" s="2128" t="s">
        <v>5793</v>
      </c>
      <c r="B9" s="2128"/>
      <c r="C9" s="2128"/>
      <c r="D9" s="2128"/>
      <c r="E9" s="2128"/>
      <c r="F9" s="2128"/>
      <c r="G9" s="2128"/>
      <c r="H9" s="2128"/>
      <c r="I9" s="2128"/>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5794</v>
      </c>
      <c r="B14" s="1759"/>
      <c r="C14" s="1759"/>
      <c r="D14" s="1759"/>
      <c r="E14" s="1759"/>
      <c r="F14" s="1759"/>
      <c r="G14" s="1759"/>
      <c r="H14" s="1759"/>
      <c r="I14" s="1759"/>
      <c r="J14" s="1759"/>
      <c r="K14" s="6"/>
    </row>
    <row r="15" spans="1:11" customFormat="1" ht="15" customHeight="1" thickBot="1" x14ac:dyDescent="0.35">
      <c r="A15" s="20">
        <v>1</v>
      </c>
      <c r="B15" s="1830" t="s">
        <v>5795</v>
      </c>
      <c r="C15" s="80" t="s">
        <v>5796</v>
      </c>
      <c r="D15" s="213" t="s">
        <v>3284</v>
      </c>
      <c r="E15" s="213" t="s">
        <v>5797</v>
      </c>
      <c r="F15" s="899"/>
      <c r="G15" s="899"/>
      <c r="H15" s="24">
        <v>1</v>
      </c>
      <c r="I15" s="904"/>
      <c r="J15" s="209">
        <f>ROUND(I15,2)*H15</f>
        <v>0</v>
      </c>
      <c r="K15" s="6"/>
    </row>
    <row r="16" spans="1:11" customFormat="1" ht="30" customHeight="1" thickBot="1" x14ac:dyDescent="0.35">
      <c r="A16" s="30">
        <v>2</v>
      </c>
      <c r="B16" s="1830"/>
      <c r="C16" s="113" t="s">
        <v>5798</v>
      </c>
      <c r="D16" s="281" t="s">
        <v>2101</v>
      </c>
      <c r="E16" s="281" t="s">
        <v>5799</v>
      </c>
      <c r="F16" s="901"/>
      <c r="G16" s="901"/>
      <c r="H16" s="33">
        <v>1</v>
      </c>
      <c r="I16" s="905"/>
      <c r="J16" s="210">
        <f>ROUND(I16,2)*H16</f>
        <v>0</v>
      </c>
      <c r="K16" s="6"/>
    </row>
    <row r="17" spans="1:11" customFormat="1" ht="15" customHeight="1" thickBot="1" x14ac:dyDescent="0.35">
      <c r="A17" s="30">
        <v>3</v>
      </c>
      <c r="B17" s="1830"/>
      <c r="C17" s="119" t="s">
        <v>5800</v>
      </c>
      <c r="D17" s="149" t="s">
        <v>2108</v>
      </c>
      <c r="E17" s="149" t="s">
        <v>5801</v>
      </c>
      <c r="F17" s="901"/>
      <c r="G17" s="901"/>
      <c r="H17" s="33">
        <v>1</v>
      </c>
      <c r="I17" s="905"/>
      <c r="J17" s="210">
        <f>ROUND(I17,2)*H17</f>
        <v>0</v>
      </c>
      <c r="K17" s="6"/>
    </row>
    <row r="18" spans="1:11" customFormat="1" ht="30" customHeight="1" thickBot="1" x14ac:dyDescent="0.35">
      <c r="A18" s="30">
        <v>4</v>
      </c>
      <c r="B18" s="1830"/>
      <c r="C18" s="113" t="s">
        <v>2409</v>
      </c>
      <c r="D18" s="281" t="s">
        <v>2111</v>
      </c>
      <c r="E18" s="281" t="s">
        <v>2410</v>
      </c>
      <c r="F18" s="901"/>
      <c r="G18" s="901"/>
      <c r="H18" s="33">
        <v>1</v>
      </c>
      <c r="I18" s="905"/>
      <c r="J18" s="210">
        <f>ROUND(I18,2)*H18</f>
        <v>0</v>
      </c>
      <c r="K18" s="6"/>
    </row>
    <row r="19" spans="1:11" customFormat="1" ht="15" customHeight="1" thickBot="1" x14ac:dyDescent="0.35">
      <c r="A19" s="30">
        <v>5</v>
      </c>
      <c r="B19" s="1830"/>
      <c r="C19" s="113" t="s">
        <v>5802</v>
      </c>
      <c r="D19" s="281" t="s">
        <v>5803</v>
      </c>
      <c r="E19" s="281" t="s">
        <v>5804</v>
      </c>
      <c r="F19" s="901"/>
      <c r="G19" s="901"/>
      <c r="H19" s="33">
        <v>1</v>
      </c>
      <c r="I19" s="905"/>
      <c r="J19" s="493">
        <f>ROUND(I19,2)*H19</f>
        <v>0</v>
      </c>
      <c r="K19" s="6"/>
    </row>
    <row r="20" spans="1:11" customFormat="1" ht="15" thickBot="1" x14ac:dyDescent="0.35">
      <c r="A20" s="1747" t="s">
        <v>5327</v>
      </c>
      <c r="B20" s="1747"/>
      <c r="C20" s="1747"/>
      <c r="D20" s="1747"/>
      <c r="E20" s="1747"/>
      <c r="F20" s="1747"/>
      <c r="G20" s="1747"/>
      <c r="H20" s="1747"/>
      <c r="I20" s="1747"/>
      <c r="J20" s="58">
        <f>SUM(J15:J19)</f>
        <v>0</v>
      </c>
      <c r="K20" s="6"/>
    </row>
    <row r="21" spans="1:11" customFormat="1" x14ac:dyDescent="0.3">
      <c r="A21" s="142"/>
      <c r="B21" s="142"/>
      <c r="C21" s="142"/>
      <c r="D21" s="142"/>
      <c r="E21" s="142"/>
      <c r="F21" s="142"/>
      <c r="G21" s="142"/>
      <c r="H21" s="143"/>
      <c r="I21" s="142"/>
      <c r="J21" s="142"/>
      <c r="K21" s="6"/>
    </row>
    <row r="22" spans="1:11" customFormat="1" ht="90" customHeight="1" x14ac:dyDescent="0.3">
      <c r="A22" s="1884" t="s">
        <v>1572</v>
      </c>
      <c r="B22" s="1884"/>
      <c r="C22" s="1884"/>
      <c r="D22" s="1884"/>
      <c r="E22" s="1884"/>
      <c r="F22" s="1884"/>
      <c r="G22" s="1884"/>
      <c r="H22" s="1884"/>
      <c r="I22" s="1884"/>
      <c r="J22" s="1884"/>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wBjPEQKVt80FY8Vyw1sXDZQ6QMyOb1snc+jprrjg4GtTZ1Yut75j7hOUcBABQSVfpSr0OHQXgBTuQHHxbgOggQ==" saltValue="0fOF2IMfl0GzAjLOqHBdBg==" spinCount="100000" sheet="1" objects="1" scenarios="1"/>
  <mergeCells count="20">
    <mergeCell ref="F1:J1"/>
    <mergeCell ref="A8:C8"/>
    <mergeCell ref="A9:I9"/>
    <mergeCell ref="A10:H10"/>
    <mergeCell ref="A11:A13"/>
    <mergeCell ref="B11:B13"/>
    <mergeCell ref="C11:C13"/>
    <mergeCell ref="D11:E11"/>
    <mergeCell ref="F11:G11"/>
    <mergeCell ref="H11:H13"/>
    <mergeCell ref="A14:J14"/>
    <mergeCell ref="B15:B19"/>
    <mergeCell ref="A20:I20"/>
    <mergeCell ref="A22:J22"/>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584F9-1A4E-47D4-A1FF-9E8AFC996253}">
  <sheetPr>
    <tabColor rgb="FFC1F0C8"/>
    <pageSetUpPr fitToPage="1"/>
  </sheetPr>
  <dimension ref="A1:K49"/>
  <sheetViews>
    <sheetView topLeftCell="D1" workbookViewId="0">
      <selection activeCell="I15" sqref="I15:I42"/>
    </sheetView>
  </sheetViews>
  <sheetFormatPr defaultColWidth="8.88671875" defaultRowHeight="14.4" x14ac:dyDescent="0.3"/>
  <cols>
    <col min="1" max="1" width="8.88671875" style="6" bestFit="1" customWidth="1"/>
    <col min="2" max="2" width="11.109375" style="6" customWidth="1"/>
    <col min="3" max="3" width="46.6640625" style="6" customWidth="1"/>
    <col min="4" max="4" width="17.109375" style="6" customWidth="1"/>
    <col min="5" max="5" width="20.109375" style="6" customWidth="1"/>
    <col min="6" max="6" width="19.109375" style="6" customWidth="1"/>
    <col min="7" max="7" width="23.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5805</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ht="15" customHeight="1" x14ac:dyDescent="0.3">
      <c r="A9" s="2128" t="s">
        <v>5806</v>
      </c>
      <c r="B9" s="2128"/>
      <c r="C9" s="2128"/>
      <c r="D9" s="2128"/>
      <c r="E9" s="2128"/>
      <c r="F9" s="2128"/>
      <c r="G9" s="2128"/>
      <c r="H9" s="2128"/>
      <c r="I9" s="2128"/>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5807</v>
      </c>
      <c r="B14" s="1759"/>
      <c r="C14" s="1759"/>
      <c r="D14" s="1759"/>
      <c r="E14" s="1759"/>
      <c r="F14" s="1759"/>
      <c r="G14" s="1759"/>
      <c r="H14" s="1759"/>
      <c r="I14" s="1759"/>
      <c r="J14" s="1759"/>
      <c r="K14" s="6"/>
    </row>
    <row r="15" spans="1:11" customFormat="1" ht="15" customHeight="1" thickBot="1" x14ac:dyDescent="0.35">
      <c r="A15" s="20">
        <v>1</v>
      </c>
      <c r="B15" s="1830" t="s">
        <v>5808</v>
      </c>
      <c r="C15" s="213" t="s">
        <v>5809</v>
      </c>
      <c r="D15" s="213" t="s">
        <v>5810</v>
      </c>
      <c r="E15" s="213" t="s">
        <v>5811</v>
      </c>
      <c r="F15" s="899"/>
      <c r="G15" s="899"/>
      <c r="H15" s="24">
        <v>1</v>
      </c>
      <c r="I15" s="904"/>
      <c r="J15" s="209">
        <f t="shared" ref="J15:J42" si="0">ROUND(I15,2)*H15</f>
        <v>0</v>
      </c>
      <c r="K15" s="6"/>
    </row>
    <row r="16" spans="1:11" customFormat="1" ht="30" customHeight="1" thickBot="1" x14ac:dyDescent="0.35">
      <c r="A16" s="30">
        <v>2</v>
      </c>
      <c r="B16" s="1830"/>
      <c r="C16" s="281" t="s">
        <v>2612</v>
      </c>
      <c r="D16" s="281" t="s">
        <v>5810</v>
      </c>
      <c r="E16" s="281" t="s">
        <v>5812</v>
      </c>
      <c r="F16" s="901"/>
      <c r="G16" s="901"/>
      <c r="H16" s="33">
        <v>1</v>
      </c>
      <c r="I16" s="905"/>
      <c r="J16" s="210">
        <f t="shared" si="0"/>
        <v>0</v>
      </c>
      <c r="K16" s="6"/>
    </row>
    <row r="17" spans="1:10" customFormat="1" ht="15" customHeight="1" thickBot="1" x14ac:dyDescent="0.35">
      <c r="A17" s="30">
        <v>3</v>
      </c>
      <c r="B17" s="1830"/>
      <c r="C17" s="281" t="s">
        <v>5813</v>
      </c>
      <c r="D17" s="281" t="s">
        <v>5814</v>
      </c>
      <c r="E17" s="281" t="s">
        <v>5815</v>
      </c>
      <c r="F17" s="1037"/>
      <c r="G17" s="1037"/>
      <c r="H17" s="33">
        <v>1</v>
      </c>
      <c r="I17" s="905"/>
      <c r="J17" s="210">
        <f t="shared" si="0"/>
        <v>0</v>
      </c>
    </row>
    <row r="18" spans="1:10" customFormat="1" ht="30" customHeight="1" thickBot="1" x14ac:dyDescent="0.35">
      <c r="A18" s="30">
        <v>4</v>
      </c>
      <c r="B18" s="1830"/>
      <c r="C18" s="281" t="s">
        <v>5816</v>
      </c>
      <c r="D18" s="281" t="s">
        <v>5810</v>
      </c>
      <c r="E18" s="281" t="s">
        <v>5812</v>
      </c>
      <c r="F18" s="1037"/>
      <c r="G18" s="1037"/>
      <c r="H18" s="33">
        <v>1</v>
      </c>
      <c r="I18" s="905"/>
      <c r="J18" s="210">
        <f t="shared" si="0"/>
        <v>0</v>
      </c>
    </row>
    <row r="19" spans="1:10" customFormat="1" ht="15" customHeight="1" thickBot="1" x14ac:dyDescent="0.35">
      <c r="A19" s="30">
        <v>5</v>
      </c>
      <c r="B19" s="1830"/>
      <c r="C19" s="281" t="s">
        <v>5817</v>
      </c>
      <c r="D19" s="281" t="s">
        <v>5810</v>
      </c>
      <c r="E19" s="281" t="s">
        <v>5812</v>
      </c>
      <c r="F19" s="901"/>
      <c r="G19" s="901"/>
      <c r="H19" s="33">
        <v>1</v>
      </c>
      <c r="I19" s="905"/>
      <c r="J19" s="210">
        <f t="shared" si="0"/>
        <v>0</v>
      </c>
    </row>
    <row r="20" spans="1:10" customFormat="1" ht="15" customHeight="1" thickBot="1" x14ac:dyDescent="0.35">
      <c r="A20" s="30">
        <v>6</v>
      </c>
      <c r="B20" s="1830"/>
      <c r="C20" s="281" t="s">
        <v>5818</v>
      </c>
      <c r="D20" s="281" t="s">
        <v>5810</v>
      </c>
      <c r="E20" s="281" t="s">
        <v>5812</v>
      </c>
      <c r="F20" s="901"/>
      <c r="G20" s="901"/>
      <c r="H20" s="33">
        <v>1</v>
      </c>
      <c r="I20" s="905"/>
      <c r="J20" s="210">
        <f t="shared" si="0"/>
        <v>0</v>
      </c>
    </row>
    <row r="21" spans="1:10" customFormat="1" ht="15" customHeight="1" thickBot="1" x14ac:dyDescent="0.35">
      <c r="A21" s="30">
        <v>7</v>
      </c>
      <c r="B21" s="1830"/>
      <c r="C21" s="281" t="s">
        <v>5819</v>
      </c>
      <c r="D21" s="281" t="s">
        <v>5820</v>
      </c>
      <c r="E21" s="281" t="s">
        <v>5812</v>
      </c>
      <c r="F21" s="901"/>
      <c r="G21" s="901"/>
      <c r="H21" s="33">
        <v>1</v>
      </c>
      <c r="I21" s="905"/>
      <c r="J21" s="210">
        <f t="shared" si="0"/>
        <v>0</v>
      </c>
    </row>
    <row r="22" spans="1:10" customFormat="1" ht="15" customHeight="1" thickBot="1" x14ac:dyDescent="0.35">
      <c r="A22" s="30">
        <v>8</v>
      </c>
      <c r="B22" s="1830"/>
      <c r="C22" s="281" t="s">
        <v>5821</v>
      </c>
      <c r="D22" s="281" t="s">
        <v>5822</v>
      </c>
      <c r="E22" s="281" t="s">
        <v>5823</v>
      </c>
      <c r="F22" s="1037"/>
      <c r="G22" s="1037"/>
      <c r="H22" s="33">
        <v>1</v>
      </c>
      <c r="I22" s="905"/>
      <c r="J22" s="210">
        <f t="shared" si="0"/>
        <v>0</v>
      </c>
    </row>
    <row r="23" spans="1:10" customFormat="1" ht="15" customHeight="1" thickBot="1" x14ac:dyDescent="0.35">
      <c r="A23" s="30">
        <v>9</v>
      </c>
      <c r="B23" s="1830"/>
      <c r="C23" s="281" t="s">
        <v>5824</v>
      </c>
      <c r="D23" s="281" t="s">
        <v>5825</v>
      </c>
      <c r="E23" s="281" t="s">
        <v>5826</v>
      </c>
      <c r="F23" s="1037"/>
      <c r="G23" s="1037"/>
      <c r="H23" s="33">
        <v>1</v>
      </c>
      <c r="I23" s="905"/>
      <c r="J23" s="210">
        <f t="shared" si="0"/>
        <v>0</v>
      </c>
    </row>
    <row r="24" spans="1:10" customFormat="1" ht="15" customHeight="1" thickBot="1" x14ac:dyDescent="0.35">
      <c r="A24" s="30">
        <v>10</v>
      </c>
      <c r="B24" s="1830"/>
      <c r="C24" s="281" t="s">
        <v>5827</v>
      </c>
      <c r="D24" s="281" t="s">
        <v>5825</v>
      </c>
      <c r="E24" s="281" t="s">
        <v>5828</v>
      </c>
      <c r="F24" s="901"/>
      <c r="G24" s="901"/>
      <c r="H24" s="33">
        <v>1</v>
      </c>
      <c r="I24" s="905"/>
      <c r="J24" s="210">
        <f t="shared" si="0"/>
        <v>0</v>
      </c>
    </row>
    <row r="25" spans="1:10" customFormat="1" ht="15" customHeight="1" thickBot="1" x14ac:dyDescent="0.35">
      <c r="A25" s="30">
        <v>11</v>
      </c>
      <c r="B25" s="1830"/>
      <c r="C25" s="281" t="s">
        <v>5829</v>
      </c>
      <c r="D25" s="281" t="s">
        <v>5825</v>
      </c>
      <c r="E25" s="281" t="s">
        <v>5830</v>
      </c>
      <c r="F25" s="901"/>
      <c r="G25" s="901"/>
      <c r="H25" s="33">
        <v>1</v>
      </c>
      <c r="I25" s="905"/>
      <c r="J25" s="210">
        <f t="shared" si="0"/>
        <v>0</v>
      </c>
    </row>
    <row r="26" spans="1:10" customFormat="1" ht="30" customHeight="1" thickBot="1" x14ac:dyDescent="0.35">
      <c r="A26" s="30">
        <v>12</v>
      </c>
      <c r="B26" s="1830"/>
      <c r="C26" s="281" t="s">
        <v>5831</v>
      </c>
      <c r="D26" s="281" t="s">
        <v>5825</v>
      </c>
      <c r="E26" s="281" t="s">
        <v>5832</v>
      </c>
      <c r="F26" s="901"/>
      <c r="G26" s="901"/>
      <c r="H26" s="33">
        <v>1</v>
      </c>
      <c r="I26" s="905"/>
      <c r="J26" s="210">
        <f t="shared" si="0"/>
        <v>0</v>
      </c>
    </row>
    <row r="27" spans="1:10" customFormat="1" ht="15" customHeight="1" thickBot="1" x14ac:dyDescent="0.35">
      <c r="A27" s="30">
        <v>13</v>
      </c>
      <c r="B27" s="1830"/>
      <c r="C27" s="281" t="s">
        <v>5833</v>
      </c>
      <c r="D27" s="281" t="s">
        <v>5825</v>
      </c>
      <c r="E27" s="281" t="s">
        <v>5834</v>
      </c>
      <c r="F27" s="1037"/>
      <c r="G27" s="1037"/>
      <c r="H27" s="33">
        <v>1</v>
      </c>
      <c r="I27" s="905"/>
      <c r="J27" s="210">
        <f t="shared" si="0"/>
        <v>0</v>
      </c>
    </row>
    <row r="28" spans="1:10" customFormat="1" ht="30" customHeight="1" thickBot="1" x14ac:dyDescent="0.35">
      <c r="A28" s="30">
        <v>14</v>
      </c>
      <c r="B28" s="1830"/>
      <c r="C28" s="281" t="s">
        <v>5835</v>
      </c>
      <c r="D28" s="281" t="s">
        <v>5825</v>
      </c>
      <c r="E28" s="281" t="s">
        <v>5836</v>
      </c>
      <c r="F28" s="1037"/>
      <c r="G28" s="1037"/>
      <c r="H28" s="33">
        <v>1</v>
      </c>
      <c r="I28" s="905"/>
      <c r="J28" s="210">
        <f t="shared" si="0"/>
        <v>0</v>
      </c>
    </row>
    <row r="29" spans="1:10" customFormat="1" ht="15" customHeight="1" thickBot="1" x14ac:dyDescent="0.35">
      <c r="A29" s="30">
        <v>15</v>
      </c>
      <c r="B29" s="1830"/>
      <c r="C29" s="281" t="s">
        <v>5835</v>
      </c>
      <c r="D29" s="281" t="s">
        <v>5825</v>
      </c>
      <c r="E29" s="281" t="s">
        <v>5837</v>
      </c>
      <c r="F29" s="901"/>
      <c r="G29" s="901"/>
      <c r="H29" s="33">
        <v>1</v>
      </c>
      <c r="I29" s="905"/>
      <c r="J29" s="210">
        <f t="shared" si="0"/>
        <v>0</v>
      </c>
    </row>
    <row r="30" spans="1:10" customFormat="1" ht="15" customHeight="1" thickBot="1" x14ac:dyDescent="0.35">
      <c r="A30" s="30">
        <v>16</v>
      </c>
      <c r="B30" s="1830"/>
      <c r="C30" s="281" t="s">
        <v>5835</v>
      </c>
      <c r="D30" s="281" t="s">
        <v>5825</v>
      </c>
      <c r="E30" s="281" t="s">
        <v>5838</v>
      </c>
      <c r="F30" s="901"/>
      <c r="G30" s="901"/>
      <c r="H30" s="33">
        <v>1</v>
      </c>
      <c r="I30" s="905"/>
      <c r="J30" s="210">
        <f t="shared" si="0"/>
        <v>0</v>
      </c>
    </row>
    <row r="31" spans="1:10" customFormat="1" ht="30" customHeight="1" thickBot="1" x14ac:dyDescent="0.35">
      <c r="A31" s="30">
        <v>17</v>
      </c>
      <c r="B31" s="1830"/>
      <c r="C31" s="281" t="s">
        <v>5831</v>
      </c>
      <c r="D31" s="281" t="s">
        <v>5825</v>
      </c>
      <c r="E31" s="281" t="s">
        <v>5839</v>
      </c>
      <c r="F31" s="901"/>
      <c r="G31" s="901"/>
      <c r="H31" s="33">
        <v>1</v>
      </c>
      <c r="I31" s="905"/>
      <c r="J31" s="210">
        <f t="shared" si="0"/>
        <v>0</v>
      </c>
    </row>
    <row r="32" spans="1:10" customFormat="1" ht="30" customHeight="1" thickBot="1" x14ac:dyDescent="0.35">
      <c r="A32" s="30">
        <v>18</v>
      </c>
      <c r="B32" s="1830"/>
      <c r="C32" s="281" t="s">
        <v>5833</v>
      </c>
      <c r="D32" s="281" t="s">
        <v>5825</v>
      </c>
      <c r="E32" s="281" t="s">
        <v>5840</v>
      </c>
      <c r="F32" s="1037"/>
      <c r="G32" s="1037"/>
      <c r="H32" s="33">
        <v>1</v>
      </c>
      <c r="I32" s="905"/>
      <c r="J32" s="210">
        <f t="shared" si="0"/>
        <v>0</v>
      </c>
    </row>
    <row r="33" spans="1:11" customFormat="1" ht="15" customHeight="1" thickBot="1" x14ac:dyDescent="0.35">
      <c r="A33" s="30">
        <v>19</v>
      </c>
      <c r="B33" s="1830"/>
      <c r="C33" s="281" t="s">
        <v>5827</v>
      </c>
      <c r="D33" s="281" t="s">
        <v>5825</v>
      </c>
      <c r="E33" s="281" t="s">
        <v>5841</v>
      </c>
      <c r="F33" s="1037"/>
      <c r="G33" s="1037"/>
      <c r="H33" s="33">
        <v>1</v>
      </c>
      <c r="I33" s="905"/>
      <c r="J33" s="210">
        <f t="shared" si="0"/>
        <v>0</v>
      </c>
      <c r="K33" s="6"/>
    </row>
    <row r="34" spans="1:11" customFormat="1" ht="15" customHeight="1" thickBot="1" x14ac:dyDescent="0.35">
      <c r="A34" s="30">
        <v>20</v>
      </c>
      <c r="B34" s="1830"/>
      <c r="C34" s="281" t="s">
        <v>5842</v>
      </c>
      <c r="D34" s="281" t="s">
        <v>5825</v>
      </c>
      <c r="E34" s="281" t="s">
        <v>5843</v>
      </c>
      <c r="F34" s="901"/>
      <c r="G34" s="901"/>
      <c r="H34" s="33">
        <v>1</v>
      </c>
      <c r="I34" s="905"/>
      <c r="J34" s="210">
        <f t="shared" si="0"/>
        <v>0</v>
      </c>
      <c r="K34" s="6"/>
    </row>
    <row r="35" spans="1:11" customFormat="1" ht="15" customHeight="1" thickBot="1" x14ac:dyDescent="0.35">
      <c r="A35" s="30">
        <v>21</v>
      </c>
      <c r="B35" s="1830"/>
      <c r="C35" s="281" t="s">
        <v>5844</v>
      </c>
      <c r="D35" s="281" t="s">
        <v>5845</v>
      </c>
      <c r="E35" s="281" t="s">
        <v>5846</v>
      </c>
      <c r="F35" s="901"/>
      <c r="G35" s="901"/>
      <c r="H35" s="33">
        <v>1</v>
      </c>
      <c r="I35" s="905"/>
      <c r="J35" s="210">
        <f t="shared" si="0"/>
        <v>0</v>
      </c>
      <c r="K35" s="6"/>
    </row>
    <row r="36" spans="1:11" customFormat="1" ht="15" customHeight="1" thickBot="1" x14ac:dyDescent="0.35">
      <c r="A36" s="30">
        <v>22</v>
      </c>
      <c r="B36" s="1830"/>
      <c r="C36" s="281" t="s">
        <v>1591</v>
      </c>
      <c r="D36" s="281" t="s">
        <v>5847</v>
      </c>
      <c r="E36" s="281" t="s">
        <v>5848</v>
      </c>
      <c r="F36" s="901"/>
      <c r="G36" s="901"/>
      <c r="H36" s="33">
        <v>1</v>
      </c>
      <c r="I36" s="905"/>
      <c r="J36" s="210">
        <f t="shared" si="0"/>
        <v>0</v>
      </c>
      <c r="K36" s="6"/>
    </row>
    <row r="37" spans="1:11" customFormat="1" ht="15" customHeight="1" thickBot="1" x14ac:dyDescent="0.35">
      <c r="A37" s="30">
        <v>23</v>
      </c>
      <c r="B37" s="1830"/>
      <c r="C37" s="149" t="s">
        <v>5849</v>
      </c>
      <c r="D37" s="149" t="s">
        <v>5850</v>
      </c>
      <c r="E37" s="149" t="s">
        <v>5849</v>
      </c>
      <c r="F37" s="901"/>
      <c r="G37" s="901"/>
      <c r="H37" s="33">
        <v>1</v>
      </c>
      <c r="I37" s="1048"/>
      <c r="J37" s="210">
        <f t="shared" si="0"/>
        <v>0</v>
      </c>
      <c r="K37" s="6"/>
    </row>
    <row r="38" spans="1:11" customFormat="1" ht="15" customHeight="1" thickBot="1" x14ac:dyDescent="0.35">
      <c r="A38" s="30">
        <v>24</v>
      </c>
      <c r="B38" s="1830"/>
      <c r="C38" s="149" t="s">
        <v>5851</v>
      </c>
      <c r="D38" s="149" t="s">
        <v>5852</v>
      </c>
      <c r="E38" s="149" t="s">
        <v>5853</v>
      </c>
      <c r="F38" s="901"/>
      <c r="G38" s="901"/>
      <c r="H38" s="33">
        <v>1</v>
      </c>
      <c r="I38" s="905"/>
      <c r="J38" s="210">
        <f t="shared" si="0"/>
        <v>0</v>
      </c>
      <c r="K38" s="6"/>
    </row>
    <row r="39" spans="1:11" customFormat="1" ht="15" customHeight="1" thickBot="1" x14ac:dyDescent="0.35">
      <c r="A39" s="30">
        <v>25</v>
      </c>
      <c r="B39" s="1830"/>
      <c r="C39" s="149" t="s">
        <v>5854</v>
      </c>
      <c r="D39" s="149" t="s">
        <v>5852</v>
      </c>
      <c r="E39" s="149" t="s">
        <v>5855</v>
      </c>
      <c r="F39" s="901"/>
      <c r="G39" s="901"/>
      <c r="H39" s="33">
        <v>1</v>
      </c>
      <c r="I39" s="905"/>
      <c r="J39" s="210">
        <f t="shared" si="0"/>
        <v>0</v>
      </c>
      <c r="K39" s="6"/>
    </row>
    <row r="40" spans="1:11" customFormat="1" ht="15" customHeight="1" thickBot="1" x14ac:dyDescent="0.35">
      <c r="A40" s="30">
        <v>26</v>
      </c>
      <c r="B40" s="1830"/>
      <c r="C40" s="149" t="s">
        <v>5856</v>
      </c>
      <c r="D40" s="149" t="s">
        <v>5852</v>
      </c>
      <c r="E40" s="149" t="s">
        <v>5857</v>
      </c>
      <c r="F40" s="1037"/>
      <c r="G40" s="1037"/>
      <c r="H40" s="33">
        <v>1</v>
      </c>
      <c r="I40" s="905"/>
      <c r="J40" s="210">
        <f t="shared" si="0"/>
        <v>0</v>
      </c>
      <c r="K40" s="6"/>
    </row>
    <row r="41" spans="1:11" customFormat="1" ht="15" customHeight="1" thickBot="1" x14ac:dyDescent="0.35">
      <c r="A41" s="30">
        <v>27</v>
      </c>
      <c r="B41" s="1830"/>
      <c r="C41" s="281" t="s">
        <v>1591</v>
      </c>
      <c r="D41" s="281" t="s">
        <v>5858</v>
      </c>
      <c r="E41" s="281" t="s">
        <v>5859</v>
      </c>
      <c r="F41" s="1037"/>
      <c r="G41" s="1037"/>
      <c r="H41" s="33">
        <v>1</v>
      </c>
      <c r="I41" s="905"/>
      <c r="J41" s="210">
        <f t="shared" si="0"/>
        <v>0</v>
      </c>
      <c r="K41" s="6"/>
    </row>
    <row r="42" spans="1:11" customFormat="1" ht="15" customHeight="1" thickBot="1" x14ac:dyDescent="0.35">
      <c r="A42" s="41">
        <v>28</v>
      </c>
      <c r="B42" s="1830"/>
      <c r="C42" s="150" t="s">
        <v>5860</v>
      </c>
      <c r="D42" s="150" t="s">
        <v>5861</v>
      </c>
      <c r="E42" s="150" t="s">
        <v>5862</v>
      </c>
      <c r="F42" s="903"/>
      <c r="G42" s="903"/>
      <c r="H42" s="44">
        <v>1</v>
      </c>
      <c r="I42" s="906"/>
      <c r="J42" s="212">
        <f t="shared" si="0"/>
        <v>0</v>
      </c>
      <c r="K42" s="6"/>
    </row>
    <row r="43" spans="1:11" customFormat="1" ht="15" thickBot="1" x14ac:dyDescent="0.35">
      <c r="A43" s="1747" t="s">
        <v>5327</v>
      </c>
      <c r="B43" s="1747"/>
      <c r="C43" s="1747"/>
      <c r="D43" s="1747"/>
      <c r="E43" s="1747"/>
      <c r="F43" s="1747"/>
      <c r="G43" s="1747"/>
      <c r="H43" s="1747"/>
      <c r="I43" s="1747"/>
      <c r="J43" s="495">
        <f>SUM(J15:J42)</f>
        <v>0</v>
      </c>
      <c r="K43" s="6"/>
    </row>
    <row r="44" spans="1:11" customFormat="1" x14ac:dyDescent="0.3">
      <c r="A44" s="142"/>
      <c r="B44" s="142"/>
      <c r="C44" s="142"/>
      <c r="D44" s="142"/>
      <c r="E44" s="142"/>
      <c r="F44" s="142"/>
      <c r="G44" s="142"/>
      <c r="H44" s="143"/>
      <c r="I44" s="142"/>
      <c r="J44" s="142"/>
      <c r="K44" s="6"/>
    </row>
    <row r="45" spans="1:11" customFormat="1" ht="90" customHeight="1" x14ac:dyDescent="0.3">
      <c r="A45" s="1884" t="s">
        <v>1572</v>
      </c>
      <c r="B45" s="1884"/>
      <c r="C45" s="1884"/>
      <c r="D45" s="1884"/>
      <c r="E45" s="1884"/>
      <c r="F45" s="1884"/>
      <c r="G45" s="1884"/>
      <c r="H45" s="1884"/>
      <c r="I45" s="1884"/>
      <c r="J45" s="1884"/>
      <c r="K45" s="6"/>
    </row>
    <row r="46" spans="1:11" customFormat="1" x14ac:dyDescent="0.3">
      <c r="A46" s="496"/>
      <c r="B46" s="496"/>
      <c r="C46" s="496"/>
      <c r="D46" s="496"/>
      <c r="E46" s="496"/>
      <c r="F46" s="496"/>
      <c r="G46" s="496"/>
      <c r="H46" s="497"/>
      <c r="I46" s="496"/>
      <c r="J46" s="496"/>
      <c r="K46" s="6"/>
    </row>
    <row r="47" spans="1:11" customFormat="1" x14ac:dyDescent="0.3">
      <c r="A47" s="496"/>
      <c r="B47" s="496"/>
      <c r="C47" s="496"/>
      <c r="D47" s="496"/>
      <c r="E47" s="496"/>
      <c r="F47" s="496"/>
      <c r="G47" s="496"/>
      <c r="H47" s="497"/>
      <c r="I47" s="496"/>
      <c r="J47" s="496"/>
      <c r="K47" s="6"/>
    </row>
    <row r="48" spans="1:11" customFormat="1" x14ac:dyDescent="0.3">
      <c r="A48" s="496"/>
      <c r="B48" s="496"/>
      <c r="C48" s="496"/>
      <c r="D48" s="496"/>
      <c r="E48" s="496"/>
      <c r="F48" s="496"/>
      <c r="G48" s="496"/>
      <c r="H48" s="497"/>
      <c r="I48" s="496"/>
      <c r="J48" s="496"/>
      <c r="K48" s="6"/>
    </row>
    <row r="49" spans="1:11" customFormat="1" x14ac:dyDescent="0.3">
      <c r="A49" s="496"/>
      <c r="B49" s="496"/>
      <c r="C49" s="496"/>
      <c r="D49" s="496"/>
      <c r="E49" s="496"/>
      <c r="F49" s="496"/>
      <c r="G49" s="496"/>
      <c r="H49" s="497"/>
      <c r="I49" s="496"/>
      <c r="J49" s="496"/>
      <c r="K49" s="6"/>
    </row>
  </sheetData>
  <sheetProtection algorithmName="SHA-512" hashValue="lGYYpUtwwDLoKstgWYntrvopDL8dNiCtpXI+qIVP2L5hdfAjRCXdkOlwhfb76cHjQxYOmcX16h1D98XSkC5GOQ==" saltValue="x9tYxhlzyTBTAMsNLci5HA==" spinCount="100000" sheet="1" objects="1" scenarios="1"/>
  <mergeCells count="20">
    <mergeCell ref="F1:J1"/>
    <mergeCell ref="A8:C8"/>
    <mergeCell ref="A9:I9"/>
    <mergeCell ref="A10:H10"/>
    <mergeCell ref="A11:A13"/>
    <mergeCell ref="B11:B13"/>
    <mergeCell ref="C11:C13"/>
    <mergeCell ref="D11:E11"/>
    <mergeCell ref="F11:G11"/>
    <mergeCell ref="H11:H13"/>
    <mergeCell ref="A14:J14"/>
    <mergeCell ref="B15:B42"/>
    <mergeCell ref="A43:I43"/>
    <mergeCell ref="A45:J45"/>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17BF-77D2-436A-B86E-5E4285B2016E}">
  <sheetPr>
    <tabColor rgb="FFC1F0C8"/>
    <pageSetUpPr fitToPage="1"/>
  </sheetPr>
  <dimension ref="A1:K69"/>
  <sheetViews>
    <sheetView topLeftCell="D1" workbookViewId="0">
      <selection activeCell="I15" sqref="I15:I62"/>
    </sheetView>
  </sheetViews>
  <sheetFormatPr defaultColWidth="8.88671875" defaultRowHeight="14.4" x14ac:dyDescent="0.3"/>
  <cols>
    <col min="1" max="1" width="8.88671875" style="6" bestFit="1" customWidth="1"/>
    <col min="2" max="2" width="11.109375" style="6" customWidth="1"/>
    <col min="3" max="3" width="31.33203125" style="6" customWidth="1"/>
    <col min="4" max="4" width="34.109375" style="6" customWidth="1"/>
    <col min="5" max="5" width="33.6640625" style="6" customWidth="1"/>
    <col min="6" max="6" width="28.109375" style="6" customWidth="1"/>
    <col min="7" max="7" width="26.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70" t="s">
        <v>5863</v>
      </c>
      <c r="G1" s="1770"/>
      <c r="H1" s="1770"/>
      <c r="I1" s="1770"/>
      <c r="J1" s="1770"/>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71" t="s">
        <v>1504</v>
      </c>
      <c r="B8" s="1771"/>
      <c r="C8" s="1771"/>
      <c r="D8" s="69"/>
      <c r="E8" s="69"/>
      <c r="F8" s="69"/>
      <c r="G8" s="69"/>
      <c r="H8" s="65"/>
      <c r="I8" s="67"/>
      <c r="J8" s="67"/>
    </row>
    <row r="9" spans="1:11" s="9" customFormat="1" ht="15" customHeight="1" x14ac:dyDescent="0.3">
      <c r="A9" s="2128" t="s">
        <v>5864</v>
      </c>
      <c r="B9" s="2128"/>
      <c r="C9" s="2128"/>
      <c r="D9" s="2128"/>
      <c r="E9" s="2128"/>
      <c r="F9" s="2128"/>
      <c r="G9" s="2128"/>
      <c r="H9" s="2128"/>
      <c r="I9" s="2128"/>
      <c r="J9" s="67"/>
    </row>
    <row r="10" spans="1:11" s="9" customFormat="1" ht="15" thickBot="1" x14ac:dyDescent="0.35">
      <c r="A10" s="1762"/>
      <c r="B10" s="1762"/>
      <c r="C10" s="1762"/>
      <c r="D10" s="1762"/>
      <c r="E10" s="1762"/>
      <c r="F10" s="1762"/>
      <c r="G10" s="1762"/>
      <c r="H10" s="1762"/>
      <c r="I10" s="67"/>
      <c r="J10" s="67"/>
    </row>
    <row r="11" spans="1:11" s="15" customFormat="1" ht="14.25" customHeight="1" thickBot="1" x14ac:dyDescent="0.35">
      <c r="A11" s="1888" t="s">
        <v>109</v>
      </c>
      <c r="B11" s="1889" t="s">
        <v>1552</v>
      </c>
      <c r="C11" s="1889" t="s">
        <v>1553</v>
      </c>
      <c r="D11" s="1890" t="s">
        <v>1554</v>
      </c>
      <c r="E11" s="1890"/>
      <c r="F11" s="1890" t="s">
        <v>1555</v>
      </c>
      <c r="G11" s="1890"/>
      <c r="H11" s="1893" t="s">
        <v>5308</v>
      </c>
      <c r="I11" s="1767" t="s">
        <v>1557</v>
      </c>
      <c r="J11" s="1767" t="s">
        <v>5309</v>
      </c>
    </row>
    <row r="12" spans="1:11" s="15" customFormat="1" ht="35.25" customHeight="1" thickBot="1" x14ac:dyDescent="0.35">
      <c r="A12" s="1888"/>
      <c r="B12" s="1889"/>
      <c r="C12" s="1889"/>
      <c r="D12" s="1887" t="s">
        <v>1559</v>
      </c>
      <c r="E12" s="1887" t="s">
        <v>1560</v>
      </c>
      <c r="F12" s="1887" t="s">
        <v>1559</v>
      </c>
      <c r="G12" s="1887" t="s">
        <v>1560</v>
      </c>
      <c r="H12" s="1893"/>
      <c r="I12" s="1767"/>
      <c r="J12" s="1767"/>
    </row>
    <row r="13" spans="1:11" s="15" customFormat="1" ht="25.5" customHeight="1" thickBot="1" x14ac:dyDescent="0.35">
      <c r="A13" s="1888"/>
      <c r="B13" s="1889"/>
      <c r="C13" s="1889"/>
      <c r="D13" s="1887"/>
      <c r="E13" s="1887"/>
      <c r="F13" s="1887"/>
      <c r="G13" s="1887"/>
      <c r="H13" s="1893"/>
      <c r="I13" s="1767"/>
      <c r="J13" s="1767"/>
    </row>
    <row r="14" spans="1:11" customFormat="1" ht="15" thickBot="1" x14ac:dyDescent="0.35">
      <c r="A14" s="1759" t="s">
        <v>5865</v>
      </c>
      <c r="B14" s="1759"/>
      <c r="C14" s="1759"/>
      <c r="D14" s="1759"/>
      <c r="E14" s="1759"/>
      <c r="F14" s="1759"/>
      <c r="G14" s="1759"/>
      <c r="H14" s="1759"/>
      <c r="I14" s="1759"/>
      <c r="J14" s="1759"/>
      <c r="K14" s="6"/>
    </row>
    <row r="15" spans="1:11" customFormat="1" ht="30" customHeight="1" thickBot="1" x14ac:dyDescent="0.35">
      <c r="A15" s="20">
        <v>1</v>
      </c>
      <c r="B15" s="1830" t="s">
        <v>5866</v>
      </c>
      <c r="C15" s="213" t="s">
        <v>5867</v>
      </c>
      <c r="D15" s="213" t="s">
        <v>5868</v>
      </c>
      <c r="E15" s="213" t="s">
        <v>5869</v>
      </c>
      <c r="F15" s="899"/>
      <c r="G15" s="899"/>
      <c r="H15" s="24">
        <v>1</v>
      </c>
      <c r="I15" s="1049"/>
      <c r="J15" s="209">
        <f t="shared" ref="J15:J62" si="0">ROUND(I15,2)*H15</f>
        <v>0</v>
      </c>
      <c r="K15" s="6"/>
    </row>
    <row r="16" spans="1:11" customFormat="1" ht="30" customHeight="1" thickBot="1" x14ac:dyDescent="0.35">
      <c r="A16" s="30">
        <v>2</v>
      </c>
      <c r="B16" s="1830"/>
      <c r="C16" s="281" t="s">
        <v>5870</v>
      </c>
      <c r="D16" s="281" t="s">
        <v>5868</v>
      </c>
      <c r="E16" s="281" t="s">
        <v>5871</v>
      </c>
      <c r="F16" s="901"/>
      <c r="G16" s="901"/>
      <c r="H16" s="33">
        <v>1</v>
      </c>
      <c r="I16" s="1050"/>
      <c r="J16" s="210">
        <f t="shared" si="0"/>
        <v>0</v>
      </c>
      <c r="K16" s="6"/>
    </row>
    <row r="17" spans="1:11" customFormat="1" ht="30" customHeight="1" thickBot="1" x14ac:dyDescent="0.35">
      <c r="A17" s="30">
        <v>3</v>
      </c>
      <c r="B17" s="1830"/>
      <c r="C17" s="281" t="s">
        <v>5872</v>
      </c>
      <c r="D17" s="281" t="s">
        <v>5868</v>
      </c>
      <c r="E17" s="281" t="s">
        <v>5873</v>
      </c>
      <c r="F17" s="1037"/>
      <c r="G17" s="1037"/>
      <c r="H17" s="33">
        <v>1</v>
      </c>
      <c r="I17" s="1050"/>
      <c r="J17" s="210">
        <f t="shared" si="0"/>
        <v>0</v>
      </c>
      <c r="K17" s="6"/>
    </row>
    <row r="18" spans="1:11" customFormat="1" ht="30" customHeight="1" thickBot="1" x14ac:dyDescent="0.35">
      <c r="A18" s="30">
        <v>4</v>
      </c>
      <c r="B18" s="1830"/>
      <c r="C18" s="281" t="s">
        <v>5874</v>
      </c>
      <c r="D18" s="281" t="s">
        <v>5868</v>
      </c>
      <c r="E18" s="281" t="s">
        <v>5875</v>
      </c>
      <c r="F18" s="1037"/>
      <c r="G18" s="1037"/>
      <c r="H18" s="33">
        <v>1</v>
      </c>
      <c r="I18" s="1050"/>
      <c r="J18" s="210">
        <f t="shared" si="0"/>
        <v>0</v>
      </c>
      <c r="K18" s="6"/>
    </row>
    <row r="19" spans="1:11" customFormat="1" ht="30" customHeight="1" thickBot="1" x14ac:dyDescent="0.35">
      <c r="A19" s="30">
        <v>5</v>
      </c>
      <c r="B19" s="1830"/>
      <c r="C19" s="281" t="s">
        <v>5876</v>
      </c>
      <c r="D19" s="281" t="s">
        <v>5877</v>
      </c>
      <c r="E19" s="281" t="s">
        <v>5878</v>
      </c>
      <c r="F19" s="901"/>
      <c r="G19" s="901"/>
      <c r="H19" s="33">
        <v>1</v>
      </c>
      <c r="I19" s="1050"/>
      <c r="J19" s="210">
        <f t="shared" si="0"/>
        <v>0</v>
      </c>
      <c r="K19" s="6"/>
    </row>
    <row r="20" spans="1:11" customFormat="1" ht="30" customHeight="1" thickBot="1" x14ac:dyDescent="0.35">
      <c r="A20" s="30">
        <v>6</v>
      </c>
      <c r="B20" s="1830"/>
      <c r="C20" s="281" t="s">
        <v>5879</v>
      </c>
      <c r="D20" s="281" t="s">
        <v>5877</v>
      </c>
      <c r="E20" s="281" t="s">
        <v>5880</v>
      </c>
      <c r="F20" s="901"/>
      <c r="G20" s="901"/>
      <c r="H20" s="33">
        <v>1</v>
      </c>
      <c r="I20" s="1050"/>
      <c r="J20" s="210">
        <f t="shared" si="0"/>
        <v>0</v>
      </c>
      <c r="K20" s="6"/>
    </row>
    <row r="21" spans="1:11" customFormat="1" ht="30" customHeight="1" thickBot="1" x14ac:dyDescent="0.35">
      <c r="A21" s="30">
        <v>7</v>
      </c>
      <c r="B21" s="1830"/>
      <c r="C21" s="492" t="s">
        <v>5881</v>
      </c>
      <c r="D21" s="492" t="s">
        <v>5877</v>
      </c>
      <c r="E21" s="492" t="s">
        <v>5882</v>
      </c>
      <c r="F21" s="1037"/>
      <c r="G21" s="1037"/>
      <c r="H21" s="33">
        <v>1</v>
      </c>
      <c r="I21" s="1050"/>
      <c r="J21" s="210">
        <f t="shared" si="0"/>
        <v>0</v>
      </c>
      <c r="K21" s="6"/>
    </row>
    <row r="22" spans="1:11" customFormat="1" ht="45" customHeight="1" thickBot="1" x14ac:dyDescent="0.35">
      <c r="A22" s="30">
        <v>8</v>
      </c>
      <c r="B22" s="1830"/>
      <c r="C22" s="149" t="s">
        <v>5883</v>
      </c>
      <c r="D22" s="149" t="s">
        <v>5884</v>
      </c>
      <c r="E22" s="149" t="s">
        <v>5885</v>
      </c>
      <c r="F22" s="1040"/>
      <c r="G22" s="1037"/>
      <c r="H22" s="33">
        <v>1</v>
      </c>
      <c r="I22" s="1050"/>
      <c r="J22" s="210">
        <f t="shared" si="0"/>
        <v>0</v>
      </c>
      <c r="K22" s="6"/>
    </row>
    <row r="23" spans="1:11" customFormat="1" ht="15" customHeight="1" thickBot="1" x14ac:dyDescent="0.35">
      <c r="A23" s="30">
        <v>9</v>
      </c>
      <c r="B23" s="1830"/>
      <c r="C23" s="149" t="s">
        <v>5886</v>
      </c>
      <c r="D23" s="149" t="s">
        <v>1755</v>
      </c>
      <c r="E23" s="149" t="s">
        <v>5887</v>
      </c>
      <c r="F23" s="1040"/>
      <c r="G23" s="1037"/>
      <c r="H23" s="33">
        <v>350</v>
      </c>
      <c r="I23" s="1050"/>
      <c r="J23" s="210">
        <f t="shared" si="0"/>
        <v>0</v>
      </c>
      <c r="K23" s="6"/>
    </row>
    <row r="24" spans="1:11" customFormat="1" ht="15" customHeight="1" thickBot="1" x14ac:dyDescent="0.35">
      <c r="A24" s="30">
        <v>10</v>
      </c>
      <c r="B24" s="1830"/>
      <c r="C24" s="149" t="s">
        <v>5888</v>
      </c>
      <c r="D24" s="149" t="s">
        <v>5889</v>
      </c>
      <c r="E24" s="149" t="s">
        <v>5890</v>
      </c>
      <c r="F24" s="1040"/>
      <c r="G24" s="1037"/>
      <c r="H24" s="33">
        <v>30</v>
      </c>
      <c r="I24" s="1050"/>
      <c r="J24" s="210">
        <f t="shared" si="0"/>
        <v>0</v>
      </c>
      <c r="K24" s="6"/>
    </row>
    <row r="25" spans="1:11" customFormat="1" ht="15" customHeight="1" thickBot="1" x14ac:dyDescent="0.35">
      <c r="A25" s="30">
        <v>11</v>
      </c>
      <c r="B25" s="1830"/>
      <c r="C25" s="149" t="s">
        <v>5891</v>
      </c>
      <c r="D25" s="149" t="s">
        <v>5889</v>
      </c>
      <c r="E25" s="149" t="s">
        <v>5892</v>
      </c>
      <c r="F25" s="1040"/>
      <c r="G25" s="1037"/>
      <c r="H25" s="33">
        <v>30</v>
      </c>
      <c r="I25" s="1050"/>
      <c r="J25" s="210">
        <f t="shared" si="0"/>
        <v>0</v>
      </c>
      <c r="K25" s="6"/>
    </row>
    <row r="26" spans="1:11" customFormat="1" ht="15" customHeight="1" thickBot="1" x14ac:dyDescent="0.35">
      <c r="A26" s="30">
        <v>12</v>
      </c>
      <c r="B26" s="1830"/>
      <c r="C26" s="149" t="s">
        <v>5893</v>
      </c>
      <c r="D26" s="149" t="s">
        <v>5889</v>
      </c>
      <c r="E26" s="149" t="s">
        <v>5894</v>
      </c>
      <c r="F26" s="1040"/>
      <c r="G26" s="1037"/>
      <c r="H26" s="33">
        <v>30</v>
      </c>
      <c r="I26" s="1050"/>
      <c r="J26" s="210">
        <f t="shared" si="0"/>
        <v>0</v>
      </c>
      <c r="K26" s="6"/>
    </row>
    <row r="27" spans="1:11" customFormat="1" ht="15" customHeight="1" thickBot="1" x14ac:dyDescent="0.35">
      <c r="A27" s="30">
        <v>13</v>
      </c>
      <c r="B27" s="1830"/>
      <c r="C27" s="281" t="s">
        <v>5895</v>
      </c>
      <c r="D27" s="281" t="s">
        <v>5896</v>
      </c>
      <c r="E27" s="281" t="s">
        <v>5897</v>
      </c>
      <c r="F27" s="1040"/>
      <c r="G27" s="1037"/>
      <c r="H27" s="33">
        <v>1</v>
      </c>
      <c r="I27" s="1050"/>
      <c r="J27" s="210">
        <f t="shared" si="0"/>
        <v>0</v>
      </c>
      <c r="K27" s="6"/>
    </row>
    <row r="28" spans="1:11" customFormat="1" ht="15" customHeight="1" thickBot="1" x14ac:dyDescent="0.35">
      <c r="A28" s="30">
        <v>14</v>
      </c>
      <c r="B28" s="1830"/>
      <c r="C28" s="281" t="s">
        <v>5895</v>
      </c>
      <c r="D28" s="281" t="s">
        <v>5896</v>
      </c>
      <c r="E28" s="71" t="s">
        <v>5898</v>
      </c>
      <c r="F28" s="1040"/>
      <c r="G28" s="1037"/>
      <c r="H28" s="33">
        <v>1</v>
      </c>
      <c r="I28" s="1050"/>
      <c r="J28" s="210">
        <f t="shared" si="0"/>
        <v>0</v>
      </c>
      <c r="K28" s="6"/>
    </row>
    <row r="29" spans="1:11" customFormat="1" ht="15" customHeight="1" thickBot="1" x14ac:dyDescent="0.35">
      <c r="A29" s="30">
        <v>15</v>
      </c>
      <c r="B29" s="1830"/>
      <c r="C29" s="281" t="s">
        <v>5895</v>
      </c>
      <c r="D29" s="281" t="s">
        <v>5899</v>
      </c>
      <c r="E29" s="71" t="s">
        <v>5900</v>
      </c>
      <c r="F29" s="1040"/>
      <c r="G29" s="1037"/>
      <c r="H29" s="33">
        <v>1</v>
      </c>
      <c r="I29" s="1050"/>
      <c r="J29" s="210">
        <f t="shared" si="0"/>
        <v>0</v>
      </c>
      <c r="K29" s="6"/>
    </row>
    <row r="30" spans="1:11" customFormat="1" ht="30" customHeight="1" thickBot="1" x14ac:dyDescent="0.35">
      <c r="A30" s="30">
        <v>16</v>
      </c>
      <c r="B30" s="1830"/>
      <c r="C30" s="281" t="s">
        <v>5901</v>
      </c>
      <c r="D30" s="281" t="s">
        <v>5896</v>
      </c>
      <c r="E30" s="281" t="s">
        <v>5902</v>
      </c>
      <c r="F30" s="1040"/>
      <c r="G30" s="1037"/>
      <c r="H30" s="33">
        <v>1</v>
      </c>
      <c r="I30" s="1050"/>
      <c r="J30" s="210">
        <f t="shared" si="0"/>
        <v>0</v>
      </c>
      <c r="K30" s="6"/>
    </row>
    <row r="31" spans="1:11" customFormat="1" ht="30" customHeight="1" thickBot="1" x14ac:dyDescent="0.35">
      <c r="A31" s="30">
        <v>17</v>
      </c>
      <c r="B31" s="1830"/>
      <c r="C31" s="281" t="s">
        <v>5903</v>
      </c>
      <c r="D31" s="281" t="s">
        <v>5904</v>
      </c>
      <c r="E31" s="281" t="s">
        <v>5905</v>
      </c>
      <c r="F31" s="900"/>
      <c r="G31" s="901"/>
      <c r="H31" s="33">
        <v>1</v>
      </c>
      <c r="I31" s="1050"/>
      <c r="J31" s="210">
        <f t="shared" si="0"/>
        <v>0</v>
      </c>
      <c r="K31" s="6"/>
    </row>
    <row r="32" spans="1:11" customFormat="1" ht="30" customHeight="1" thickBot="1" x14ac:dyDescent="0.35">
      <c r="A32" s="30">
        <v>18</v>
      </c>
      <c r="B32" s="1830"/>
      <c r="C32" s="545" t="s">
        <v>5906</v>
      </c>
      <c r="D32" s="545" t="s">
        <v>5907</v>
      </c>
      <c r="E32" s="545" t="s">
        <v>5908</v>
      </c>
      <c r="F32" s="901"/>
      <c r="G32" s="901"/>
      <c r="H32" s="33">
        <v>1</v>
      </c>
      <c r="I32" s="1050"/>
      <c r="J32" s="210">
        <f t="shared" si="0"/>
        <v>0</v>
      </c>
      <c r="K32" s="6"/>
    </row>
    <row r="33" spans="1:11" customFormat="1" ht="15" customHeight="1" thickBot="1" x14ac:dyDescent="0.35">
      <c r="A33" s="30">
        <v>19</v>
      </c>
      <c r="B33" s="1830"/>
      <c r="C33" s="281" t="s">
        <v>5909</v>
      </c>
      <c r="D33" s="281" t="s">
        <v>5910</v>
      </c>
      <c r="E33" s="281" t="s">
        <v>5911</v>
      </c>
      <c r="F33" s="901"/>
      <c r="G33" s="901"/>
      <c r="H33" s="33">
        <v>1</v>
      </c>
      <c r="I33" s="1050"/>
      <c r="J33" s="210">
        <f t="shared" si="0"/>
        <v>0</v>
      </c>
      <c r="K33" s="6"/>
    </row>
    <row r="34" spans="1:11" customFormat="1" ht="30" customHeight="1" thickBot="1" x14ac:dyDescent="0.35">
      <c r="A34" s="30">
        <v>20</v>
      </c>
      <c r="B34" s="1830"/>
      <c r="C34" s="281" t="s">
        <v>5912</v>
      </c>
      <c r="D34" s="281" t="s">
        <v>5913</v>
      </c>
      <c r="E34" s="281" t="s">
        <v>5914</v>
      </c>
      <c r="F34" s="901"/>
      <c r="G34" s="901"/>
      <c r="H34" s="33">
        <v>1</v>
      </c>
      <c r="I34" s="1050"/>
      <c r="J34" s="210">
        <f t="shared" si="0"/>
        <v>0</v>
      </c>
      <c r="K34" s="6"/>
    </row>
    <row r="35" spans="1:11" customFormat="1" ht="30" customHeight="1" thickBot="1" x14ac:dyDescent="0.35">
      <c r="A35" s="30">
        <v>21</v>
      </c>
      <c r="B35" s="1830"/>
      <c r="C35" s="281" t="s">
        <v>5915</v>
      </c>
      <c r="D35" s="281" t="s">
        <v>5913</v>
      </c>
      <c r="E35" s="281" t="s">
        <v>5916</v>
      </c>
      <c r="F35" s="1037"/>
      <c r="G35" s="1037"/>
      <c r="H35" s="33">
        <v>1</v>
      </c>
      <c r="I35" s="1050"/>
      <c r="J35" s="210">
        <f t="shared" si="0"/>
        <v>0</v>
      </c>
      <c r="K35" s="6"/>
    </row>
    <row r="36" spans="1:11" customFormat="1" ht="30" customHeight="1" thickBot="1" x14ac:dyDescent="0.35">
      <c r="A36" s="30">
        <v>22</v>
      </c>
      <c r="B36" s="1830"/>
      <c r="C36" s="281" t="s">
        <v>5917</v>
      </c>
      <c r="D36" s="281" t="s">
        <v>5913</v>
      </c>
      <c r="E36" s="281" t="s">
        <v>5918</v>
      </c>
      <c r="F36" s="1037"/>
      <c r="G36" s="1037"/>
      <c r="H36" s="33">
        <v>1</v>
      </c>
      <c r="I36" s="1050"/>
      <c r="J36" s="210">
        <f t="shared" si="0"/>
        <v>0</v>
      </c>
      <c r="K36" s="6"/>
    </row>
    <row r="37" spans="1:11" customFormat="1" ht="30" customHeight="1" thickBot="1" x14ac:dyDescent="0.35">
      <c r="A37" s="30">
        <v>23</v>
      </c>
      <c r="B37" s="1830"/>
      <c r="C37" s="281" t="s">
        <v>5917</v>
      </c>
      <c r="D37" s="281" t="s">
        <v>5913</v>
      </c>
      <c r="E37" s="281" t="s">
        <v>5919</v>
      </c>
      <c r="F37" s="901"/>
      <c r="G37" s="901"/>
      <c r="H37" s="33">
        <v>1</v>
      </c>
      <c r="I37" s="1050"/>
      <c r="J37" s="210">
        <f t="shared" si="0"/>
        <v>0</v>
      </c>
      <c r="K37" s="6"/>
    </row>
    <row r="38" spans="1:11" customFormat="1" ht="30" customHeight="1" thickBot="1" x14ac:dyDescent="0.35">
      <c r="A38" s="30">
        <v>24</v>
      </c>
      <c r="B38" s="1830"/>
      <c r="C38" s="281" t="s">
        <v>5917</v>
      </c>
      <c r="D38" s="281" t="s">
        <v>5913</v>
      </c>
      <c r="E38" s="281" t="s">
        <v>5920</v>
      </c>
      <c r="F38" s="901"/>
      <c r="G38" s="901"/>
      <c r="H38" s="33">
        <v>1</v>
      </c>
      <c r="I38" s="1050"/>
      <c r="J38" s="210">
        <f t="shared" si="0"/>
        <v>0</v>
      </c>
      <c r="K38" s="6"/>
    </row>
    <row r="39" spans="1:11" customFormat="1" ht="30" customHeight="1" thickBot="1" x14ac:dyDescent="0.35">
      <c r="A39" s="30">
        <v>25</v>
      </c>
      <c r="B39" s="1830"/>
      <c r="C39" s="281" t="s">
        <v>5917</v>
      </c>
      <c r="D39" s="281" t="s">
        <v>5913</v>
      </c>
      <c r="E39" s="281" t="s">
        <v>5921</v>
      </c>
      <c r="F39" s="901"/>
      <c r="G39" s="901"/>
      <c r="H39" s="33">
        <v>1</v>
      </c>
      <c r="I39" s="1050"/>
      <c r="J39" s="210">
        <f t="shared" si="0"/>
        <v>0</v>
      </c>
      <c r="K39" s="6"/>
    </row>
    <row r="40" spans="1:11" customFormat="1" ht="15" customHeight="1" thickBot="1" x14ac:dyDescent="0.35">
      <c r="A40" s="30">
        <v>26</v>
      </c>
      <c r="B40" s="1830"/>
      <c r="C40" s="281" t="s">
        <v>5922</v>
      </c>
      <c r="D40" s="281" t="s">
        <v>5913</v>
      </c>
      <c r="E40" s="281" t="s">
        <v>5923</v>
      </c>
      <c r="F40" s="901"/>
      <c r="G40" s="901"/>
      <c r="H40" s="33">
        <v>1</v>
      </c>
      <c r="I40" s="1050"/>
      <c r="J40" s="210">
        <f t="shared" si="0"/>
        <v>0</v>
      </c>
      <c r="K40" s="6"/>
    </row>
    <row r="41" spans="1:11" customFormat="1" ht="30" customHeight="1" thickBot="1" x14ac:dyDescent="0.35">
      <c r="A41" s="30">
        <v>27</v>
      </c>
      <c r="B41" s="1830"/>
      <c r="C41" s="281" t="s">
        <v>5924</v>
      </c>
      <c r="D41" s="281" t="s">
        <v>5913</v>
      </c>
      <c r="E41" s="281" t="s">
        <v>5925</v>
      </c>
      <c r="F41" s="1037"/>
      <c r="G41" s="1037"/>
      <c r="H41" s="33">
        <v>1</v>
      </c>
      <c r="I41" s="1050"/>
      <c r="J41" s="210">
        <f t="shared" si="0"/>
        <v>0</v>
      </c>
      <c r="K41" s="6"/>
    </row>
    <row r="42" spans="1:11" customFormat="1" ht="15" customHeight="1" thickBot="1" x14ac:dyDescent="0.35">
      <c r="A42" s="30">
        <v>28</v>
      </c>
      <c r="B42" s="1830"/>
      <c r="C42" s="281" t="s">
        <v>5926</v>
      </c>
      <c r="D42" s="281" t="s">
        <v>5913</v>
      </c>
      <c r="E42" s="281" t="s">
        <v>5927</v>
      </c>
      <c r="F42" s="1037"/>
      <c r="G42" s="1037"/>
      <c r="H42" s="33">
        <v>1</v>
      </c>
      <c r="I42" s="1050"/>
      <c r="J42" s="210">
        <f t="shared" si="0"/>
        <v>0</v>
      </c>
      <c r="K42" s="6"/>
    </row>
    <row r="43" spans="1:11" customFormat="1" ht="30" customHeight="1" thickBot="1" x14ac:dyDescent="0.35">
      <c r="A43" s="30">
        <v>29</v>
      </c>
      <c r="B43" s="1830"/>
      <c r="C43" s="281" t="s">
        <v>5928</v>
      </c>
      <c r="D43" s="281" t="s">
        <v>5913</v>
      </c>
      <c r="E43" s="281" t="s">
        <v>5929</v>
      </c>
      <c r="F43" s="901"/>
      <c r="G43" s="901"/>
      <c r="H43" s="33">
        <v>1</v>
      </c>
      <c r="I43" s="1050"/>
      <c r="J43" s="210">
        <f t="shared" si="0"/>
        <v>0</v>
      </c>
      <c r="K43" s="6"/>
    </row>
    <row r="44" spans="1:11" customFormat="1" ht="15" customHeight="1" thickBot="1" x14ac:dyDescent="0.35">
      <c r="A44" s="30">
        <v>30</v>
      </c>
      <c r="B44" s="1830"/>
      <c r="C44" s="281" t="s">
        <v>5930</v>
      </c>
      <c r="D44" s="281" t="s">
        <v>5913</v>
      </c>
      <c r="E44" s="281" t="s">
        <v>5931</v>
      </c>
      <c r="F44" s="901"/>
      <c r="G44" s="901"/>
      <c r="H44" s="33">
        <v>1</v>
      </c>
      <c r="I44" s="1050"/>
      <c r="J44" s="210">
        <f t="shared" si="0"/>
        <v>0</v>
      </c>
      <c r="K44" s="6"/>
    </row>
    <row r="45" spans="1:11" customFormat="1" ht="45" customHeight="1" thickBot="1" x14ac:dyDescent="0.35">
      <c r="A45" s="30">
        <v>31</v>
      </c>
      <c r="B45" s="1830"/>
      <c r="C45" s="281" t="s">
        <v>5932</v>
      </c>
      <c r="D45" s="281" t="s">
        <v>3509</v>
      </c>
      <c r="E45" s="281" t="s">
        <v>5933</v>
      </c>
      <c r="F45" s="901"/>
      <c r="G45" s="901"/>
      <c r="H45" s="33">
        <v>1</v>
      </c>
      <c r="I45" s="1050"/>
      <c r="J45" s="210">
        <f t="shared" si="0"/>
        <v>0</v>
      </c>
      <c r="K45" s="6"/>
    </row>
    <row r="46" spans="1:11" customFormat="1" ht="30" customHeight="1" thickBot="1" x14ac:dyDescent="0.35">
      <c r="A46" s="30">
        <v>32</v>
      </c>
      <c r="B46" s="1830"/>
      <c r="C46" s="281" t="s">
        <v>5934</v>
      </c>
      <c r="D46" s="281" t="s">
        <v>5935</v>
      </c>
      <c r="E46" s="281" t="s">
        <v>5936</v>
      </c>
      <c r="F46" s="1037"/>
      <c r="G46" s="1037"/>
      <c r="H46" s="33">
        <v>1</v>
      </c>
      <c r="I46" s="1050"/>
      <c r="J46" s="210">
        <f t="shared" si="0"/>
        <v>0</v>
      </c>
      <c r="K46" s="6"/>
    </row>
    <row r="47" spans="1:11" customFormat="1" ht="15" customHeight="1" thickBot="1" x14ac:dyDescent="0.35">
      <c r="A47" s="30">
        <v>33</v>
      </c>
      <c r="B47" s="1830"/>
      <c r="C47" s="281" t="s">
        <v>5934</v>
      </c>
      <c r="D47" s="281" t="s">
        <v>5935</v>
      </c>
      <c r="E47" s="281" t="s">
        <v>5937</v>
      </c>
      <c r="F47" s="1037"/>
      <c r="G47" s="1037"/>
      <c r="H47" s="33">
        <v>1</v>
      </c>
      <c r="I47" s="1050"/>
      <c r="J47" s="210">
        <f t="shared" si="0"/>
        <v>0</v>
      </c>
      <c r="K47" s="6"/>
    </row>
    <row r="48" spans="1:11" customFormat="1" ht="15" customHeight="1" thickBot="1" x14ac:dyDescent="0.35">
      <c r="A48" s="2129">
        <v>34</v>
      </c>
      <c r="B48" s="1830"/>
      <c r="C48" s="2130" t="s">
        <v>5709</v>
      </c>
      <c r="D48" s="2130" t="s">
        <v>5938</v>
      </c>
      <c r="E48" s="2130" t="s">
        <v>5939</v>
      </c>
      <c r="F48" s="901"/>
      <c r="G48" s="901"/>
      <c r="H48" s="33">
        <v>1</v>
      </c>
      <c r="I48" s="1050"/>
      <c r="J48" s="210">
        <f t="shared" si="0"/>
        <v>0</v>
      </c>
      <c r="K48" s="6"/>
    </row>
    <row r="49" spans="1:11" customFormat="1" ht="15" customHeight="1" thickBot="1" x14ac:dyDescent="0.35">
      <c r="A49" s="2129"/>
      <c r="B49" s="1830"/>
      <c r="C49" s="2130"/>
      <c r="D49" s="2130"/>
      <c r="E49" s="2130"/>
      <c r="F49" s="901"/>
      <c r="G49" s="901"/>
      <c r="H49" s="33">
        <v>1</v>
      </c>
      <c r="I49" s="1050"/>
      <c r="J49" s="210">
        <f t="shared" si="0"/>
        <v>0</v>
      </c>
      <c r="K49" s="6"/>
    </row>
    <row r="50" spans="1:11" customFormat="1" ht="15" customHeight="1" thickBot="1" x14ac:dyDescent="0.35">
      <c r="A50" s="2129"/>
      <c r="B50" s="1830"/>
      <c r="C50" s="2130"/>
      <c r="D50" s="2130"/>
      <c r="E50" s="2130"/>
      <c r="F50" s="901"/>
      <c r="G50" s="901"/>
      <c r="H50" s="33">
        <v>1</v>
      </c>
      <c r="I50" s="1050"/>
      <c r="J50" s="210">
        <f t="shared" si="0"/>
        <v>0</v>
      </c>
      <c r="K50" s="6"/>
    </row>
    <row r="51" spans="1:11" customFormat="1" ht="15" customHeight="1" thickBot="1" x14ac:dyDescent="0.35">
      <c r="A51" s="2129"/>
      <c r="B51" s="1830"/>
      <c r="C51" s="2130"/>
      <c r="D51" s="2130"/>
      <c r="E51" s="2130"/>
      <c r="F51" s="1037"/>
      <c r="G51" s="1037"/>
      <c r="H51" s="33">
        <v>1</v>
      </c>
      <c r="I51" s="1050"/>
      <c r="J51" s="210">
        <f t="shared" si="0"/>
        <v>0</v>
      </c>
      <c r="K51" s="6"/>
    </row>
    <row r="52" spans="1:11" customFormat="1" ht="15" customHeight="1" thickBot="1" x14ac:dyDescent="0.35">
      <c r="A52" s="2129"/>
      <c r="B52" s="1830"/>
      <c r="C52" s="2130"/>
      <c r="D52" s="2130"/>
      <c r="E52" s="2130"/>
      <c r="F52" s="901"/>
      <c r="G52" s="901"/>
      <c r="H52" s="33">
        <v>1</v>
      </c>
      <c r="I52" s="1050"/>
      <c r="J52" s="210">
        <f t="shared" si="0"/>
        <v>0</v>
      </c>
      <c r="K52" s="6"/>
    </row>
    <row r="53" spans="1:11" customFormat="1" ht="15" customHeight="1" thickBot="1" x14ac:dyDescent="0.35">
      <c r="A53" s="2129"/>
      <c r="B53" s="1830"/>
      <c r="C53" s="2130"/>
      <c r="D53" s="2130"/>
      <c r="E53" s="2130"/>
      <c r="F53" s="1037"/>
      <c r="G53" s="1037"/>
      <c r="H53" s="33">
        <v>1</v>
      </c>
      <c r="I53" s="1050"/>
      <c r="J53" s="210">
        <f t="shared" si="0"/>
        <v>0</v>
      </c>
      <c r="K53" s="6"/>
    </row>
    <row r="54" spans="1:11" customFormat="1" ht="15" customHeight="1" thickBot="1" x14ac:dyDescent="0.35">
      <c r="A54" s="2129"/>
      <c r="B54" s="1830"/>
      <c r="C54" s="2130"/>
      <c r="D54" s="2130"/>
      <c r="E54" s="2130"/>
      <c r="F54" s="1037"/>
      <c r="G54" s="1037"/>
      <c r="H54" s="33">
        <v>1</v>
      </c>
      <c r="I54" s="1050"/>
      <c r="J54" s="210">
        <f t="shared" si="0"/>
        <v>0</v>
      </c>
      <c r="K54" s="6"/>
    </row>
    <row r="55" spans="1:11" customFormat="1" ht="15" customHeight="1" thickBot="1" x14ac:dyDescent="0.35">
      <c r="A55" s="2129"/>
      <c r="B55" s="1830"/>
      <c r="C55" s="2130"/>
      <c r="D55" s="2130"/>
      <c r="E55" s="2130"/>
      <c r="F55" s="901"/>
      <c r="G55" s="901"/>
      <c r="H55" s="33">
        <v>1</v>
      </c>
      <c r="I55" s="1050"/>
      <c r="J55" s="210">
        <f t="shared" si="0"/>
        <v>0</v>
      </c>
      <c r="K55" s="6"/>
    </row>
    <row r="56" spans="1:11" customFormat="1" ht="15" customHeight="1" thickBot="1" x14ac:dyDescent="0.35">
      <c r="A56" s="2129"/>
      <c r="B56" s="1830"/>
      <c r="C56" s="2130"/>
      <c r="D56" s="2130"/>
      <c r="E56" s="2130"/>
      <c r="F56" s="901"/>
      <c r="G56" s="901"/>
      <c r="H56" s="33">
        <v>1</v>
      </c>
      <c r="I56" s="1050"/>
      <c r="J56" s="210">
        <f t="shared" si="0"/>
        <v>0</v>
      </c>
      <c r="K56" s="6"/>
    </row>
    <row r="57" spans="1:11" customFormat="1" ht="15" customHeight="1" thickBot="1" x14ac:dyDescent="0.35">
      <c r="A57" s="2129"/>
      <c r="B57" s="1830"/>
      <c r="C57" s="2130"/>
      <c r="D57" s="2130"/>
      <c r="E57" s="2130"/>
      <c r="F57" s="901"/>
      <c r="G57" s="901"/>
      <c r="H57" s="33">
        <v>1</v>
      </c>
      <c r="I57" s="1050"/>
      <c r="J57" s="210">
        <f t="shared" si="0"/>
        <v>0</v>
      </c>
      <c r="K57" s="6"/>
    </row>
    <row r="58" spans="1:11" customFormat="1" ht="37.5" customHeight="1" thickBot="1" x14ac:dyDescent="0.35">
      <c r="A58" s="2129"/>
      <c r="B58" s="1830"/>
      <c r="C58" s="2130"/>
      <c r="D58" s="2130"/>
      <c r="E58" s="2130"/>
      <c r="F58" s="901"/>
      <c r="G58" s="901"/>
      <c r="H58" s="33">
        <v>1</v>
      </c>
      <c r="I58" s="1050"/>
      <c r="J58" s="210">
        <f t="shared" si="0"/>
        <v>0</v>
      </c>
      <c r="K58" s="6"/>
    </row>
    <row r="59" spans="1:11" customFormat="1" ht="176.25" customHeight="1" thickBot="1" x14ac:dyDescent="0.35">
      <c r="A59" s="30">
        <v>35</v>
      </c>
      <c r="B59" s="1830"/>
      <c r="C59" s="281" t="s">
        <v>5709</v>
      </c>
      <c r="D59" s="281" t="s">
        <v>5938</v>
      </c>
      <c r="E59" s="281" t="s">
        <v>5940</v>
      </c>
      <c r="F59" s="1037"/>
      <c r="G59" s="1037"/>
      <c r="H59" s="33">
        <v>1</v>
      </c>
      <c r="I59" s="1050"/>
      <c r="J59" s="210">
        <f t="shared" si="0"/>
        <v>0</v>
      </c>
      <c r="K59" s="6"/>
    </row>
    <row r="60" spans="1:11" customFormat="1" ht="82.5" customHeight="1" thickBot="1" x14ac:dyDescent="0.35">
      <c r="A60" s="30">
        <v>36</v>
      </c>
      <c r="B60" s="1830"/>
      <c r="C60" s="281" t="s">
        <v>5709</v>
      </c>
      <c r="D60" s="281" t="s">
        <v>5938</v>
      </c>
      <c r="E60" s="281" t="s">
        <v>5941</v>
      </c>
      <c r="F60" s="901"/>
      <c r="G60" s="901"/>
      <c r="H60" s="33">
        <v>1</v>
      </c>
      <c r="I60" s="1050"/>
      <c r="J60" s="210">
        <f t="shared" si="0"/>
        <v>0</v>
      </c>
      <c r="K60" s="6"/>
    </row>
    <row r="61" spans="1:11" customFormat="1" ht="15" customHeight="1" thickBot="1" x14ac:dyDescent="0.35">
      <c r="A61" s="30">
        <v>37</v>
      </c>
      <c r="B61" s="1830"/>
      <c r="C61" s="149" t="s">
        <v>5942</v>
      </c>
      <c r="D61" s="149" t="s">
        <v>5943</v>
      </c>
      <c r="E61" s="149" t="s">
        <v>5944</v>
      </c>
      <c r="F61" s="901"/>
      <c r="G61" s="901"/>
      <c r="H61" s="33">
        <v>1</v>
      </c>
      <c r="I61" s="1050"/>
      <c r="J61" s="210">
        <f t="shared" si="0"/>
        <v>0</v>
      </c>
      <c r="K61" s="6"/>
    </row>
    <row r="62" spans="1:11" customFormat="1" ht="15" customHeight="1" thickBot="1" x14ac:dyDescent="0.35">
      <c r="A62" s="41">
        <v>38</v>
      </c>
      <c r="B62" s="1830"/>
      <c r="C62" s="150" t="s">
        <v>5945</v>
      </c>
      <c r="D62" s="150" t="s">
        <v>5946</v>
      </c>
      <c r="E62" s="150" t="s">
        <v>5947</v>
      </c>
      <c r="F62" s="1039"/>
      <c r="G62" s="1039"/>
      <c r="H62" s="44">
        <v>1</v>
      </c>
      <c r="I62" s="1051"/>
      <c r="J62" s="493">
        <f t="shared" si="0"/>
        <v>0</v>
      </c>
      <c r="K62" s="6"/>
    </row>
    <row r="63" spans="1:11" customFormat="1" ht="15" thickBot="1" x14ac:dyDescent="0.35">
      <c r="A63" s="1747" t="s">
        <v>5327</v>
      </c>
      <c r="B63" s="1747"/>
      <c r="C63" s="1747"/>
      <c r="D63" s="1747"/>
      <c r="E63" s="1747"/>
      <c r="F63" s="1747"/>
      <c r="G63" s="1747"/>
      <c r="H63" s="1747"/>
      <c r="I63" s="1747"/>
      <c r="J63" s="58">
        <f>SUM(J15:J62)</f>
        <v>0</v>
      </c>
      <c r="K63" s="6"/>
    </row>
    <row r="64" spans="1:11" customFormat="1" x14ac:dyDescent="0.3">
      <c r="A64" s="142"/>
      <c r="B64" s="142"/>
      <c r="C64" s="142"/>
      <c r="D64" s="142"/>
      <c r="E64" s="142"/>
      <c r="F64" s="142"/>
      <c r="G64" s="142"/>
      <c r="H64" s="143"/>
      <c r="I64" s="142"/>
      <c r="J64" s="142"/>
      <c r="K64" s="6"/>
    </row>
    <row r="65" spans="1:11" customFormat="1" ht="90" customHeight="1" x14ac:dyDescent="0.3">
      <c r="A65" s="1884" t="s">
        <v>1572</v>
      </c>
      <c r="B65" s="1884"/>
      <c r="C65" s="1884"/>
      <c r="D65" s="1884"/>
      <c r="E65" s="1884"/>
      <c r="F65" s="1884"/>
      <c r="G65" s="1884"/>
      <c r="H65" s="1884"/>
      <c r="I65" s="1884"/>
      <c r="J65" s="1884"/>
      <c r="K65" s="6"/>
    </row>
    <row r="66" spans="1:11" customFormat="1" x14ac:dyDescent="0.3">
      <c r="A66" s="496"/>
      <c r="B66" s="496"/>
      <c r="C66" s="496"/>
      <c r="D66" s="496"/>
      <c r="E66" s="496"/>
      <c r="F66" s="496"/>
      <c r="G66" s="496"/>
      <c r="H66" s="497"/>
      <c r="I66" s="496"/>
      <c r="J66" s="496"/>
      <c r="K66" s="6"/>
    </row>
    <row r="67" spans="1:11" customFormat="1" x14ac:dyDescent="0.3">
      <c r="A67" s="496"/>
      <c r="B67" s="496"/>
      <c r="C67" s="496"/>
      <c r="D67" s="496"/>
      <c r="E67" s="496"/>
      <c r="F67" s="496"/>
      <c r="G67" s="496"/>
      <c r="H67" s="497"/>
      <c r="I67" s="496"/>
      <c r="J67" s="496"/>
      <c r="K67" s="6"/>
    </row>
    <row r="68" spans="1:11" customFormat="1" x14ac:dyDescent="0.3">
      <c r="A68" s="496"/>
      <c r="B68" s="496"/>
      <c r="C68" s="496"/>
      <c r="D68" s="496"/>
      <c r="E68" s="496"/>
      <c r="F68" s="496"/>
      <c r="G68" s="496"/>
      <c r="H68" s="497"/>
      <c r="I68" s="496"/>
      <c r="J68" s="496"/>
      <c r="K68" s="6"/>
    </row>
    <row r="69" spans="1:11" customFormat="1" x14ac:dyDescent="0.3">
      <c r="A69" s="496"/>
      <c r="B69" s="496"/>
      <c r="C69" s="496"/>
      <c r="D69" s="496"/>
      <c r="E69" s="496"/>
      <c r="F69" s="496"/>
      <c r="G69" s="496"/>
      <c r="H69" s="497"/>
      <c r="I69" s="496"/>
      <c r="J69" s="496"/>
      <c r="K69" s="6"/>
    </row>
  </sheetData>
  <sheetProtection algorithmName="SHA-512" hashValue="XavoukDFX6+OLYPFGj50WFto82LT7pwzg1NWuM6cumoGzuFl2++Y+9VKMgXqZZ00ENsWIDgID8cMFuBNG5qcsA==" saltValue="s5rkXmGYgS85OQL+I1Fwrg==" spinCount="100000" sheet="1" objects="1" scenarios="1"/>
  <mergeCells count="24">
    <mergeCell ref="F1:J1"/>
    <mergeCell ref="A8:C8"/>
    <mergeCell ref="A9:I9"/>
    <mergeCell ref="A10:H10"/>
    <mergeCell ref="A11:A13"/>
    <mergeCell ref="B11:B13"/>
    <mergeCell ref="C11:C13"/>
    <mergeCell ref="D11:E11"/>
    <mergeCell ref="F11:G11"/>
    <mergeCell ref="H11:H13"/>
    <mergeCell ref="I11:I13"/>
    <mergeCell ref="J11:J13"/>
    <mergeCell ref="D12:D13"/>
    <mergeCell ref="E12:E13"/>
    <mergeCell ref="F12:F13"/>
    <mergeCell ref="G12:G13"/>
    <mergeCell ref="A63:I63"/>
    <mergeCell ref="A65:J65"/>
    <mergeCell ref="A14:J14"/>
    <mergeCell ref="B15:B62"/>
    <mergeCell ref="A48:A58"/>
    <mergeCell ref="C48:C58"/>
    <mergeCell ref="D48:D58"/>
    <mergeCell ref="E48:E58"/>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114</vt:i4>
      </vt:variant>
      <vt:variant>
        <vt:lpstr>Pomenované rozsahy</vt:lpstr>
      </vt:variant>
      <vt:variant>
        <vt:i4>112</vt:i4>
      </vt:variant>
    </vt:vector>
  </HeadingPairs>
  <TitlesOfParts>
    <vt:vector size="226" baseType="lpstr">
      <vt:lpstr>Pr_1</vt:lpstr>
      <vt:lpstr>Pr_1_1</vt:lpstr>
      <vt:lpstr>Pr_1_2</vt:lpstr>
      <vt:lpstr>Pr_1_3</vt:lpstr>
      <vt:lpstr>Pr_1_4</vt:lpstr>
      <vt:lpstr>Pr_1_5</vt:lpstr>
      <vt:lpstr>Pr_1_6</vt:lpstr>
      <vt:lpstr>Pr_1_7</vt:lpstr>
      <vt:lpstr>Pr_1_8</vt:lpstr>
      <vt:lpstr>Pr_1_9</vt:lpstr>
      <vt:lpstr>Pr_1_10</vt:lpstr>
      <vt:lpstr>Pr_1_11</vt:lpstr>
      <vt:lpstr>Pr_1_12</vt:lpstr>
      <vt:lpstr>Pr_1_13</vt:lpstr>
      <vt:lpstr>Pr_1_14</vt:lpstr>
      <vt:lpstr>Pr_1_15</vt:lpstr>
      <vt:lpstr>Pr_1_16</vt:lpstr>
      <vt:lpstr>Pr_1_17</vt:lpstr>
      <vt:lpstr>Pr_1_18</vt:lpstr>
      <vt:lpstr>Pr_1_19</vt:lpstr>
      <vt:lpstr>Pr_1_20</vt:lpstr>
      <vt:lpstr>Pr_1_21</vt:lpstr>
      <vt:lpstr>Pr_1_22</vt:lpstr>
      <vt:lpstr>Pr_1_23</vt:lpstr>
      <vt:lpstr>Pr_1_24</vt:lpstr>
      <vt:lpstr>Pr_1_25</vt:lpstr>
      <vt:lpstr>Pr_1_26</vt:lpstr>
      <vt:lpstr>Pr_1_27</vt:lpstr>
      <vt:lpstr>Pr_1_28</vt:lpstr>
      <vt:lpstr>Pr_1_29</vt:lpstr>
      <vt:lpstr>Pr_1_30</vt:lpstr>
      <vt:lpstr>Pr_1_31</vt:lpstr>
      <vt:lpstr>PR_1_32</vt:lpstr>
      <vt:lpstr>Pr_2</vt:lpstr>
      <vt:lpstr>Pr_2_1</vt:lpstr>
      <vt:lpstr>Pr_2_2</vt:lpstr>
      <vt:lpstr>Pr_2_3</vt:lpstr>
      <vt:lpstr>Pr_2_4</vt:lpstr>
      <vt:lpstr>Pr_2_5</vt:lpstr>
      <vt:lpstr>Pr_2_6</vt:lpstr>
      <vt:lpstr>Pr_2_7</vt:lpstr>
      <vt:lpstr>Pr_2_8</vt:lpstr>
      <vt:lpstr>Pr_2_9</vt:lpstr>
      <vt:lpstr>Pr_2_10</vt:lpstr>
      <vt:lpstr>Pr_2_11</vt:lpstr>
      <vt:lpstr>Pr_2_12</vt:lpstr>
      <vt:lpstr>Pr_2_13</vt:lpstr>
      <vt:lpstr>Pr_2_14</vt:lpstr>
      <vt:lpstr>Pr_2_15</vt:lpstr>
      <vt:lpstr>Pr_2_16</vt:lpstr>
      <vt:lpstr>Pr_2_17</vt:lpstr>
      <vt:lpstr>Pr_2_18</vt:lpstr>
      <vt:lpstr>Pr_2_19</vt:lpstr>
      <vt:lpstr>Pr_2_20</vt:lpstr>
      <vt:lpstr>Pr_2_21</vt:lpstr>
      <vt:lpstr>Pr_2_22</vt:lpstr>
      <vt:lpstr>Pr_3</vt:lpstr>
      <vt:lpstr>Pr_3_1</vt:lpstr>
      <vt:lpstr>Pr_3_2</vt:lpstr>
      <vt:lpstr>Pr_3_3</vt:lpstr>
      <vt:lpstr>Pr_3_4</vt:lpstr>
      <vt:lpstr>Pr_3_5</vt:lpstr>
      <vt:lpstr>Pr_3_6</vt:lpstr>
      <vt:lpstr>Pr_4</vt:lpstr>
      <vt:lpstr>Pr_4_1</vt:lpstr>
      <vt:lpstr>Pr_5</vt:lpstr>
      <vt:lpstr>Pr_5_1</vt:lpstr>
      <vt:lpstr>Pr_5_2</vt:lpstr>
      <vt:lpstr>Pr_5_3</vt:lpstr>
      <vt:lpstr>Pr_5_4</vt:lpstr>
      <vt:lpstr>Pr_5_5</vt:lpstr>
      <vt:lpstr>Pr_5_6</vt:lpstr>
      <vt:lpstr>Pr_5_7</vt:lpstr>
      <vt:lpstr>Pr_5_8</vt:lpstr>
      <vt:lpstr>Pr_5_9</vt:lpstr>
      <vt:lpstr>Pr_5_10</vt:lpstr>
      <vt:lpstr>Pr_5_11</vt:lpstr>
      <vt:lpstr>Pr_5_12</vt:lpstr>
      <vt:lpstr>Pr_5_13</vt:lpstr>
      <vt:lpstr>Pr_5_14</vt:lpstr>
      <vt:lpstr>Pr_5_15</vt:lpstr>
      <vt:lpstr>Pr_5_16</vt:lpstr>
      <vt:lpstr>Pr_5_17</vt:lpstr>
      <vt:lpstr>Pr_5_18</vt:lpstr>
      <vt:lpstr>Pr_5_19</vt:lpstr>
      <vt:lpstr>Pr_5_20</vt:lpstr>
      <vt:lpstr>Pr_5_21</vt:lpstr>
      <vt:lpstr>Pr_5_22</vt:lpstr>
      <vt:lpstr>Pr_6</vt:lpstr>
      <vt:lpstr>Pr_6_1</vt:lpstr>
      <vt:lpstr>Pr_6_2</vt:lpstr>
      <vt:lpstr>Pr_6_3</vt:lpstr>
      <vt:lpstr>Pr_6_4</vt:lpstr>
      <vt:lpstr>Pr_6_5</vt:lpstr>
      <vt:lpstr>Pr_6_6</vt:lpstr>
      <vt:lpstr>Pr_6_7</vt:lpstr>
      <vt:lpstr>Pr_6_8</vt:lpstr>
      <vt:lpstr>Pr_6_9</vt:lpstr>
      <vt:lpstr>Pr_6_10</vt:lpstr>
      <vt:lpstr>Pr_6_11</vt:lpstr>
      <vt:lpstr>Pr_6_12</vt:lpstr>
      <vt:lpstr>Pr_6_13</vt:lpstr>
      <vt:lpstr>Pr_6_14</vt:lpstr>
      <vt:lpstr>Pr_6_15</vt:lpstr>
      <vt:lpstr>Pr_6_16</vt:lpstr>
      <vt:lpstr>Pr_6_17</vt:lpstr>
      <vt:lpstr>Pr_6_18</vt:lpstr>
      <vt:lpstr>Pr_6_19</vt:lpstr>
      <vt:lpstr>Pr_6_20</vt:lpstr>
      <vt:lpstr>Pr_6_21</vt:lpstr>
      <vt:lpstr>Pr_7</vt:lpstr>
      <vt:lpstr>Pr_8</vt:lpstr>
      <vt:lpstr>Pr_9</vt:lpstr>
      <vt:lpstr>Príloha_č_1_k_A_2</vt:lpstr>
      <vt:lpstr>Pr_2_9!_Hlk83021606</vt:lpstr>
      <vt:lpstr>Pr_7!Názvy_tlače</vt:lpstr>
      <vt:lpstr>Pr_9!Názvy_tlače</vt:lpstr>
      <vt:lpstr>Pr_1!Oblasť_tlače</vt:lpstr>
      <vt:lpstr>Pr_1_1!Oblasť_tlače</vt:lpstr>
      <vt:lpstr>Pr_1_10!Oblasť_tlače</vt:lpstr>
      <vt:lpstr>Pr_1_11!Oblasť_tlače</vt:lpstr>
      <vt:lpstr>Pr_1_12!Oblasť_tlače</vt:lpstr>
      <vt:lpstr>Pr_1_13!Oblasť_tlače</vt:lpstr>
      <vt:lpstr>Pr_1_14!Oblasť_tlače</vt:lpstr>
      <vt:lpstr>Pr_1_15!Oblasť_tlače</vt:lpstr>
      <vt:lpstr>Pr_1_16!Oblasť_tlače</vt:lpstr>
      <vt:lpstr>Pr_1_17!Oblasť_tlače</vt:lpstr>
      <vt:lpstr>Pr_1_18!Oblasť_tlače</vt:lpstr>
      <vt:lpstr>Pr_1_19!Oblasť_tlače</vt:lpstr>
      <vt:lpstr>Pr_1_2!Oblasť_tlače</vt:lpstr>
      <vt:lpstr>Pr_1_20!Oblasť_tlače</vt:lpstr>
      <vt:lpstr>Pr_1_21!Oblasť_tlače</vt:lpstr>
      <vt:lpstr>Pr_1_22!Oblasť_tlače</vt:lpstr>
      <vt:lpstr>Pr_1_23!Oblasť_tlače</vt:lpstr>
      <vt:lpstr>Pr_1_24!Oblasť_tlače</vt:lpstr>
      <vt:lpstr>Pr_1_25!Oblasť_tlače</vt:lpstr>
      <vt:lpstr>Pr_1_26!Oblasť_tlače</vt:lpstr>
      <vt:lpstr>Pr_1_27!Oblasť_tlače</vt:lpstr>
      <vt:lpstr>Pr_1_28!Oblasť_tlače</vt:lpstr>
      <vt:lpstr>Pr_1_29!Oblasť_tlače</vt:lpstr>
      <vt:lpstr>Pr_1_3!Oblasť_tlače</vt:lpstr>
      <vt:lpstr>Pr_1_30!Oblasť_tlače</vt:lpstr>
      <vt:lpstr>Pr_1_31!Oblasť_tlače</vt:lpstr>
      <vt:lpstr>PR_1_32!Oblasť_tlače</vt:lpstr>
      <vt:lpstr>Pr_1_4!Oblasť_tlače</vt:lpstr>
      <vt:lpstr>Pr_1_5!Oblasť_tlače</vt:lpstr>
      <vt:lpstr>Pr_1_6!Oblasť_tlače</vt:lpstr>
      <vt:lpstr>Pr_1_7!Oblasť_tlače</vt:lpstr>
      <vt:lpstr>Pr_1_8!Oblasť_tlače</vt:lpstr>
      <vt:lpstr>Pr_1_9!Oblasť_tlače</vt:lpstr>
      <vt:lpstr>Pr_2!Oblasť_tlače</vt:lpstr>
      <vt:lpstr>Pr_2_1!Oblasť_tlače</vt:lpstr>
      <vt:lpstr>Pr_2_10!Oblasť_tlače</vt:lpstr>
      <vt:lpstr>Pr_2_11!Oblasť_tlače</vt:lpstr>
      <vt:lpstr>Pr_2_12!Oblasť_tlače</vt:lpstr>
      <vt:lpstr>Pr_2_13!Oblasť_tlače</vt:lpstr>
      <vt:lpstr>Pr_2_14!Oblasť_tlače</vt:lpstr>
      <vt:lpstr>Pr_2_15!Oblasť_tlače</vt:lpstr>
      <vt:lpstr>Pr_2_16!Oblasť_tlače</vt:lpstr>
      <vt:lpstr>Pr_2_17!Oblasť_tlače</vt:lpstr>
      <vt:lpstr>Pr_2_18!Oblasť_tlače</vt:lpstr>
      <vt:lpstr>Pr_2_19!Oblasť_tlače</vt:lpstr>
      <vt:lpstr>Pr_2_2!Oblasť_tlače</vt:lpstr>
      <vt:lpstr>Pr_2_20!Oblasť_tlače</vt:lpstr>
      <vt:lpstr>Pr_2_21!Oblasť_tlače</vt:lpstr>
      <vt:lpstr>Pr_2_22!Oblasť_tlače</vt:lpstr>
      <vt:lpstr>Pr_2_3!Oblasť_tlače</vt:lpstr>
      <vt:lpstr>Pr_2_4!Oblasť_tlače</vt:lpstr>
      <vt:lpstr>Pr_2_5!Oblasť_tlače</vt:lpstr>
      <vt:lpstr>Pr_2_6!Oblasť_tlače</vt:lpstr>
      <vt:lpstr>Pr_2_7!Oblasť_tlače</vt:lpstr>
      <vt:lpstr>Pr_2_8!Oblasť_tlače</vt:lpstr>
      <vt:lpstr>Pr_2_9!Oblasť_tlače</vt:lpstr>
      <vt:lpstr>Pr_3!Oblasť_tlače</vt:lpstr>
      <vt:lpstr>Pr_3_6!Oblasť_tlače</vt:lpstr>
      <vt:lpstr>Pr_4!Oblasť_tlače</vt:lpstr>
      <vt:lpstr>Pr_4_1!Oblasť_tlače</vt:lpstr>
      <vt:lpstr>Pr_5!Oblasť_tlače</vt:lpstr>
      <vt:lpstr>Pr_5_1!Oblasť_tlače</vt:lpstr>
      <vt:lpstr>Pr_5_10!Oblasť_tlače</vt:lpstr>
      <vt:lpstr>Pr_5_11!Oblasť_tlače</vt:lpstr>
      <vt:lpstr>Pr_5_12!Oblasť_tlače</vt:lpstr>
      <vt:lpstr>Pr_5_13!Oblasť_tlače</vt:lpstr>
      <vt:lpstr>Pr_5_14!Oblasť_tlače</vt:lpstr>
      <vt:lpstr>Pr_5_15!Oblasť_tlače</vt:lpstr>
      <vt:lpstr>Pr_5_16!Oblasť_tlače</vt:lpstr>
      <vt:lpstr>Pr_5_17!Oblasť_tlače</vt:lpstr>
      <vt:lpstr>Pr_5_18!Oblasť_tlače</vt:lpstr>
      <vt:lpstr>Pr_5_19!Oblasť_tlače</vt:lpstr>
      <vt:lpstr>Pr_5_2!Oblasť_tlače</vt:lpstr>
      <vt:lpstr>Pr_5_20!Oblasť_tlače</vt:lpstr>
      <vt:lpstr>Pr_5_21!Oblasť_tlače</vt:lpstr>
      <vt:lpstr>Pr_5_22!Oblasť_tlače</vt:lpstr>
      <vt:lpstr>Pr_5_3!Oblasť_tlače</vt:lpstr>
      <vt:lpstr>Pr_5_4!Oblasť_tlače</vt:lpstr>
      <vt:lpstr>Pr_5_5!Oblasť_tlače</vt:lpstr>
      <vt:lpstr>Pr_5_6!Oblasť_tlače</vt:lpstr>
      <vt:lpstr>Pr_5_7!Oblasť_tlače</vt:lpstr>
      <vt:lpstr>Pr_5_8!Oblasť_tlače</vt:lpstr>
      <vt:lpstr>Pr_5_9!Oblasť_tlače</vt:lpstr>
      <vt:lpstr>Pr_6!Oblasť_tlače</vt:lpstr>
      <vt:lpstr>Pr_6_1!Oblasť_tlače</vt:lpstr>
      <vt:lpstr>Pr_6_10!Oblasť_tlače</vt:lpstr>
      <vt:lpstr>Pr_6_11!Oblasť_tlače</vt:lpstr>
      <vt:lpstr>Pr_6_12!Oblasť_tlače</vt:lpstr>
      <vt:lpstr>Pr_6_13!Oblasť_tlače</vt:lpstr>
      <vt:lpstr>Pr_6_14!Oblasť_tlače</vt:lpstr>
      <vt:lpstr>Pr_6_15!Oblasť_tlače</vt:lpstr>
      <vt:lpstr>Pr_6_16!Oblasť_tlače</vt:lpstr>
      <vt:lpstr>Pr_6_17!Oblasť_tlače</vt:lpstr>
      <vt:lpstr>Pr_6_18!Oblasť_tlače</vt:lpstr>
      <vt:lpstr>Pr_6_19!Oblasť_tlače</vt:lpstr>
      <vt:lpstr>Pr_6_2!Oblasť_tlače</vt:lpstr>
      <vt:lpstr>Pr_6_20!Oblasť_tlače</vt:lpstr>
      <vt:lpstr>Pr_6_21!Oblasť_tlače</vt:lpstr>
      <vt:lpstr>Pr_6_3!Oblasť_tlače</vt:lpstr>
      <vt:lpstr>Pr_6_4!Oblasť_tlače</vt:lpstr>
      <vt:lpstr>Pr_6_5!Oblasť_tlače</vt:lpstr>
      <vt:lpstr>Pr_6_6!Oblasť_tlače</vt:lpstr>
      <vt:lpstr>Pr_6_7!Oblasť_tlače</vt:lpstr>
      <vt:lpstr>Pr_6_8!Oblasť_tlače</vt:lpstr>
      <vt:lpstr>Pr_6_9!Oblasť_tlače</vt:lpstr>
      <vt:lpstr>Pr_7!Oblasť_tlače</vt:lpstr>
      <vt:lpstr>Pr_8!Oblasť_tlače</vt:lpstr>
      <vt:lpstr>Pr_9!Oblasť_tlače</vt:lpstr>
      <vt:lpstr>Príloha_č_1_k_A_2!Oblasť_tlače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Polanský Jozef</dc:creator>
  <cp:lastModifiedBy>Gutek Peter</cp:lastModifiedBy>
  <cp:lastPrinted>2026-06-17T10:35:14Z</cp:lastPrinted>
  <dcterms:created xsi:type="dcterms:W3CDTF">2025-05-07T08:19:23Z</dcterms:created>
  <dcterms:modified xsi:type="dcterms:W3CDTF">2026-07-24T10:17:39Z</dcterms:modified>
</cp:coreProperties>
</file>