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KCE\Vybudování chodníku_Rýmařovská_5928_2020\VZMR_Wágnerová\Rozpočty\"/>
    </mc:Choice>
  </mc:AlternateContent>
  <bookViews>
    <workbookView xWindow="28680" yWindow="-120" windowWidth="29040" windowHeight="15840" activeTab="5"/>
  </bookViews>
  <sheets>
    <sheet name="Pokyny pro vyplnění" sheetId="11" r:id="rId1"/>
    <sheet name="Stavba" sheetId="1" r:id="rId2"/>
    <sheet name="VzorPolozky" sheetId="10" state="hidden" r:id="rId3"/>
    <sheet name="100 100 Naklady" sheetId="12" r:id="rId4"/>
    <sheet name="SO 101.A 101.A Pol" sheetId="13" r:id="rId5"/>
    <sheet name="SO 101.B 101.B Pol" sheetId="14" r:id="rId6"/>
    <sheet name="SO 102 102 Pol" sheetId="15" r:id="rId7"/>
  </sheets>
  <externalReferences>
    <externalReference r:id="rId8"/>
  </externalReferences>
  <definedNames>
    <definedName name="CelkemDPHVypocet" localSheetId="1">Stavba!$H$49</definedName>
    <definedName name="CenaCelkem">Stavba!$G$29</definedName>
    <definedName name="CenaCelkemBezDPH">Stavba!$G$28</definedName>
    <definedName name="CenaCelkemVypocet" localSheetId="1">Stavba!$I$49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'100 100 Naklady'!$1:$7</definedName>
    <definedName name="_xlnm.Print_Titles" localSheetId="4">'SO 101.A 101.A Pol'!$1:$7</definedName>
    <definedName name="_xlnm.Print_Titles" localSheetId="5">'SO 101.B 101.B Pol'!$1:$7</definedName>
    <definedName name="_xlnm.Print_Titles" localSheetId="6">'SO 102 102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'100 100 Naklady'!$A$1:$X$36</definedName>
    <definedName name="_xlnm.Print_Area" localSheetId="4">'SO 101.A 101.A Pol'!$A$1:$X$210</definedName>
    <definedName name="_xlnm.Print_Area" localSheetId="5">'SO 101.B 101.B Pol'!$A$1:$X$148</definedName>
    <definedName name="_xlnm.Print_Area" localSheetId="6">'SO 102 102 Pol'!$A$1:$X$141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Stavba!$F$49</definedName>
    <definedName name="ZakladDPHZakl">Stavba!$G$25</definedName>
    <definedName name="ZakladDPHZaklVypocet" localSheetId="1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G48" i="1"/>
  <c r="F48" i="1"/>
  <c r="G47" i="1"/>
  <c r="F47" i="1"/>
  <c r="G46" i="1"/>
  <c r="F46" i="1"/>
  <c r="G45" i="1"/>
  <c r="F45" i="1"/>
  <c r="G44" i="1"/>
  <c r="F44" i="1"/>
  <c r="G43" i="1"/>
  <c r="F43" i="1"/>
  <c r="G41" i="1"/>
  <c r="F41" i="1"/>
  <c r="G40" i="1"/>
  <c r="F40" i="1"/>
  <c r="G39" i="1"/>
  <c r="F39" i="1"/>
  <c r="H39" i="1" s="1"/>
  <c r="I39" i="1" s="1"/>
  <c r="I49" i="1" s="1"/>
  <c r="G140" i="15"/>
  <c r="BA112" i="15"/>
  <c r="BA88" i="15"/>
  <c r="BA53" i="15"/>
  <c r="BA43" i="15"/>
  <c r="BA33" i="15"/>
  <c r="BA10" i="15"/>
  <c r="G9" i="15"/>
  <c r="I9" i="15"/>
  <c r="I8" i="15" s="1"/>
  <c r="K9" i="15"/>
  <c r="M9" i="15"/>
  <c r="O9" i="15"/>
  <c r="Q9" i="15"/>
  <c r="Q8" i="15" s="1"/>
  <c r="V9" i="15"/>
  <c r="G12" i="15"/>
  <c r="M12" i="15" s="1"/>
  <c r="I12" i="15"/>
  <c r="K12" i="15"/>
  <c r="K8" i="15" s="1"/>
  <c r="O12" i="15"/>
  <c r="Q12" i="15"/>
  <c r="V12" i="15"/>
  <c r="V8" i="15" s="1"/>
  <c r="G15" i="15"/>
  <c r="I15" i="15"/>
  <c r="K15" i="15"/>
  <c r="M15" i="15"/>
  <c r="O15" i="15"/>
  <c r="Q15" i="15"/>
  <c r="V15" i="15"/>
  <c r="G18" i="15"/>
  <c r="M18" i="15" s="1"/>
  <c r="I18" i="15"/>
  <c r="K18" i="15"/>
  <c r="O18" i="15"/>
  <c r="O8" i="15" s="1"/>
  <c r="Q18" i="15"/>
  <c r="V18" i="15"/>
  <c r="G26" i="15"/>
  <c r="I26" i="15"/>
  <c r="K26" i="15"/>
  <c r="M26" i="15"/>
  <c r="O26" i="15"/>
  <c r="Q26" i="15"/>
  <c r="V26" i="15"/>
  <c r="G30" i="15"/>
  <c r="M30" i="15" s="1"/>
  <c r="I30" i="15"/>
  <c r="K30" i="15"/>
  <c r="O30" i="15"/>
  <c r="Q30" i="15"/>
  <c r="V30" i="15"/>
  <c r="G32" i="15"/>
  <c r="I32" i="15"/>
  <c r="K32" i="15"/>
  <c r="M32" i="15"/>
  <c r="O32" i="15"/>
  <c r="Q32" i="15"/>
  <c r="V32" i="15"/>
  <c r="G37" i="15"/>
  <c r="M37" i="15" s="1"/>
  <c r="I37" i="15"/>
  <c r="K37" i="15"/>
  <c r="O37" i="15"/>
  <c r="Q37" i="15"/>
  <c r="V37" i="15"/>
  <c r="G39" i="15"/>
  <c r="I39" i="15"/>
  <c r="K39" i="15"/>
  <c r="M39" i="15"/>
  <c r="O39" i="15"/>
  <c r="Q39" i="15"/>
  <c r="V39" i="15"/>
  <c r="G42" i="15"/>
  <c r="M42" i="15" s="1"/>
  <c r="I42" i="15"/>
  <c r="K42" i="15"/>
  <c r="O42" i="15"/>
  <c r="Q42" i="15"/>
  <c r="V42" i="15"/>
  <c r="G46" i="15"/>
  <c r="I46" i="15"/>
  <c r="K46" i="15"/>
  <c r="M46" i="15"/>
  <c r="O46" i="15"/>
  <c r="Q46" i="15"/>
  <c r="V46" i="15"/>
  <c r="G49" i="15"/>
  <c r="M49" i="15" s="1"/>
  <c r="I49" i="15"/>
  <c r="K49" i="15"/>
  <c r="O49" i="15"/>
  <c r="Q49" i="15"/>
  <c r="V49" i="15"/>
  <c r="G52" i="15"/>
  <c r="I52" i="15"/>
  <c r="K52" i="15"/>
  <c r="M52" i="15"/>
  <c r="O52" i="15"/>
  <c r="Q52" i="15"/>
  <c r="V52" i="15"/>
  <c r="G55" i="15"/>
  <c r="M55" i="15" s="1"/>
  <c r="I55" i="15"/>
  <c r="K55" i="15"/>
  <c r="O55" i="15"/>
  <c r="Q55" i="15"/>
  <c r="V55" i="15"/>
  <c r="G59" i="15"/>
  <c r="I59" i="15"/>
  <c r="K59" i="15"/>
  <c r="M59" i="15"/>
  <c r="O59" i="15"/>
  <c r="Q59" i="15"/>
  <c r="V59" i="15"/>
  <c r="G61" i="15"/>
  <c r="M61" i="15" s="1"/>
  <c r="I61" i="15"/>
  <c r="K61" i="15"/>
  <c r="O61" i="15"/>
  <c r="Q61" i="15"/>
  <c r="V61" i="15"/>
  <c r="G66" i="15"/>
  <c r="I66" i="15"/>
  <c r="K66" i="15"/>
  <c r="M66" i="15"/>
  <c r="O66" i="15"/>
  <c r="Q66" i="15"/>
  <c r="V66" i="15"/>
  <c r="G69" i="15"/>
  <c r="M69" i="15" s="1"/>
  <c r="I69" i="15"/>
  <c r="K69" i="15"/>
  <c r="O69" i="15"/>
  <c r="Q69" i="15"/>
  <c r="V69" i="15"/>
  <c r="G72" i="15"/>
  <c r="M72" i="15" s="1"/>
  <c r="I72" i="15"/>
  <c r="K72" i="15"/>
  <c r="K71" i="15" s="1"/>
  <c r="O72" i="15"/>
  <c r="O71" i="15" s="1"/>
  <c r="Q72" i="15"/>
  <c r="V72" i="15"/>
  <c r="V71" i="15" s="1"/>
  <c r="G76" i="15"/>
  <c r="I76" i="15"/>
  <c r="I71" i="15" s="1"/>
  <c r="K76" i="15"/>
  <c r="M76" i="15"/>
  <c r="O76" i="15"/>
  <c r="Q76" i="15"/>
  <c r="Q71" i="15" s="1"/>
  <c r="V76" i="15"/>
  <c r="G79" i="15"/>
  <c r="M79" i="15" s="1"/>
  <c r="I79" i="15"/>
  <c r="K79" i="15"/>
  <c r="O79" i="15"/>
  <c r="Q79" i="15"/>
  <c r="V79" i="15"/>
  <c r="G81" i="15"/>
  <c r="I81" i="15"/>
  <c r="K81" i="15"/>
  <c r="M81" i="15"/>
  <c r="O81" i="15"/>
  <c r="Q81" i="15"/>
  <c r="V81" i="15"/>
  <c r="G84" i="15"/>
  <c r="M84" i="15" s="1"/>
  <c r="I84" i="15"/>
  <c r="K84" i="15"/>
  <c r="O84" i="15"/>
  <c r="Q84" i="15"/>
  <c r="V84" i="15"/>
  <c r="G87" i="15"/>
  <c r="I87" i="15"/>
  <c r="K87" i="15"/>
  <c r="M87" i="15"/>
  <c r="O87" i="15"/>
  <c r="Q87" i="15"/>
  <c r="V87" i="15"/>
  <c r="G90" i="15"/>
  <c r="M90" i="15" s="1"/>
  <c r="I90" i="15"/>
  <c r="K90" i="15"/>
  <c r="O90" i="15"/>
  <c r="Q90" i="15"/>
  <c r="V90" i="15"/>
  <c r="G93" i="15"/>
  <c r="I93" i="15"/>
  <c r="K93" i="15"/>
  <c r="M93" i="15"/>
  <c r="O93" i="15"/>
  <c r="Q93" i="15"/>
  <c r="V93" i="15"/>
  <c r="G95" i="15"/>
  <c r="M95" i="15" s="1"/>
  <c r="I95" i="15"/>
  <c r="K95" i="15"/>
  <c r="O95" i="15"/>
  <c r="Q95" i="15"/>
  <c r="V95" i="15"/>
  <c r="G99" i="15"/>
  <c r="G98" i="15" s="1"/>
  <c r="I99" i="15"/>
  <c r="K99" i="15"/>
  <c r="K98" i="15" s="1"/>
  <c r="O99" i="15"/>
  <c r="O98" i="15" s="1"/>
  <c r="Q99" i="15"/>
  <c r="V99" i="15"/>
  <c r="V98" i="15" s="1"/>
  <c r="G102" i="15"/>
  <c r="I102" i="15"/>
  <c r="K102" i="15"/>
  <c r="M102" i="15"/>
  <c r="O102" i="15"/>
  <c r="Q102" i="15"/>
  <c r="V102" i="15"/>
  <c r="G106" i="15"/>
  <c r="M106" i="15" s="1"/>
  <c r="I106" i="15"/>
  <c r="K106" i="15"/>
  <c r="O106" i="15"/>
  <c r="Q106" i="15"/>
  <c r="V106" i="15"/>
  <c r="G109" i="15"/>
  <c r="I109" i="15"/>
  <c r="I98" i="15" s="1"/>
  <c r="K109" i="15"/>
  <c r="M109" i="15"/>
  <c r="O109" i="15"/>
  <c r="Q109" i="15"/>
  <c r="Q98" i="15" s="1"/>
  <c r="V109" i="15"/>
  <c r="G111" i="15"/>
  <c r="M111" i="15" s="1"/>
  <c r="I111" i="15"/>
  <c r="K111" i="15"/>
  <c r="O111" i="15"/>
  <c r="Q111" i="15"/>
  <c r="V111" i="15"/>
  <c r="G114" i="15"/>
  <c r="I114" i="15"/>
  <c r="K114" i="15"/>
  <c r="M114" i="15"/>
  <c r="O114" i="15"/>
  <c r="Q114" i="15"/>
  <c r="V114" i="15"/>
  <c r="G118" i="15"/>
  <c r="K118" i="15"/>
  <c r="O118" i="15"/>
  <c r="V118" i="15"/>
  <c r="G119" i="15"/>
  <c r="I119" i="15"/>
  <c r="I118" i="15" s="1"/>
  <c r="K119" i="15"/>
  <c r="M119" i="15"/>
  <c r="M118" i="15" s="1"/>
  <c r="O119" i="15"/>
  <c r="Q119" i="15"/>
  <c r="Q118" i="15" s="1"/>
  <c r="V119" i="15"/>
  <c r="G122" i="15"/>
  <c r="I122" i="15"/>
  <c r="I121" i="15" s="1"/>
  <c r="K122" i="15"/>
  <c r="M122" i="15"/>
  <c r="O122" i="15"/>
  <c r="Q122" i="15"/>
  <c r="Q121" i="15" s="1"/>
  <c r="V122" i="15"/>
  <c r="G129" i="15"/>
  <c r="G121" i="15" s="1"/>
  <c r="I129" i="15"/>
  <c r="K129" i="15"/>
  <c r="K121" i="15" s="1"/>
  <c r="O129" i="15"/>
  <c r="O121" i="15" s="1"/>
  <c r="Q129" i="15"/>
  <c r="V129" i="15"/>
  <c r="V121" i="15" s="1"/>
  <c r="G132" i="15"/>
  <c r="I132" i="15"/>
  <c r="K132" i="15"/>
  <c r="M132" i="15"/>
  <c r="O132" i="15"/>
  <c r="Q132" i="15"/>
  <c r="V132" i="15"/>
  <c r="G137" i="15"/>
  <c r="M137" i="15" s="1"/>
  <c r="I137" i="15"/>
  <c r="K137" i="15"/>
  <c r="O137" i="15"/>
  <c r="Q137" i="15"/>
  <c r="V137" i="15"/>
  <c r="AE140" i="15"/>
  <c r="AF140" i="15"/>
  <c r="G147" i="14"/>
  <c r="BA127" i="14"/>
  <c r="BA73" i="14"/>
  <c r="BA51" i="14"/>
  <c r="BA47" i="14"/>
  <c r="BA26" i="14"/>
  <c r="BA19" i="14"/>
  <c r="BA13" i="14"/>
  <c r="BA10" i="14"/>
  <c r="G9" i="14"/>
  <c r="I9" i="14"/>
  <c r="I8" i="14" s="1"/>
  <c r="K9" i="14"/>
  <c r="M9" i="14"/>
  <c r="O9" i="14"/>
  <c r="Q9" i="14"/>
  <c r="Q8" i="14" s="1"/>
  <c r="V9" i="14"/>
  <c r="G12" i="14"/>
  <c r="M12" i="14" s="1"/>
  <c r="I12" i="14"/>
  <c r="K12" i="14"/>
  <c r="K8" i="14" s="1"/>
  <c r="O12" i="14"/>
  <c r="Q12" i="14"/>
  <c r="V12" i="14"/>
  <c r="V8" i="14" s="1"/>
  <c r="G18" i="14"/>
  <c r="I18" i="14"/>
  <c r="K18" i="14"/>
  <c r="M18" i="14"/>
  <c r="O18" i="14"/>
  <c r="Q18" i="14"/>
  <c r="V18" i="14"/>
  <c r="G22" i="14"/>
  <c r="G8" i="14" s="1"/>
  <c r="I22" i="14"/>
  <c r="K22" i="14"/>
  <c r="O22" i="14"/>
  <c r="O8" i="14" s="1"/>
  <c r="Q22" i="14"/>
  <c r="V22" i="14"/>
  <c r="G25" i="14"/>
  <c r="I25" i="14"/>
  <c r="K25" i="14"/>
  <c r="M25" i="14"/>
  <c r="O25" i="14"/>
  <c r="Q25" i="14"/>
  <c r="V25" i="14"/>
  <c r="G28" i="14"/>
  <c r="M28" i="14" s="1"/>
  <c r="I28" i="14"/>
  <c r="K28" i="14"/>
  <c r="O28" i="14"/>
  <c r="Q28" i="14"/>
  <c r="V28" i="14"/>
  <c r="G31" i="14"/>
  <c r="I31" i="14"/>
  <c r="K31" i="14"/>
  <c r="M31" i="14"/>
  <c r="O31" i="14"/>
  <c r="Q31" i="14"/>
  <c r="V31" i="14"/>
  <c r="G36" i="14"/>
  <c r="M36" i="14" s="1"/>
  <c r="I36" i="14"/>
  <c r="K36" i="14"/>
  <c r="O36" i="14"/>
  <c r="Q36" i="14"/>
  <c r="V36" i="14"/>
  <c r="G39" i="14"/>
  <c r="I39" i="14"/>
  <c r="K39" i="14"/>
  <c r="M39" i="14"/>
  <c r="O39" i="14"/>
  <c r="Q39" i="14"/>
  <c r="V39" i="14"/>
  <c r="G41" i="14"/>
  <c r="M41" i="14" s="1"/>
  <c r="I41" i="14"/>
  <c r="K41" i="14"/>
  <c r="O41" i="14"/>
  <c r="Q41" i="14"/>
  <c r="V41" i="14"/>
  <c r="G43" i="14"/>
  <c r="I43" i="14"/>
  <c r="K43" i="14"/>
  <c r="M43" i="14"/>
  <c r="O43" i="14"/>
  <c r="Q43" i="14"/>
  <c r="V43" i="14"/>
  <c r="G46" i="14"/>
  <c r="M46" i="14" s="1"/>
  <c r="I46" i="14"/>
  <c r="K46" i="14"/>
  <c r="O46" i="14"/>
  <c r="Q46" i="14"/>
  <c r="V46" i="14"/>
  <c r="G50" i="14"/>
  <c r="I50" i="14"/>
  <c r="K50" i="14"/>
  <c r="M50" i="14"/>
  <c r="O50" i="14"/>
  <c r="Q50" i="14"/>
  <c r="V50" i="14"/>
  <c r="G53" i="14"/>
  <c r="M53" i="14" s="1"/>
  <c r="I53" i="14"/>
  <c r="K53" i="14"/>
  <c r="O53" i="14"/>
  <c r="Q53" i="14"/>
  <c r="V53" i="14"/>
  <c r="G56" i="14"/>
  <c r="G55" i="14" s="1"/>
  <c r="I56" i="14"/>
  <c r="K56" i="14"/>
  <c r="K55" i="14" s="1"/>
  <c r="O56" i="14"/>
  <c r="O55" i="14" s="1"/>
  <c r="Q56" i="14"/>
  <c r="V56" i="14"/>
  <c r="V55" i="14" s="1"/>
  <c r="G58" i="14"/>
  <c r="I58" i="14"/>
  <c r="I55" i="14" s="1"/>
  <c r="K58" i="14"/>
  <c r="M58" i="14"/>
  <c r="O58" i="14"/>
  <c r="Q58" i="14"/>
  <c r="Q55" i="14" s="1"/>
  <c r="V58" i="14"/>
  <c r="G61" i="14"/>
  <c r="M61" i="14" s="1"/>
  <c r="I61" i="14"/>
  <c r="K61" i="14"/>
  <c r="O61" i="14"/>
  <c r="Q61" i="14"/>
  <c r="V61" i="14"/>
  <c r="G63" i="14"/>
  <c r="I63" i="14"/>
  <c r="K63" i="14"/>
  <c r="M63" i="14"/>
  <c r="O63" i="14"/>
  <c r="Q63" i="14"/>
  <c r="V63" i="14"/>
  <c r="G67" i="14"/>
  <c r="M67" i="14" s="1"/>
  <c r="I67" i="14"/>
  <c r="K67" i="14"/>
  <c r="O67" i="14"/>
  <c r="Q67" i="14"/>
  <c r="V67" i="14"/>
  <c r="G70" i="14"/>
  <c r="I70" i="14"/>
  <c r="K70" i="14"/>
  <c r="M70" i="14"/>
  <c r="O70" i="14"/>
  <c r="Q70" i="14"/>
  <c r="V70" i="14"/>
  <c r="G72" i="14"/>
  <c r="M72" i="14" s="1"/>
  <c r="I72" i="14"/>
  <c r="K72" i="14"/>
  <c r="O72" i="14"/>
  <c r="Q72" i="14"/>
  <c r="V72" i="14"/>
  <c r="G75" i="14"/>
  <c r="I75" i="14"/>
  <c r="K75" i="14"/>
  <c r="M75" i="14"/>
  <c r="O75" i="14"/>
  <c r="Q75" i="14"/>
  <c r="V75" i="14"/>
  <c r="G78" i="14"/>
  <c r="M78" i="14" s="1"/>
  <c r="I78" i="14"/>
  <c r="K78" i="14"/>
  <c r="O78" i="14"/>
  <c r="Q78" i="14"/>
  <c r="V78" i="14"/>
  <c r="G82" i="14"/>
  <c r="M82" i="14" s="1"/>
  <c r="I82" i="14"/>
  <c r="K82" i="14"/>
  <c r="K81" i="14" s="1"/>
  <c r="O82" i="14"/>
  <c r="O81" i="14" s="1"/>
  <c r="Q82" i="14"/>
  <c r="V82" i="14"/>
  <c r="V81" i="14" s="1"/>
  <c r="G86" i="14"/>
  <c r="I86" i="14"/>
  <c r="K86" i="14"/>
  <c r="M86" i="14"/>
  <c r="O86" i="14"/>
  <c r="Q86" i="14"/>
  <c r="V86" i="14"/>
  <c r="G88" i="14"/>
  <c r="M88" i="14" s="1"/>
  <c r="I88" i="14"/>
  <c r="K88" i="14"/>
  <c r="O88" i="14"/>
  <c r="Q88" i="14"/>
  <c r="V88" i="14"/>
  <c r="G91" i="14"/>
  <c r="I91" i="14"/>
  <c r="I81" i="14" s="1"/>
  <c r="K91" i="14"/>
  <c r="M91" i="14"/>
  <c r="O91" i="14"/>
  <c r="Q91" i="14"/>
  <c r="Q81" i="14" s="1"/>
  <c r="V91" i="14"/>
  <c r="G94" i="14"/>
  <c r="M94" i="14" s="1"/>
  <c r="I94" i="14"/>
  <c r="K94" i="14"/>
  <c r="O94" i="14"/>
  <c r="Q94" i="14"/>
  <c r="V94" i="14"/>
  <c r="G97" i="14"/>
  <c r="I97" i="14"/>
  <c r="K97" i="14"/>
  <c r="M97" i="14"/>
  <c r="O97" i="14"/>
  <c r="Q97" i="14"/>
  <c r="V97" i="14"/>
  <c r="G100" i="14"/>
  <c r="M100" i="14" s="1"/>
  <c r="I100" i="14"/>
  <c r="K100" i="14"/>
  <c r="O100" i="14"/>
  <c r="Q100" i="14"/>
  <c r="V100" i="14"/>
  <c r="G103" i="14"/>
  <c r="I103" i="14"/>
  <c r="K103" i="14"/>
  <c r="M103" i="14"/>
  <c r="O103" i="14"/>
  <c r="Q103" i="14"/>
  <c r="V103" i="14"/>
  <c r="G106" i="14"/>
  <c r="M106" i="14" s="1"/>
  <c r="I106" i="14"/>
  <c r="K106" i="14"/>
  <c r="O106" i="14"/>
  <c r="Q106" i="14"/>
  <c r="V106" i="14"/>
  <c r="G107" i="14"/>
  <c r="I107" i="14"/>
  <c r="K107" i="14"/>
  <c r="M107" i="14"/>
  <c r="O107" i="14"/>
  <c r="Q107" i="14"/>
  <c r="V107" i="14"/>
  <c r="G108" i="14"/>
  <c r="M108" i="14" s="1"/>
  <c r="I108" i="14"/>
  <c r="K108" i="14"/>
  <c r="O108" i="14"/>
  <c r="Q108" i="14"/>
  <c r="V108" i="14"/>
  <c r="G109" i="14"/>
  <c r="I109" i="14"/>
  <c r="K109" i="14"/>
  <c r="M109" i="14"/>
  <c r="O109" i="14"/>
  <c r="Q109" i="14"/>
  <c r="V109" i="14"/>
  <c r="G110" i="14"/>
  <c r="M110" i="14" s="1"/>
  <c r="I110" i="14"/>
  <c r="K110" i="14"/>
  <c r="O110" i="14"/>
  <c r="Q110" i="14"/>
  <c r="V110" i="14"/>
  <c r="G112" i="14"/>
  <c r="I112" i="14"/>
  <c r="K112" i="14"/>
  <c r="M112" i="14"/>
  <c r="O112" i="14"/>
  <c r="Q112" i="14"/>
  <c r="V112" i="14"/>
  <c r="G113" i="14"/>
  <c r="M113" i="14" s="1"/>
  <c r="I113" i="14"/>
  <c r="K113" i="14"/>
  <c r="O113" i="14"/>
  <c r="Q113" i="14"/>
  <c r="V113" i="14"/>
  <c r="I117" i="14"/>
  <c r="Q117" i="14"/>
  <c r="G118" i="14"/>
  <c r="M118" i="14" s="1"/>
  <c r="M117" i="14" s="1"/>
  <c r="I118" i="14"/>
  <c r="K118" i="14"/>
  <c r="K117" i="14" s="1"/>
  <c r="O118" i="14"/>
  <c r="O117" i="14" s="1"/>
  <c r="Q118" i="14"/>
  <c r="V118" i="14"/>
  <c r="V117" i="14" s="1"/>
  <c r="I122" i="14"/>
  <c r="Q122" i="14"/>
  <c r="G123" i="14"/>
  <c r="G122" i="14" s="1"/>
  <c r="I123" i="14"/>
  <c r="K123" i="14"/>
  <c r="K122" i="14" s="1"/>
  <c r="O123" i="14"/>
  <c r="O122" i="14" s="1"/>
  <c r="Q123" i="14"/>
  <c r="V123" i="14"/>
  <c r="V122" i="14" s="1"/>
  <c r="I125" i="14"/>
  <c r="Q125" i="14"/>
  <c r="G126" i="14"/>
  <c r="M126" i="14" s="1"/>
  <c r="M125" i="14" s="1"/>
  <c r="I126" i="14"/>
  <c r="K126" i="14"/>
  <c r="K125" i="14" s="1"/>
  <c r="O126" i="14"/>
  <c r="O125" i="14" s="1"/>
  <c r="Q126" i="14"/>
  <c r="V126" i="14"/>
  <c r="V125" i="14" s="1"/>
  <c r="G128" i="14"/>
  <c r="I128" i="14"/>
  <c r="K128" i="14"/>
  <c r="M128" i="14"/>
  <c r="O128" i="14"/>
  <c r="Q128" i="14"/>
  <c r="V128" i="14"/>
  <c r="G132" i="14"/>
  <c r="G133" i="14"/>
  <c r="I133" i="14"/>
  <c r="I132" i="14" s="1"/>
  <c r="K133" i="14"/>
  <c r="M133" i="14"/>
  <c r="O133" i="14"/>
  <c r="Q133" i="14"/>
  <c r="Q132" i="14" s="1"/>
  <c r="V133" i="14"/>
  <c r="G138" i="14"/>
  <c r="M138" i="14" s="1"/>
  <c r="I138" i="14"/>
  <c r="K138" i="14"/>
  <c r="K132" i="14" s="1"/>
  <c r="O138" i="14"/>
  <c r="Q138" i="14"/>
  <c r="V138" i="14"/>
  <c r="V132" i="14" s="1"/>
  <c r="G141" i="14"/>
  <c r="I141" i="14"/>
  <c r="K141" i="14"/>
  <c r="M141" i="14"/>
  <c r="O141" i="14"/>
  <c r="Q141" i="14"/>
  <c r="V141" i="14"/>
  <c r="G144" i="14"/>
  <c r="M144" i="14" s="1"/>
  <c r="I144" i="14"/>
  <c r="K144" i="14"/>
  <c r="O144" i="14"/>
  <c r="O132" i="14" s="1"/>
  <c r="Q144" i="14"/>
  <c r="V144" i="14"/>
  <c r="AE147" i="14"/>
  <c r="AF147" i="14"/>
  <c r="G209" i="13"/>
  <c r="BA189" i="13"/>
  <c r="BA181" i="13"/>
  <c r="BA120" i="13"/>
  <c r="BA108" i="13"/>
  <c r="BA80" i="13"/>
  <c r="BA62" i="13"/>
  <c r="BA57" i="13"/>
  <c r="BA54" i="13"/>
  <c r="BA50" i="13"/>
  <c r="BA47" i="13"/>
  <c r="BA46" i="13"/>
  <c r="BA16" i="13"/>
  <c r="BA10" i="13"/>
  <c r="G9" i="13"/>
  <c r="G8" i="13" s="1"/>
  <c r="I9" i="13"/>
  <c r="K9" i="13"/>
  <c r="K8" i="13" s="1"/>
  <c r="O9" i="13"/>
  <c r="O8" i="13" s="1"/>
  <c r="Q9" i="13"/>
  <c r="V9" i="13"/>
  <c r="V8" i="13" s="1"/>
  <c r="G15" i="13"/>
  <c r="I15" i="13"/>
  <c r="I8" i="13" s="1"/>
  <c r="K15" i="13"/>
  <c r="M15" i="13"/>
  <c r="O15" i="13"/>
  <c r="Q15" i="13"/>
  <c r="Q8" i="13" s="1"/>
  <c r="V15" i="13"/>
  <c r="G21" i="13"/>
  <c r="M21" i="13" s="1"/>
  <c r="I21" i="13"/>
  <c r="K21" i="13"/>
  <c r="O21" i="13"/>
  <c r="Q21" i="13"/>
  <c r="V21" i="13"/>
  <c r="G29" i="13"/>
  <c r="I29" i="13"/>
  <c r="K29" i="13"/>
  <c r="M29" i="13"/>
  <c r="O29" i="13"/>
  <c r="Q29" i="13"/>
  <c r="V29" i="13"/>
  <c r="G37" i="13"/>
  <c r="M37" i="13" s="1"/>
  <c r="I37" i="13"/>
  <c r="K37" i="13"/>
  <c r="O37" i="13"/>
  <c r="Q37" i="13"/>
  <c r="V37" i="13"/>
  <c r="G40" i="13"/>
  <c r="I40" i="13"/>
  <c r="K40" i="13"/>
  <c r="M40" i="13"/>
  <c r="O40" i="13"/>
  <c r="Q40" i="13"/>
  <c r="V40" i="13"/>
  <c r="G43" i="13"/>
  <c r="M43" i="13" s="1"/>
  <c r="I43" i="13"/>
  <c r="K43" i="13"/>
  <c r="O43" i="13"/>
  <c r="Q43" i="13"/>
  <c r="V43" i="13"/>
  <c r="G45" i="13"/>
  <c r="I45" i="13"/>
  <c r="K45" i="13"/>
  <c r="M45" i="13"/>
  <c r="O45" i="13"/>
  <c r="Q45" i="13"/>
  <c r="V45" i="13"/>
  <c r="G49" i="13"/>
  <c r="M49" i="13" s="1"/>
  <c r="I49" i="13"/>
  <c r="K49" i="13"/>
  <c r="O49" i="13"/>
  <c r="Q49" i="13"/>
  <c r="V49" i="13"/>
  <c r="G53" i="13"/>
  <c r="I53" i="13"/>
  <c r="K53" i="13"/>
  <c r="M53" i="13"/>
  <c r="O53" i="13"/>
  <c r="Q53" i="13"/>
  <c r="V53" i="13"/>
  <c r="G56" i="13"/>
  <c r="M56" i="13" s="1"/>
  <c r="I56" i="13"/>
  <c r="K56" i="13"/>
  <c r="O56" i="13"/>
  <c r="Q56" i="13"/>
  <c r="V56" i="13"/>
  <c r="G61" i="13"/>
  <c r="I61" i="13"/>
  <c r="K61" i="13"/>
  <c r="M61" i="13"/>
  <c r="O61" i="13"/>
  <c r="Q61" i="13"/>
  <c r="V61" i="13"/>
  <c r="G64" i="13"/>
  <c r="M64" i="13" s="1"/>
  <c r="I64" i="13"/>
  <c r="K64" i="13"/>
  <c r="O64" i="13"/>
  <c r="Q64" i="13"/>
  <c r="V64" i="13"/>
  <c r="G68" i="13"/>
  <c r="I68" i="13"/>
  <c r="K68" i="13"/>
  <c r="M68" i="13"/>
  <c r="O68" i="13"/>
  <c r="Q68" i="13"/>
  <c r="V68" i="13"/>
  <c r="G70" i="13"/>
  <c r="M70" i="13" s="1"/>
  <c r="I70" i="13"/>
  <c r="K70" i="13"/>
  <c r="O70" i="13"/>
  <c r="Q70" i="13"/>
  <c r="V70" i="13"/>
  <c r="G73" i="13"/>
  <c r="I73" i="13"/>
  <c r="K73" i="13"/>
  <c r="M73" i="13"/>
  <c r="O73" i="13"/>
  <c r="Q73" i="13"/>
  <c r="V73" i="13"/>
  <c r="G76" i="13"/>
  <c r="M76" i="13" s="1"/>
  <c r="I76" i="13"/>
  <c r="K76" i="13"/>
  <c r="O76" i="13"/>
  <c r="Q76" i="13"/>
  <c r="V76" i="13"/>
  <c r="G79" i="13"/>
  <c r="I79" i="13"/>
  <c r="K79" i="13"/>
  <c r="M79" i="13"/>
  <c r="O79" i="13"/>
  <c r="Q79" i="13"/>
  <c r="V79" i="13"/>
  <c r="G83" i="13"/>
  <c r="M83" i="13" s="1"/>
  <c r="I83" i="13"/>
  <c r="K83" i="13"/>
  <c r="O83" i="13"/>
  <c r="Q83" i="13"/>
  <c r="V83" i="13"/>
  <c r="G86" i="13"/>
  <c r="I86" i="13"/>
  <c r="K86" i="13"/>
  <c r="M86" i="13"/>
  <c r="O86" i="13"/>
  <c r="Q86" i="13"/>
  <c r="V86" i="13"/>
  <c r="G89" i="13"/>
  <c r="M89" i="13" s="1"/>
  <c r="I89" i="13"/>
  <c r="K89" i="13"/>
  <c r="O89" i="13"/>
  <c r="Q89" i="13"/>
  <c r="V89" i="13"/>
  <c r="G93" i="13"/>
  <c r="I93" i="13"/>
  <c r="K93" i="13"/>
  <c r="M93" i="13"/>
  <c r="O93" i="13"/>
  <c r="Q93" i="13"/>
  <c r="V93" i="13"/>
  <c r="G99" i="13"/>
  <c r="M99" i="13" s="1"/>
  <c r="I99" i="13"/>
  <c r="K99" i="13"/>
  <c r="O99" i="13"/>
  <c r="Q99" i="13"/>
  <c r="V99" i="13"/>
  <c r="G103" i="13"/>
  <c r="I103" i="13"/>
  <c r="K103" i="13"/>
  <c r="M103" i="13"/>
  <c r="O103" i="13"/>
  <c r="Q103" i="13"/>
  <c r="V103" i="13"/>
  <c r="G105" i="13"/>
  <c r="M105" i="13" s="1"/>
  <c r="I105" i="13"/>
  <c r="K105" i="13"/>
  <c r="O105" i="13"/>
  <c r="Q105" i="13"/>
  <c r="V105" i="13"/>
  <c r="G107" i="13"/>
  <c r="I107" i="13"/>
  <c r="K107" i="13"/>
  <c r="M107" i="13"/>
  <c r="O107" i="13"/>
  <c r="Q107" i="13"/>
  <c r="V107" i="13"/>
  <c r="G110" i="13"/>
  <c r="G111" i="13"/>
  <c r="I111" i="13"/>
  <c r="I110" i="13" s="1"/>
  <c r="K111" i="13"/>
  <c r="M111" i="13"/>
  <c r="O111" i="13"/>
  <c r="Q111" i="13"/>
  <c r="Q110" i="13" s="1"/>
  <c r="V111" i="13"/>
  <c r="G116" i="13"/>
  <c r="M116" i="13" s="1"/>
  <c r="I116" i="13"/>
  <c r="K116" i="13"/>
  <c r="K110" i="13" s="1"/>
  <c r="O116" i="13"/>
  <c r="Q116" i="13"/>
  <c r="V116" i="13"/>
  <c r="V110" i="13" s="1"/>
  <c r="G119" i="13"/>
  <c r="I119" i="13"/>
  <c r="K119" i="13"/>
  <c r="M119" i="13"/>
  <c r="O119" i="13"/>
  <c r="Q119" i="13"/>
  <c r="V119" i="13"/>
  <c r="G124" i="13"/>
  <c r="M124" i="13" s="1"/>
  <c r="I124" i="13"/>
  <c r="K124" i="13"/>
  <c r="O124" i="13"/>
  <c r="O110" i="13" s="1"/>
  <c r="Q124" i="13"/>
  <c r="V124" i="13"/>
  <c r="G128" i="13"/>
  <c r="I128" i="13"/>
  <c r="K128" i="13"/>
  <c r="M128" i="13"/>
  <c r="O128" i="13"/>
  <c r="Q128" i="13"/>
  <c r="V128" i="13"/>
  <c r="G131" i="13"/>
  <c r="M131" i="13" s="1"/>
  <c r="I131" i="13"/>
  <c r="K131" i="13"/>
  <c r="O131" i="13"/>
  <c r="Q131" i="13"/>
  <c r="V131" i="13"/>
  <c r="G133" i="13"/>
  <c r="I133" i="13"/>
  <c r="K133" i="13"/>
  <c r="M133" i="13"/>
  <c r="O133" i="13"/>
  <c r="Q133" i="13"/>
  <c r="V133" i="13"/>
  <c r="G136" i="13"/>
  <c r="M136" i="13" s="1"/>
  <c r="I136" i="13"/>
  <c r="K136" i="13"/>
  <c r="O136" i="13"/>
  <c r="Q136" i="13"/>
  <c r="V136" i="13"/>
  <c r="G138" i="13"/>
  <c r="I138" i="13"/>
  <c r="K138" i="13"/>
  <c r="M138" i="13"/>
  <c r="O138" i="13"/>
  <c r="Q138" i="13"/>
  <c r="V138" i="13"/>
  <c r="G142" i="13"/>
  <c r="I142" i="13"/>
  <c r="I141" i="13" s="1"/>
  <c r="K142" i="13"/>
  <c r="M142" i="13"/>
  <c r="O142" i="13"/>
  <c r="Q142" i="13"/>
  <c r="Q141" i="13" s="1"/>
  <c r="V142" i="13"/>
  <c r="G143" i="13"/>
  <c r="M143" i="13" s="1"/>
  <c r="I143" i="13"/>
  <c r="K143" i="13"/>
  <c r="O143" i="13"/>
  <c r="O141" i="13" s="1"/>
  <c r="Q143" i="13"/>
  <c r="V143" i="13"/>
  <c r="G145" i="13"/>
  <c r="I145" i="13"/>
  <c r="K145" i="13"/>
  <c r="M145" i="13"/>
  <c r="O145" i="13"/>
  <c r="Q145" i="13"/>
  <c r="V145" i="13"/>
  <c r="G147" i="13"/>
  <c r="M147" i="13" s="1"/>
  <c r="I147" i="13"/>
  <c r="K147" i="13"/>
  <c r="K141" i="13" s="1"/>
  <c r="O147" i="13"/>
  <c r="Q147" i="13"/>
  <c r="V147" i="13"/>
  <c r="V141" i="13" s="1"/>
  <c r="G148" i="13"/>
  <c r="I148" i="13"/>
  <c r="K148" i="13"/>
  <c r="M148" i="13"/>
  <c r="O148" i="13"/>
  <c r="Q148" i="13"/>
  <c r="V148" i="13"/>
  <c r="G149" i="13"/>
  <c r="M149" i="13" s="1"/>
  <c r="I149" i="13"/>
  <c r="K149" i="13"/>
  <c r="O149" i="13"/>
  <c r="Q149" i="13"/>
  <c r="V149" i="13"/>
  <c r="G150" i="13"/>
  <c r="I150" i="13"/>
  <c r="K150" i="13"/>
  <c r="M150" i="13"/>
  <c r="O150" i="13"/>
  <c r="Q150" i="13"/>
  <c r="V150" i="13"/>
  <c r="G151" i="13"/>
  <c r="M151" i="13" s="1"/>
  <c r="I151" i="13"/>
  <c r="K151" i="13"/>
  <c r="O151" i="13"/>
  <c r="Q151" i="13"/>
  <c r="V151" i="13"/>
  <c r="G153" i="13"/>
  <c r="I153" i="13"/>
  <c r="K153" i="13"/>
  <c r="M153" i="13"/>
  <c r="O153" i="13"/>
  <c r="Q153" i="13"/>
  <c r="V153" i="13"/>
  <c r="G157" i="13"/>
  <c r="M157" i="13" s="1"/>
  <c r="I157" i="13"/>
  <c r="K157" i="13"/>
  <c r="O157" i="13"/>
  <c r="Q157" i="13"/>
  <c r="V157" i="13"/>
  <c r="G161" i="13"/>
  <c r="I161" i="13"/>
  <c r="K161" i="13"/>
  <c r="M161" i="13"/>
  <c r="O161" i="13"/>
  <c r="Q161" i="13"/>
  <c r="V161" i="13"/>
  <c r="G164" i="13"/>
  <c r="M164" i="13" s="1"/>
  <c r="I164" i="13"/>
  <c r="K164" i="13"/>
  <c r="O164" i="13"/>
  <c r="Q164" i="13"/>
  <c r="V164" i="13"/>
  <c r="G167" i="13"/>
  <c r="I167" i="13"/>
  <c r="K167" i="13"/>
  <c r="M167" i="13"/>
  <c r="O167" i="13"/>
  <c r="Q167" i="13"/>
  <c r="V167" i="13"/>
  <c r="G172" i="13"/>
  <c r="M172" i="13" s="1"/>
  <c r="I172" i="13"/>
  <c r="K172" i="13"/>
  <c r="O172" i="13"/>
  <c r="Q172" i="13"/>
  <c r="V172" i="13"/>
  <c r="G175" i="13"/>
  <c r="I175" i="13"/>
  <c r="K175" i="13"/>
  <c r="M175" i="13"/>
  <c r="O175" i="13"/>
  <c r="Q175" i="13"/>
  <c r="V175" i="13"/>
  <c r="G179" i="13"/>
  <c r="K179" i="13"/>
  <c r="O179" i="13"/>
  <c r="V179" i="13"/>
  <c r="G180" i="13"/>
  <c r="I180" i="13"/>
  <c r="I179" i="13" s="1"/>
  <c r="K180" i="13"/>
  <c r="M180" i="13"/>
  <c r="M179" i="13" s="1"/>
  <c r="O180" i="13"/>
  <c r="Q180" i="13"/>
  <c r="Q179" i="13" s="1"/>
  <c r="V180" i="13"/>
  <c r="G183" i="13"/>
  <c r="K183" i="13"/>
  <c r="O183" i="13"/>
  <c r="V183" i="13"/>
  <c r="G184" i="13"/>
  <c r="I184" i="13"/>
  <c r="I183" i="13" s="1"/>
  <c r="K184" i="13"/>
  <c r="M184" i="13"/>
  <c r="M183" i="13" s="1"/>
  <c r="O184" i="13"/>
  <c r="Q184" i="13"/>
  <c r="Q183" i="13" s="1"/>
  <c r="V184" i="13"/>
  <c r="G186" i="13"/>
  <c r="K186" i="13"/>
  <c r="O186" i="13"/>
  <c r="V186" i="13"/>
  <c r="G187" i="13"/>
  <c r="I187" i="13"/>
  <c r="I186" i="13" s="1"/>
  <c r="K187" i="13"/>
  <c r="M187" i="13"/>
  <c r="M186" i="13" s="1"/>
  <c r="O187" i="13"/>
  <c r="Q187" i="13"/>
  <c r="Q186" i="13" s="1"/>
  <c r="V187" i="13"/>
  <c r="G190" i="13"/>
  <c r="G191" i="13"/>
  <c r="I191" i="13"/>
  <c r="I190" i="13" s="1"/>
  <c r="K191" i="13"/>
  <c r="M191" i="13"/>
  <c r="O191" i="13"/>
  <c r="Q191" i="13"/>
  <c r="Q190" i="13" s="1"/>
  <c r="V191" i="13"/>
  <c r="G198" i="13"/>
  <c r="M198" i="13" s="1"/>
  <c r="I198" i="13"/>
  <c r="K198" i="13"/>
  <c r="K190" i="13" s="1"/>
  <c r="O198" i="13"/>
  <c r="Q198" i="13"/>
  <c r="V198" i="13"/>
  <c r="V190" i="13" s="1"/>
  <c r="G201" i="13"/>
  <c r="I201" i="13"/>
  <c r="K201" i="13"/>
  <c r="M201" i="13"/>
  <c r="O201" i="13"/>
  <c r="Q201" i="13"/>
  <c r="V201" i="13"/>
  <c r="G206" i="13"/>
  <c r="M206" i="13" s="1"/>
  <c r="I206" i="13"/>
  <c r="K206" i="13"/>
  <c r="O206" i="13"/>
  <c r="O190" i="13" s="1"/>
  <c r="Q206" i="13"/>
  <c r="V206" i="13"/>
  <c r="AE209" i="13"/>
  <c r="AF209" i="13"/>
  <c r="G35" i="12"/>
  <c r="BA29" i="12"/>
  <c r="BA28" i="12"/>
  <c r="BA27" i="12"/>
  <c r="BA14" i="12"/>
  <c r="BA13" i="12"/>
  <c r="BA11" i="12"/>
  <c r="BA10" i="12"/>
  <c r="G8" i="12"/>
  <c r="O8" i="12"/>
  <c r="G9" i="12"/>
  <c r="I9" i="12"/>
  <c r="I8" i="12" s="1"/>
  <c r="K9" i="12"/>
  <c r="M9" i="12"/>
  <c r="O9" i="12"/>
  <c r="Q9" i="12"/>
  <c r="Q8" i="12" s="1"/>
  <c r="V9" i="12"/>
  <c r="G12" i="12"/>
  <c r="M12" i="12" s="1"/>
  <c r="I12" i="12"/>
  <c r="K12" i="12"/>
  <c r="K8" i="12" s="1"/>
  <c r="O12" i="12"/>
  <c r="Q12" i="12"/>
  <c r="V12" i="12"/>
  <c r="V8" i="12" s="1"/>
  <c r="G15" i="12"/>
  <c r="I15" i="12"/>
  <c r="K15" i="12"/>
  <c r="M15" i="12"/>
  <c r="O15" i="12"/>
  <c r="Q15" i="12"/>
  <c r="V15" i="12"/>
  <c r="G19" i="12"/>
  <c r="G20" i="12"/>
  <c r="I20" i="12"/>
  <c r="I19" i="12" s="1"/>
  <c r="K20" i="12"/>
  <c r="M20" i="12"/>
  <c r="O20" i="12"/>
  <c r="Q20" i="12"/>
  <c r="Q19" i="12" s="1"/>
  <c r="V20" i="12"/>
  <c r="G21" i="12"/>
  <c r="M21" i="12" s="1"/>
  <c r="I21" i="12"/>
  <c r="K21" i="12"/>
  <c r="K19" i="12" s="1"/>
  <c r="O21" i="12"/>
  <c r="Q21" i="12"/>
  <c r="V21" i="12"/>
  <c r="V19" i="12" s="1"/>
  <c r="G24" i="12"/>
  <c r="I24" i="12"/>
  <c r="K24" i="12"/>
  <c r="M24" i="12"/>
  <c r="O24" i="12"/>
  <c r="Q24" i="12"/>
  <c r="V24" i="12"/>
  <c r="G26" i="12"/>
  <c r="AF35" i="12" s="1"/>
  <c r="I26" i="12"/>
  <c r="K26" i="12"/>
  <c r="O26" i="12"/>
  <c r="O19" i="12" s="1"/>
  <c r="Q26" i="12"/>
  <c r="V26" i="12"/>
  <c r="G30" i="12"/>
  <c r="I30" i="12"/>
  <c r="K30" i="12"/>
  <c r="M30" i="12"/>
  <c r="O30" i="12"/>
  <c r="Q30" i="12"/>
  <c r="V30" i="12"/>
  <c r="G32" i="12"/>
  <c r="M32" i="12" s="1"/>
  <c r="I32" i="12"/>
  <c r="K32" i="12"/>
  <c r="O32" i="12"/>
  <c r="Q32" i="12"/>
  <c r="V32" i="12"/>
  <c r="AE35" i="12"/>
  <c r="I20" i="1"/>
  <c r="I19" i="1"/>
  <c r="I18" i="1"/>
  <c r="I17" i="1"/>
  <c r="I16" i="1"/>
  <c r="G49" i="1"/>
  <c r="G25" i="1" s="1"/>
  <c r="A25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H41" i="1"/>
  <c r="I41" i="1" s="1"/>
  <c r="H40" i="1"/>
  <c r="I40" i="1" s="1"/>
  <c r="I65" i="1" l="1"/>
  <c r="J62" i="1" s="1"/>
  <c r="J61" i="1"/>
  <c r="J59" i="1"/>
  <c r="J57" i="1"/>
  <c r="J64" i="1"/>
  <c r="J60" i="1"/>
  <c r="J58" i="1"/>
  <c r="J56" i="1"/>
  <c r="A26" i="1"/>
  <c r="G26" i="1"/>
  <c r="F49" i="1"/>
  <c r="M71" i="15"/>
  <c r="M8" i="15"/>
  <c r="M99" i="15"/>
  <c r="M98" i="15" s="1"/>
  <c r="G71" i="15"/>
  <c r="G8" i="15"/>
  <c r="M129" i="15"/>
  <c r="M121" i="15" s="1"/>
  <c r="M132" i="14"/>
  <c r="M81" i="14"/>
  <c r="G125" i="14"/>
  <c r="M123" i="14"/>
  <c r="M122" i="14" s="1"/>
  <c r="G117" i="14"/>
  <c r="G81" i="14"/>
  <c r="M56" i="14"/>
  <c r="M55" i="14" s="1"/>
  <c r="M22" i="14"/>
  <c r="M8" i="14" s="1"/>
  <c r="M110" i="13"/>
  <c r="M190" i="13"/>
  <c r="M141" i="13"/>
  <c r="G141" i="13"/>
  <c r="M9" i="13"/>
  <c r="M8" i="13" s="1"/>
  <c r="M8" i="12"/>
  <c r="M26" i="12"/>
  <c r="M19" i="12" s="1"/>
  <c r="J48" i="1"/>
  <c r="J44" i="1"/>
  <c r="J46" i="1"/>
  <c r="J40" i="1"/>
  <c r="J47" i="1"/>
  <c r="J43" i="1"/>
  <c r="J45" i="1"/>
  <c r="J39" i="1"/>
  <c r="J49" i="1" s="1"/>
  <c r="J41" i="1"/>
  <c r="H49" i="1"/>
  <c r="I21" i="1"/>
  <c r="J28" i="1"/>
  <c r="J26" i="1"/>
  <c r="G38" i="1"/>
  <c r="F38" i="1"/>
  <c r="J23" i="1"/>
  <c r="J24" i="1"/>
  <c r="J25" i="1"/>
  <c r="J27" i="1"/>
  <c r="E24" i="1"/>
  <c r="E26" i="1"/>
  <c r="J63" i="1" l="1"/>
  <c r="J65" i="1" s="1"/>
  <c r="G28" i="1"/>
  <c r="G23" i="1"/>
  <c r="A23" i="1" l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<sst xmlns="http://schemas.openxmlformats.org/spreadsheetml/2006/main" count="2198" uniqueCount="506">
  <si>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</si>
  <si>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</si>
  <si>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</si>
  <si>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</si>
  <si>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</si>
  <si>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</si>
  <si>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</si>
  <si>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</si>
  <si>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</si>
  <si>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</si>
  <si>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</si>
  <si>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</si>
  <si>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</si>
  <si>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</si>
  <si>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</si>
  <si>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</si>
  <si>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</si>
  <si>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</si>
  <si>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</si>
  <si>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</si>
  <si>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</si>
  <si>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</si>
  <si>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</si>
  <si>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</si>
  <si>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</si>
  <si>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</si>
  <si>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</si>
  <si>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</si>
  <si>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</si>
  <si>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</si>
  <si>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</si>
  <si>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</si>
  <si>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</si>
  <si>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</si>
  <si>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</si>
  <si>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</si>
  <si>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</si>
  <si>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</si>
  <si>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</si>
  <si>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</si>
  <si>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</si>
  <si>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</si>
  <si>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</si>
  <si>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J200518</t>
  </si>
  <si>
    <t>Vybudování chodníku podél silnice I/11 - Rýmařovská Bruntál - ISPROFOND 5817510196</t>
  </si>
  <si>
    <t>Město Bruntál</t>
  </si>
  <si>
    <t>Nádražní 20</t>
  </si>
  <si>
    <t>Bruntál</t>
  </si>
  <si>
    <t>79201</t>
  </si>
  <si>
    <t>00295892</t>
  </si>
  <si>
    <t>Ing. Jan Hvorecký</t>
  </si>
  <si>
    <t>110</t>
  </si>
  <si>
    <t>Vrbno pod Pradědem-Železná</t>
  </si>
  <si>
    <t>79326</t>
  </si>
  <si>
    <t>76193578</t>
  </si>
  <si>
    <t>CZ8008213862</t>
  </si>
  <si>
    <t>Stavba</t>
  </si>
  <si>
    <t>Ostatní a vedlejší náklady</t>
  </si>
  <si>
    <t>100</t>
  </si>
  <si>
    <t>Stavební objekt</t>
  </si>
  <si>
    <t>SO 101.A</t>
  </si>
  <si>
    <t>Chodník podél sil. I/11</t>
  </si>
  <si>
    <t>101.A</t>
  </si>
  <si>
    <t>SO 101.B</t>
  </si>
  <si>
    <t>Chodník podél ul. Zeyerovy</t>
  </si>
  <si>
    <t>101.B</t>
  </si>
  <si>
    <t>SO 102</t>
  </si>
  <si>
    <t>Chodník podél sil. I/11 - část mimo SP</t>
  </si>
  <si>
    <t>102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</si>
  <si>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</si>
  <si>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</si>
  <si>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</si>
  <si>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</si>
  <si>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</si>
  <si>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</si>
  <si>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</si>
  <si>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</si>
  <si>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</si>
  <si>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</si>
  <si>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96</t>
  </si>
  <si>
    <t>Bourání konstrukcí</t>
  </si>
  <si>
    <t>99</t>
  </si>
  <si>
    <t>Staveništní přesun hmot</t>
  </si>
  <si>
    <t>799</t>
  </si>
  <si>
    <t>Ostatní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</si>
  <si>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</si>
  <si>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</si>
  <si>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</si>
  <si>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</si>
  <si>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</si>
  <si>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</si>
  <si>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</si>
  <si>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</si>
  <si>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Vedlejší náklady komunikace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</si>
  <si>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</si>
  <si>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</si>
  <si>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</si>
  <si>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</si>
  <si>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</si>
  <si>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</si>
  <si>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</si>
  <si>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</si>
  <si>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</si>
  <si>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</si>
  <si>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</si>
  <si>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</si>
  <si>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</si>
  <si>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</si>
  <si>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</si>
  <si>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</si>
  <si>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</si>
  <si>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</si>
  <si>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</si>
  <si>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</si>
  <si>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</si>
  <si>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</si>
  <si>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</si>
  <si>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</si>
  <si>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</si>
  <si>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</si>
  <si>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005121010R</t>
  </si>
  <si>
    <t>Vybudování zařízení staveniště</t>
  </si>
  <si>
    <t>Soubor</t>
  </si>
  <si>
    <t>Vlastní</t>
  </si>
  <si>
    <t>Indiv</t>
  </si>
  <si>
    <t>VRN</t>
  </si>
  <si>
    <t>POL99_8</t>
  </si>
  <si>
    <t>Náklady spojené se zřízením přípojek energií k objektům zařízení staveniště, vybudování případných měřících odběrných míst a zřízení,</t>
  </si>
  <si>
    <t>POP</t>
  </si>
  <si>
    <t>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</si>
  <si>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</si>
  <si>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</si>
  <si>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</t>
  </si>
  <si>
    <t>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</si>
  <si>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</si>
  <si>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</si>
  <si>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</t>
  </si>
  <si>
    <t>Položka zahrnuje i náklady na úpravu povrchů po odstranění zařízení staveniště a úklid ploch,</t>
  </si>
  <si>
    <t>na kterých bylo zařízení staveniště provozováno.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</si>
  <si>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</si>
  <si>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</si>
  <si>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</si>
  <si>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</si>
  <si>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Geodetické zaměření skutečného provedení stavby (rozsah provedených zpevněných ploch a propustky)</t>
  </si>
  <si>
    <t>Dodání GP pro majetkové vypořádání</t>
  </si>
  <si>
    <t>ON01</t>
  </si>
  <si>
    <t>Montáž a demontáž dočasného dopravního značení</t>
  </si>
  <si>
    <t>kpl</t>
  </si>
  <si>
    <t>včetně příplatku za každý den použití</t>
  </si>
  <si>
    <t>ON03</t>
  </si>
  <si>
    <t>Náklady vzniklé v souvislosti s realizací stavby</t>
  </si>
  <si>
    <t>Dodavatel zajistí zaznačení rozsahu provedených sanací do situace stavby a zpracování fotodokumentace průběhu prací na stavbě,</t>
  </si>
  <si>
    <t>kterou následně předá investorovi. Fotodokumentace bude dokladovat postup prací po jednotlivých dnech,</t>
  </si>
  <si>
    <t>nasazení  stavebních mechanismů i provádění zkoušek. Snímky budou předány na CD ve složkách pojmenovaných dle jednotlivých dnů.</t>
  </si>
  <si>
    <t>ON05</t>
  </si>
  <si>
    <t>Vytýčení inženýrských sítí</t>
  </si>
  <si>
    <t>Vytyčení stávajících inženýrských sítí v celém prostoru stavby</t>
  </si>
  <si>
    <t>ON06</t>
  </si>
  <si>
    <t>Práce laboratoře</t>
  </si>
  <si>
    <t>soubor</t>
  </si>
  <si>
    <t>Hutnící zkoušky</t>
  </si>
  <si>
    <t>SUM</t>
  </si>
  <si>
    <t>END</t>
  </si>
  <si>
    <t>Položkový soupis prací a dodávek</t>
  </si>
  <si>
    <t>112201101R00</t>
  </si>
  <si>
    <t>Odstranění pařezů pod úrovní terénu vykopáním_x000D_
 o průměru přes 100 do 300 mm</t>
  </si>
  <si>
    <t>kus</t>
  </si>
  <si>
    <t>800-1</t>
  </si>
  <si>
    <t>RTS 20/ I</t>
  </si>
  <si>
    <t>Práce</t>
  </si>
  <si>
    <t>POL1_</t>
  </si>
  <si>
    <t>s jejich vykopáním nebo vytrháním, s přesekáním kořenů a s případným nutným přemístěním pařezů na hromady do vzdálenosti do 50 m nebo s naložením na dopravní prostředek,</t>
  </si>
  <si>
    <t>SPI</t>
  </si>
  <si>
    <t>pr. 0,15 : 5</t>
  </si>
  <si>
    <t>VV</t>
  </si>
  <si>
    <t>pr. 0,20 : 4</t>
  </si>
  <si>
    <t>pr. 0,25 : 4</t>
  </si>
  <si>
    <t>pr. 0,30 : 11</t>
  </si>
  <si>
    <t>112201102R00</t>
  </si>
  <si>
    <t>Odstranění pařezů pod úrovní terénu vykopáním_x000D_
 o průměru přes 300 do 500 mm</t>
  </si>
  <si>
    <t>pr. 0,35 : 5</t>
  </si>
  <si>
    <t>pr. 0,40 : 9</t>
  </si>
  <si>
    <t>pr. 0,45 : 2</t>
  </si>
  <si>
    <t>pr. 0,50 : 1</t>
  </si>
  <si>
    <t>112211111R00</t>
  </si>
  <si>
    <t>Spálení pařezů na hromadách průměr přes 100 do 300 mm</t>
  </si>
  <si>
    <t>823-2</t>
  </si>
  <si>
    <t>Včetně:</t>
  </si>
  <si>
    <t>- vodorovné přemístění pařezů ze vzdálenosti do 20 m,</t>
  </si>
  <si>
    <t>- ukládání pařezů na ohništi,</t>
  </si>
  <si>
    <t>- udržování ohně,</t>
  </si>
  <si>
    <t>- likvidaci ohniště,</t>
  </si>
  <si>
    <t>- zajištění požární ochrany prostoru, v němž se spalování provádí.</t>
  </si>
  <si>
    <t>Odkaz na mn. položky pořadí 1 : 24,00000</t>
  </si>
  <si>
    <t>112211112R00</t>
  </si>
  <si>
    <t>Spálení pařezů na hromadách průměr přes 300 do 500 mm</t>
  </si>
  <si>
    <t>Odkaz na mn. položky pořadí 2 : 17,00000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</si>
  <si>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</si>
  <si>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</si>
  <si>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</si>
  <si>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</si>
  <si>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s přemístěním hmot na skládku na vzdálenost do 3 m nebo s naložením na dopravní prostředek</t>
  </si>
  <si>
    <t>odstranění stávající velkoformátové dlažby</t>
  </si>
  <si>
    <t>113106231R00</t>
  </si>
  <si>
    <t>Rozebrání vozovek a ploch s jakoukoliv výplní spár _x000D_
 v jakékoliv ploše, ze zámkové dlažky, kladených do lože z kameniva</t>
  </si>
  <si>
    <t>stáv. chodník z důvodu úpravy sig. pásu : 5</t>
  </si>
  <si>
    <t>113108310R00</t>
  </si>
  <si>
    <t>Odstranění podkladů nebo krytů živičných, v ploše jednotlivě do 50 m2, tloušťka vrstvy 100 mm</t>
  </si>
  <si>
    <t>obrusná a podkladní vrstva živice podél měněných silničních obrub u přechodu : 5*0,5</t>
  </si>
  <si>
    <t>113202111R00</t>
  </si>
  <si>
    <t>Vytrhání obrub z krajníků nebo obrubníků stojatých</t>
  </si>
  <si>
    <t>m</t>
  </si>
  <si>
    <t>s vybouráním lože, s přemístěním hmot na skládku na vzdálenost do 3 m nebo naložením na dopravní prostředek</t>
  </si>
  <si>
    <t>vytrhání obrubníků v místech upravených přechodů a dalších, vyskytujících se "náhodně" v dotčené ploše</t>
  </si>
  <si>
    <t>obruby podél komunikace : 5</t>
  </si>
  <si>
    <t>113203111R00</t>
  </si>
  <si>
    <t>Vytrhání obrub z dlažebních kostek</t>
  </si>
  <si>
    <t>rozebrání dvojřádku kostky v místě přechodů vč. očištění</t>
  </si>
  <si>
    <t>dvojřádek : 5*2</t>
  </si>
  <si>
    <t>121101103R00</t>
  </si>
  <si>
    <t>Sejmutí ornice s přemístěním na vzdálenost přes 100 do 250 m</t>
  </si>
  <si>
    <t>m3</t>
  </si>
  <si>
    <t>nebo lesní půdy, s vodorovným přemístěním na hromady v místě upotřebení nebo na dočasné či trvalé skládky se složením</t>
  </si>
  <si>
    <t>450*0,73</t>
  </si>
  <si>
    <t>122202202R00</t>
  </si>
  <si>
    <t>Odkopávky a prokopávky pro silnice v hornině 3 přes 100 do 1 000 m3</t>
  </si>
  <si>
    <t>s přemístěním výkopku v příčných profilech na vzdálenost do 15 m nebo s naložením na dopravní prostředek.</t>
  </si>
  <si>
    <t>výkop pro založení konstrukce chodníku</t>
  </si>
  <si>
    <t>150*0,73</t>
  </si>
  <si>
    <t>odečteno SO102 : -3</t>
  </si>
  <si>
    <t>122202209R00</t>
  </si>
  <si>
    <t>Odkopávky a prokopávky pro silnice v hornině 3 příplatek za lepivost horniny</t>
  </si>
  <si>
    <t>Odkaz na mn. položky pořadí 11 : 106,50000*0,5</t>
  </si>
  <si>
    <t>130901123RT1</t>
  </si>
  <si>
    <t>Bourání konstrukcí v hloubených vykopávkách z betonu, železového nebo z předpjatého, pneumatickým kladivem</t>
  </si>
  <si>
    <t>s přemístěním suti na hromady na vzdálenost do 20 m nebo s uložením na dopravní prostředek,</t>
  </si>
  <si>
    <t>odstranění betonového panelu</t>
  </si>
  <si>
    <t>betonový panel v trase : 1,3*1,7*0,15</t>
  </si>
  <si>
    <t>113109315R00</t>
  </si>
  <si>
    <t>Odstranění podkladů nebo krytů z betonu prostého, v ploše jednotlivě do 50 m2, tloušťka vrstvy 150 mm</t>
  </si>
  <si>
    <t>betonový povrch : 1,5*1,5*2+0,5*0,5</t>
  </si>
  <si>
    <t>162301102R00</t>
  </si>
  <si>
    <t>Vodorovné přemístění výkopku z horniny 1 až 4, na vzdálenost přes 500  do 1 000 m</t>
  </si>
  <si>
    <t>po suchu, bez naložení výkopku, avšak se složením bez rozhrnutí, zpáteční cesta vozidla.</t>
  </si>
  <si>
    <t>Odkaz na mn. položky pořadí 11 : 106,50000</t>
  </si>
  <si>
    <t>162301421R00</t>
  </si>
  <si>
    <t>Vodorovné přemístění větví, kmenů, nebo pařezů pařezů, průměru kmene přes 100 do 300 mm, na vzdálenost do 5 000 m</t>
  </si>
  <si>
    <t xml:space="preserve"> s naložením, složením a dopravou,</t>
  </si>
  <si>
    <t>162301422R00</t>
  </si>
  <si>
    <t>Vodorovné přemístění větví, kmenů, nebo pařezů pařezů, průměru kmene přes 300 do 500 mm, na vzdálenost do 5 000 m</t>
  </si>
  <si>
    <t>162706119R00</t>
  </si>
  <si>
    <t>Vodorovné přemístění výkopku zemina pro zúrodnění,  , příplatek k ceně za každých dalších i započatývh 1000 m</t>
  </si>
  <si>
    <t>bez naložení, avšak se složením zemin schopných zúrodnění, kamenouhelných hlušin a výsypkových materiálů, příplatek za každých dalších i započatých 1000 m,</t>
  </si>
  <si>
    <t>4x</t>
  </si>
  <si>
    <t>Odkaz na mn. položky pořadí 15 : 106,50000*4</t>
  </si>
  <si>
    <t>174201201R00</t>
  </si>
  <si>
    <t>Zásyp jam po pařezech průměru přes 100 do 300 mm</t>
  </si>
  <si>
    <t>výkopkem z horniny získané při dobývání pařezů s hrubým urovnáním povrchu zasypávky,</t>
  </si>
  <si>
    <t>174201202R00</t>
  </si>
  <si>
    <t>Zásyp jam po pařezech průměru přes 300 do 500 mm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</si>
  <si>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</si>
  <si>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</si>
  <si>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</si>
  <si>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</si>
  <si>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odečten SO 102 : -2</t>
  </si>
  <si>
    <t>181006111R00</t>
  </si>
  <si>
    <t>Rozprostření zemin schopných zúrodnění sklon svahu do 1:5, tloušťka do 100 mm</t>
  </si>
  <si>
    <t>v rovině a ve sklonu do 1:5</t>
  </si>
  <si>
    <t>ve sklonu přes 1:5</t>
  </si>
  <si>
    <t>vč. zajištění vhodné zeminy</t>
  </si>
  <si>
    <t>181101102R00</t>
  </si>
  <si>
    <t>Úprava pláně v zářezech v hornině 1 až 4, se zhutněním</t>
  </si>
  <si>
    <t>vyrovnáním výškových rozdílů, ploch vodorovných a ploch do sklonu 1 : 5.</t>
  </si>
  <si>
    <t>odečten SO 102 : -6</t>
  </si>
  <si>
    <t>199000002R00</t>
  </si>
  <si>
    <t>Poplatky za skládku horniny 1- 4, skupina 17 05 04 z Katalogu odpadů</t>
  </si>
  <si>
    <t>Odkaz na mn. položky pořadí 15 : 106,50000</t>
  </si>
  <si>
    <t>00572400R</t>
  </si>
  <si>
    <t>směs travní parková, pro běžnou zátěž</t>
  </si>
  <si>
    <t>kg</t>
  </si>
  <si>
    <t>SPCM</t>
  </si>
  <si>
    <t>Specifikace</t>
  </si>
  <si>
    <t>POL3_</t>
  </si>
  <si>
    <t>Odkaz na mn. položky pořadí 21 : 107,50000*0,025</t>
  </si>
  <si>
    <t>111201101R1T01</t>
  </si>
  <si>
    <t>Úprava a ošetření kořenového systému strom</t>
  </si>
  <si>
    <t>Obnažení kořenového systému v blízkosti stromu (v průmětu koruny) pneumatickým rýčem a následné zkrácení kořenů včetně ošetření proti zahnívání</t>
  </si>
  <si>
    <t>13 stromů : 13*4</t>
  </si>
  <si>
    <t>564112210R00</t>
  </si>
  <si>
    <t>Podklad nebo podsyp z betonového recyklátu frakce 16-32 mm, tloušťka po zhutnění 10 cm</t>
  </si>
  <si>
    <t>s rozprostřením, vlhčením a zhutněním</t>
  </si>
  <si>
    <t>ochranná vrstva fr.16/32</t>
  </si>
  <si>
    <t>564861111RT2</t>
  </si>
  <si>
    <t>Podklad ze štěrkodrti s rozprostřením a zhutněním frakce 0-32 mm, tloušťka po zhutnění 200 mm</t>
  </si>
  <si>
    <t>402*0,73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</si>
  <si>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</si>
  <si>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</si>
  <si>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</si>
  <si>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odečten SO 102 : -12</t>
  </si>
  <si>
    <t>předláždění chodníku na protější straně přechodu : 5</t>
  </si>
  <si>
    <t>59245110R</t>
  </si>
  <si>
    <t>dlažba betonová dvouvrstvá, skladebná; obdélník; šedá; l = 200 mm; š = 100 mm; tl. 60,0 mm</t>
  </si>
  <si>
    <t>Odkaz na mn. položky pořadí 29 : 286,46000*1,03</t>
  </si>
  <si>
    <t>odpočet slepecké dlažby : -3,25*1,03</t>
  </si>
  <si>
    <t>odpočet stávající dlažby na protější straně chodníku : -5*1,03</t>
  </si>
  <si>
    <t>592451151R</t>
  </si>
  <si>
    <t>dlažba betonová dvouvrstvá, skladebná; obdélník; dlaždice pro nevidomé; červená; l = 200 mm; š = 100 mm; tl. 60,0 mm</t>
  </si>
  <si>
    <t>3,25*1,03</t>
  </si>
  <si>
    <t>doplnění slepecké dlažby na protější straně přechodu : 2*1,03</t>
  </si>
  <si>
    <t>596291111R00</t>
  </si>
  <si>
    <t>Řezání zámkové dlažby tloušťky 60 mm</t>
  </si>
  <si>
    <t>oblouky, zkosení, lomy chodníku : 7,4+3,8+1,5+1,5+4,8+0,4*2+0,8</t>
  </si>
  <si>
    <t>572753111T01</t>
  </si>
  <si>
    <t>Ruční pokládka krytu ACO 11+, tl. 5 cm, podklad ACP 16+, tl. 5 cm</t>
  </si>
  <si>
    <t>t</t>
  </si>
  <si>
    <t>oprava živičného podkladu a krytu podél vyměněných silničních obrub</t>
  </si>
  <si>
    <t>5,0*0,5*0,1*2,2</t>
  </si>
  <si>
    <t>573231110R00</t>
  </si>
  <si>
    <t>Postřik živičný spojovací bez posypu kamenivem z emulze, v množství od 0,3 do 0,5 kg/m2</t>
  </si>
  <si>
    <t>5*0,5</t>
  </si>
  <si>
    <t>599141111T00</t>
  </si>
  <si>
    <t>Vyplnění spár živičnou zálivkou</t>
  </si>
  <si>
    <t>Těsnící zálivka</t>
  </si>
  <si>
    <t>914001111R00</t>
  </si>
  <si>
    <t xml:space="preserve">Osazení a montáž svislých dopravních značek sloupek, do betonového základu,  </t>
  </si>
  <si>
    <t>POL1_1</t>
  </si>
  <si>
    <t>40445044.AR</t>
  </si>
  <si>
    <t>značka dopravní silniční svislá; informativní provozní IP4b-IP7,IP10; tvar čtverec; 500 mm; štít z pozink.plechu s dvoj.ohybem,retroref.folie I.tř.; záruka 7 let</t>
  </si>
  <si>
    <t>POL3_1</t>
  </si>
  <si>
    <t>IP6</t>
  </si>
  <si>
    <t>40445157.AR</t>
  </si>
  <si>
    <t>značka dopravní silniční svislá; dodatková tabule E8; tvar obdélník svislý; 500x150 mm; štít z pozink.plechu s dvoj.ohybem,retroref.folie I.tř.; záruka 7 let</t>
  </si>
  <si>
    <t>E7b</t>
  </si>
  <si>
    <t>404459504R</t>
  </si>
  <si>
    <t>příslušenství k dopr.značení sloupek Fe 60 pozinkovaný, délka 3500 mm</t>
  </si>
  <si>
    <t>404459516R</t>
  </si>
  <si>
    <t>příslušenství k dopr.značení kotevní patka pr.60 kompletní, čtyřkotevní včetně šroubů a krytek</t>
  </si>
  <si>
    <t>404459533R</t>
  </si>
  <si>
    <t>příslušenství k dopr.značení upínací svorka pro lisované značky na sloupek průměr 60 mm, včetně spojovacího materiálu</t>
  </si>
  <si>
    <t>404459540R</t>
  </si>
  <si>
    <t>příslušenství k dopr.značení plastové víčko na sloupek pr. 60 mm</t>
  </si>
  <si>
    <t>915721112RT1</t>
  </si>
  <si>
    <t>Vodorovné značení krytů silnovrstvou barvou, bílou, stopčar, zeber, stínů, šipek, nápisů, přechodů apod.</t>
  </si>
  <si>
    <t>7*3/2</t>
  </si>
  <si>
    <t>916261111RT1</t>
  </si>
  <si>
    <t>Osazení silniční obruby z dlažebních kostek včetně dodávky dlažebních kostek_x000D_
 z kostek drobných 120 mm, s boční opěrou z betonu prostého, do lože z betonu prostého C 12/15</t>
  </si>
  <si>
    <t>v jedné řadě, se zřízením lože tl. 5 až 10 cm, s vyplněním a zatřením spár cementovou maltou</t>
  </si>
  <si>
    <t>znovupoložení 2ř kostky v místě přechodu</t>
  </si>
  <si>
    <t>917862111RT5</t>
  </si>
  <si>
    <t>Osazení silničního nebo chodníkového betonového obrubníku včetně dodávky obrubníku_x000D_
 stojatého, rozměru 1000/100/250 mm, s boční opěrou z betonu prostého, do lože z betonu prostého C 12/15</t>
  </si>
  <si>
    <t>S dodáním hmot pro lože tl. 80-100 mm.</t>
  </si>
  <si>
    <t>278+14</t>
  </si>
  <si>
    <t>odpočet SO 102 : -5</t>
  </si>
  <si>
    <t>917862111RV3</t>
  </si>
  <si>
    <t>Osazení silničního nebo chodníkového betonového obrubníku včetně dodávky obrubníku_x000D_
 stojatého, nájezdového 1000/150/150 mm, s boční opěrou z betonu prostého, do lože z betonu prostého C 12/15</t>
  </si>
  <si>
    <t>3</t>
  </si>
  <si>
    <t>917862111RV4</t>
  </si>
  <si>
    <t>Osazení silničního nebo chodníkového betonového obrubníku včetně dodávky obrubníku_x000D_
 stojatého, nájezdového náběhového 1000/150/150-250, s boční opěrou z betonu prostého, do lože z betonu prostého C 12/15</t>
  </si>
  <si>
    <t>2</t>
  </si>
  <si>
    <t>918101111R00</t>
  </si>
  <si>
    <t>Lože pod obrubníky, krajníky nebo obruby z betonu prostého C 12/15</t>
  </si>
  <si>
    <t>z dlažebních kostek z betonu prostého</t>
  </si>
  <si>
    <t>betonové lože pod obruby navíc</t>
  </si>
  <si>
    <t>(287+4+6)*0,1*0,2</t>
  </si>
  <si>
    <t>odpočet SO 102 : -0,3</t>
  </si>
  <si>
    <t>919733111R00</t>
  </si>
  <si>
    <t>Úprava povrchu živičného krytu broušením tloušťky do 2 mm</t>
  </si>
  <si>
    <t>odstranění VDZ - stávajícího přechodu pro chodce</t>
  </si>
  <si>
    <t>919735112R00</t>
  </si>
  <si>
    <t>Řezání stávajících krytů nebo podkladů živičných, hloubky přes 50 do 100 mm</t>
  </si>
  <si>
    <t>včetně spotřeby vody</t>
  </si>
  <si>
    <t>pro úpravu silničních obrub v místě stávajícího přechodu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</si>
  <si>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</si>
  <si>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</si>
  <si>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</si>
  <si>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>Odkaz na mn. položky pořadí 6 : 5,00000</t>
  </si>
  <si>
    <t>998223011R00</t>
  </si>
  <si>
    <t>Přesun hmot pozemních komunikací, kryt dlážděný jakékoliv délky objektu</t>
  </si>
  <si>
    <t>Přesun hmot</t>
  </si>
  <si>
    <t>POL7_</t>
  </si>
  <si>
    <t>vodorovně do 200 m</t>
  </si>
  <si>
    <t>PLYN</t>
  </si>
  <si>
    <t>Odstranění signálního sloupku plynovodu</t>
  </si>
  <si>
    <t>ocelová tyč bude odvezena do sběru</t>
  </si>
  <si>
    <t>nahrazena bude plechovým štítkem o rozměru 10x20cm s informací o umístění lomu podzemního vedení plynovodu</t>
  </si>
  <si>
    <t>979081111R00</t>
  </si>
  <si>
    <t>Odvoz suti a vybouraných hmot na skládku do 1 km</t>
  </si>
  <si>
    <t>801-3</t>
  </si>
  <si>
    <t>Včetně naložení na dopravní prostředek a složení na skládku, bez poplatku za skládku.</t>
  </si>
  <si>
    <t>Odkaz na dem. hmot. položky pořadí 5 : 1,38000</t>
  </si>
  <si>
    <t>Odkaz na dem. hmot. položky pořadí 6 : 1,12500</t>
  </si>
  <si>
    <t>Odkaz na dem. hmot. položky pořadí 7 : 0,55000</t>
  </si>
  <si>
    <t>Odkaz na dem. hmot. položky pořadí 8 : 1,35000</t>
  </si>
  <si>
    <t>Odkaz na dem. hmot. položky pořadí 14 : 1,71000</t>
  </si>
  <si>
    <t>979081121R00</t>
  </si>
  <si>
    <t>Odvoz suti a vybouraných hmot na skládku příplatek za každý další 1 km</t>
  </si>
  <si>
    <t>Odkaz na mn. položky pořadí 54 : 6,11500*4</t>
  </si>
  <si>
    <t>979990103T01</t>
  </si>
  <si>
    <t>Poplatek za skládku suti  - beton různé velikosti</t>
  </si>
  <si>
    <t xml:space="preserve">t     </t>
  </si>
  <si>
    <t>979990112T00</t>
  </si>
  <si>
    <t>Poplatek za skládku suti-obal.kam.-asfalt různé velikosti</t>
  </si>
  <si>
    <t>450*0,27</t>
  </si>
  <si>
    <t>vytrhání obrubníků v místech upravených přechodů</t>
  </si>
  <si>
    <t>a dalších, vyskytujících se "náhodně" v dotčené ploše</t>
  </si>
  <si>
    <t>obruby v trase chodníku (bez účelu) : 5</t>
  </si>
  <si>
    <t>150*0,27</t>
  </si>
  <si>
    <t>Odkaz na mn. položky pořadí 3 : 40,50000</t>
  </si>
  <si>
    <t>Odkaz na mn. položky pořadí 4 : 40,50000*4</t>
  </si>
  <si>
    <t>Odkaz na mn. položky pořadí 7 : 40,50000*0,025</t>
  </si>
  <si>
    <t>122201109R00</t>
  </si>
  <si>
    <t>Odkopávky a  prokopávky nezapažené v hornině 3_x000D_
 příplatek k cenám za lepivost horniny</t>
  </si>
  <si>
    <t>s přehozením výkopku na vzdálenost do 3 m nebo s naložením na dopravní prostředek,</t>
  </si>
  <si>
    <t>Odkaz na mn. položky pořadí 3 : 40,50000*0,5</t>
  </si>
  <si>
    <t>Obnažení kořenového systému systému v blízkosti stromu (v průmětu koruny) pneumatickým rýčem a následné zkrácení kořenů včetně ošetření proti zahnívání</t>
  </si>
  <si>
    <t>10 stromů : 10*4</t>
  </si>
  <si>
    <t>oblouky, zkosení, lomy chodníku : 2,0*8+1,5+2,0+0,4*2</t>
  </si>
  <si>
    <t>402*0,27</t>
  </si>
  <si>
    <t>Odkaz na mn. položky pořadí 21 : 108,54000*1,03</t>
  </si>
  <si>
    <t>Odkaz na mn. položky pořadí 23 : 2,83250*-1</t>
  </si>
  <si>
    <t>6*1,03</t>
  </si>
  <si>
    <t>-3,25*1,03</t>
  </si>
  <si>
    <t>915721112R00</t>
  </si>
  <si>
    <t>119-14</t>
  </si>
  <si>
    <t>(105+6+4)*0,1*0,2</t>
  </si>
  <si>
    <t>odstranění VDZ stávajícího přechodu pro chodce</t>
  </si>
  <si>
    <t>1+1</t>
  </si>
  <si>
    <t>40445149.AR</t>
  </si>
  <si>
    <t>značka dopravní silniční svislá; dodatková tabule E3; tvar obdélník; 500x150 mm; štít z pozink.plechu s dvoj.ohybem,retroref.folie I.tř.; záruka 7 let</t>
  </si>
  <si>
    <t>1+1+1</t>
  </si>
  <si>
    <t>966006211R00</t>
  </si>
  <si>
    <t>Odstranění svislých dopr. značek včetně demontáže ze sloupů nebo konzolí</t>
  </si>
  <si>
    <t>s odklizením materiálu na skládku na vzdálenost do 20 m nebo s naložením na dopravní prostředek</t>
  </si>
  <si>
    <t>dodatkové tabulky SDZ přechodů pro chodce "2x"</t>
  </si>
  <si>
    <t>899331111R00</t>
  </si>
  <si>
    <t>Výšková úprava uličního vstupu nebo vpustě do 20 cm zvýšením poklopu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</si>
  <si>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</si>
  <si>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DEM</t>
  </si>
  <si>
    <t>Odstranění betonové patky sloupu</t>
  </si>
  <si>
    <t>ŽB patka zrušeného sloupu nadzemního vedení</t>
  </si>
  <si>
    <t>rozměr 1x0,2x0,2m</t>
  </si>
  <si>
    <t>odvoz na skládku k recyklaci</t>
  </si>
  <si>
    <t>Odkaz na dem. hmot. položky pořadí 2 : 2,70000</t>
  </si>
  <si>
    <t>Odkaz na dem. hmot. položky pořadí 42 : 0,10000</t>
  </si>
  <si>
    <t>Odkaz na dem. hmot. položky pořadí 14 : 0,55000</t>
  </si>
  <si>
    <t>998243099R00</t>
  </si>
  <si>
    <t>Příplatek za dalších 1000 m nad vymez. vzdálenost</t>
  </si>
  <si>
    <t>Odkaz na mn. položky pořadí 43 : 3,35000*4</t>
  </si>
  <si>
    <t>979990103T00</t>
  </si>
  <si>
    <t>Poplatek za skládku suti - beton různé velikosti</t>
  </si>
  <si>
    <t>pr. 35 : 1</t>
  </si>
  <si>
    <t>Odkaz na mn. položky pořadí 1 : 1,00000</t>
  </si>
  <si>
    <t>90 % k zpětnému použití</t>
  </si>
  <si>
    <t>12</t>
  </si>
  <si>
    <t>113109310R00</t>
  </si>
  <si>
    <t>Odstranění podkladů nebo krytů z betonu prostého, v ploše jednotlivě do 50 m2, tloušťka vrstvy 100 mm</t>
  </si>
  <si>
    <t>2,6*1,1/2</t>
  </si>
  <si>
    <t>bet. silniční : 5</t>
  </si>
  <si>
    <t>bet. chodníkový : 3+8</t>
  </si>
  <si>
    <t>žulový OP3 : 6</t>
  </si>
  <si>
    <t>9*0,5</t>
  </si>
  <si>
    <t>113107330R00</t>
  </si>
  <si>
    <t>Odstranění podkladů nebo krytů z kameniva těženého, v ploše jednotlivě do 50 m2, tloušťka vrstvy 300 mm</t>
  </si>
  <si>
    <t>stáv chodník : 13*1,3</t>
  </si>
  <si>
    <t>vozovka podél obruby : 9*0,5</t>
  </si>
  <si>
    <t>6m2 x 0,5m : 6*0,5</t>
  </si>
  <si>
    <t>Odkaz na mn. položky pořadí 10 : 3,00000*0,5</t>
  </si>
  <si>
    <t>Odkaz na mn. položky pořadí 2 : 3,00000</t>
  </si>
  <si>
    <t>Odkaz na mn. položky pořadí 10 : 3,00000*4</t>
  </si>
  <si>
    <t>nový : 6</t>
  </si>
  <si>
    <t>předláždění : 13</t>
  </si>
  <si>
    <t>Odkaz na mn. položky pořadí 10 : 3,00000</t>
  </si>
  <si>
    <t>Odkaz na mn. položky pořadí 17 : 2,00000*0,025</t>
  </si>
  <si>
    <t>ochranná vrstva fr. 16/32</t>
  </si>
  <si>
    <t>6+13</t>
  </si>
  <si>
    <t>chodníky : 6+13</t>
  </si>
  <si>
    <t>vozovka : 9*0,5</t>
  </si>
  <si>
    <t>oprava živičného podkladu a krytu podél silničních obrub</t>
  </si>
  <si>
    <t>9*0,5*0,1*2,2</t>
  </si>
  <si>
    <t>9</t>
  </si>
  <si>
    <t>12+1,5+5,0</t>
  </si>
  <si>
    <t>(5,0+2,6)*1,05</t>
  </si>
  <si>
    <t>odpočet slepecké dlažby : -5,2*1,05</t>
  </si>
  <si>
    <t>slepecká dlažba : 5,2*1,05</t>
  </si>
  <si>
    <t>oblouky, zkosení, lomy chodníku : 0,4+0,45+0,9+0,4+0,9*2+3,0+1,6*2+2,6+2,9+1,1</t>
  </si>
  <si>
    <t>1,4+0,9+8,0+1,0+1,5</t>
  </si>
  <si>
    <t>výměna : 11</t>
  </si>
  <si>
    <t>nový : 5</t>
  </si>
  <si>
    <t>917161111RT3</t>
  </si>
  <si>
    <t>Osazení chodníkového obrubníku kamenného včetně dodávky kamenného obrubníku_x000D_
 ležatého, s boční opěrou z betonu prostého, do lože z betonu prostého C 12/15, rozměru 250 x 200 mm</t>
  </si>
  <si>
    <t>se zřízením lože tl. 80-100 mm</t>
  </si>
  <si>
    <t>91782OA0</t>
  </si>
  <si>
    <t>VÝŠKOVÁ ÚPRAVA OBRUBNÍKŮ KAMENNÝCH</t>
  </si>
  <si>
    <t>M</t>
  </si>
  <si>
    <t>Součtová</t>
  </si>
  <si>
    <t>Agregovaná položka</t>
  </si>
  <si>
    <t>POL2_</t>
  </si>
  <si>
    <t>Položka výšková úprava obrub zahrnuje jejich vytrhání, očištění, manipulaci, nové betonové lože a osazení.</t>
  </si>
  <si>
    <t>(11+5+5)*0,1*0,2+1*0,1*0,35</t>
  </si>
  <si>
    <t>pol. č. 5 - 10 % : 2,7*0,1</t>
  </si>
  <si>
    <t>Odkaz na dem. hmot. položky pořadí 6 : 0,34320</t>
  </si>
  <si>
    <t>Odkaz na dem. hmot. položky pořadí 7 : 5,94000</t>
  </si>
  <si>
    <t>Odkaz na dem. hmot. položky pořadí 9 : 14,12400</t>
  </si>
  <si>
    <t>Odkaz na dem. hmot. položky pořadí 8 : 0,99000</t>
  </si>
  <si>
    <t>Odvoz suti a vybouraných hmot na skládku Příplatek k odvozu za každý další 1 km</t>
  </si>
  <si>
    <t>Odkaz na mn. položky pořadí 35 : 21,66720*4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</si>
</sst>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3" t="s">
        <v>39</v>
      </c>
      <c r="B2" s="73"/>
      <c r="C2" s="73"/>
      <c r="D2" s="73"/>
      <c r="E2" s="73"/>
      <c r="F2" s="73"/>
      <c r="G2" s="73"/>
    </row>
  </sheetData>
  <sheetProtection algorithmName="SHA-512" hashValue="RlnkVcgGJR1SbykFS2pPkSZxCG7pvJ5GaPB4ekob3zKFRzwPvrDrSNCdfyXakDqZm4B+p2H304Mnir2n/xyp9w==" saltValue="O+A1U463vTQWfzk704cVA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8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4" t="s">
        <v>41</v>
      </c>
      <c r="C1" s="75"/>
      <c r="D1" s="75"/>
      <c r="E1" s="75"/>
      <c r="F1" s="75"/>
      <c r="G1" s="75"/>
      <c r="H1" s="75"/>
      <c r="I1" s="75"/>
      <c r="J1" s="76"/>
    </row>
    <row r="2" spans="1:15" ht="36" customHeight="1" x14ac:dyDescent="0.2">
      <c r="A2" s="2"/>
      <c r="B2" s="105" t="s">
        <v>22</v>
      </c>
      <c r="C2" s="106"/>
      <c r="D2" s="107" t="s">
        <v>43</v>
      </c>
      <c r="E2" s="108" t="s">
        <v>44</v>
      </c>
      <c r="F2" s="109"/>
      <c r="G2" s="109"/>
      <c r="H2" s="109"/>
      <c r="I2" s="109"/>
      <c r="J2" s="110"/>
      <c r="O2" s="1"/>
    </row>
    <row r="3" spans="1:15" ht="27" hidden="1" customHeight="1" x14ac:dyDescent="0.2">
      <c r="A3" s="2"/>
      <c r="B3" s="111"/>
      <c r="C3" s="106"/>
      <c r="D3" s="112"/>
      <c r="E3" s="113"/>
      <c r="F3" s="114"/>
      <c r="G3" s="114"/>
      <c r="H3" s="114"/>
      <c r="I3" s="114"/>
      <c r="J3" s="115"/>
    </row>
    <row r="4" spans="1:15" ht="23.25" customHeight="1" x14ac:dyDescent="0.2">
      <c r="A4" s="2"/>
      <c r="B4" s="116"/>
      <c r="C4" s="117"/>
      <c r="D4" s="118"/>
      <c r="E4" s="119"/>
      <c r="F4" s="119"/>
      <c r="G4" s="119"/>
      <c r="H4" s="119"/>
      <c r="I4" s="119"/>
      <c r="J4" s="120"/>
    </row>
    <row r="5" spans="1:15" ht="24" customHeight="1" x14ac:dyDescent="0.2">
      <c r="A5" s="2"/>
      <c r="B5" s="31" t="s">
        <v>42</v>
      </c>
      <c r="D5" s="121" t="s">
        <v>45</v>
      </c>
      <c r="E5" s="88"/>
      <c r="F5" s="88"/>
      <c r="G5" s="88"/>
      <c r="H5" s="18" t="s">
        <v>40</v>
      </c>
      <c r="I5" s="125" t="s">
        <v>49</v>
      </c>
      <c r="J5" s="8"/>
    </row>
    <row r="6" spans="1:15" ht="15.75" customHeight="1" x14ac:dyDescent="0.2">
      <c r="A6" s="2"/>
      <c r="B6" s="28"/>
      <c r="C6" s="53"/>
      <c r="D6" s="122" t="s">
        <v>46</v>
      </c>
      <c r="E6" s="89"/>
      <c r="F6" s="89"/>
      <c r="G6" s="89"/>
      <c r="H6" s="18" t="s">
        <v>34</v>
      </c>
      <c r="I6" s="22"/>
      <c r="J6" s="8"/>
    </row>
    <row r="7" spans="1:15" ht="15.75" customHeight="1" x14ac:dyDescent="0.2">
      <c r="A7" s="2"/>
      <c r="B7" s="29"/>
      <c r="C7" s="54"/>
      <c r="D7" s="124" t="s">
        <v>48</v>
      </c>
      <c r="E7" s="123" t="s">
        <v>47</v>
      </c>
      <c r="F7" s="90"/>
      <c r="G7" s="90"/>
      <c r="H7" s="24"/>
      <c r="I7" s="23"/>
      <c r="J7" s="34"/>
    </row>
    <row r="8" spans="1:15" ht="24" hidden="1" customHeight="1" x14ac:dyDescent="0.2">
      <c r="A8" s="2"/>
      <c r="B8" s="31" t="s">
        <v>20</v>
      </c>
      <c r="D8" s="126" t="s">
        <v>50</v>
      </c>
      <c r="H8" s="18" t="s">
        <v>40</v>
      </c>
      <c r="I8" s="125" t="s">
        <v>54</v>
      </c>
      <c r="J8" s="8"/>
    </row>
    <row r="9" spans="1:15" ht="15.75" hidden="1" customHeight="1" x14ac:dyDescent="0.2">
      <c r="A9" s="2"/>
      <c r="B9" s="2"/>
      <c r="D9" s="126" t="s">
        <v>51</v>
      </c>
      <c r="H9" s="18" t="s">
        <v>34</v>
      </c>
      <c r="I9" s="125" t="s">
        <v>55</v>
      </c>
      <c r="J9" s="8"/>
    </row>
    <row r="10" spans="1:15" ht="15.75" hidden="1" customHeight="1" x14ac:dyDescent="0.2">
      <c r="A10" s="2"/>
      <c r="B10" s="35"/>
      <c r="C10" s="54"/>
      <c r="D10" s="124" t="s">
        <v>53</v>
      </c>
      <c r="E10" s="127" t="s">
        <v>52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8"/>
      <c r="E11" s="128"/>
      <c r="F11" s="128"/>
      <c r="G11" s="128"/>
      <c r="H11" s="18" t="s">
        <v>40</v>
      </c>
      <c r="I11" s="133"/>
      <c r="J11" s="8"/>
    </row>
    <row r="12" spans="1:15" ht="15.75" customHeight="1" x14ac:dyDescent="0.2">
      <c r="A12" s="2"/>
      <c r="B12" s="28"/>
      <c r="C12" s="53"/>
      <c r="D12" s="129"/>
      <c r="E12" s="129"/>
      <c r="F12" s="129"/>
      <c r="G12" s="129"/>
      <c r="H12" s="18" t="s">
        <v>34</v>
      </c>
      <c r="I12" s="133"/>
      <c r="J12" s="8"/>
    </row>
    <row r="13" spans="1:15" ht="15.75" customHeight="1" x14ac:dyDescent="0.2">
      <c r="A13" s="2"/>
      <c r="B13" s="29"/>
      <c r="C13" s="54"/>
      <c r="D13" s="132"/>
      <c r="E13" s="130"/>
      <c r="F13" s="131"/>
      <c r="G13" s="131"/>
      <c r="H13" s="19"/>
      <c r="I13" s="23"/>
      <c r="J13" s="34"/>
    </row>
    <row r="14" spans="1:15" ht="24" customHeight="1" x14ac:dyDescent="0.2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8"/>
      <c r="D15" s="52"/>
      <c r="E15" s="83"/>
      <c r="F15" s="83"/>
      <c r="G15" s="84"/>
      <c r="H15" s="84"/>
      <c r="I15" s="84" t="s">
        <v>29</v>
      </c>
      <c r="J15" s="85"/>
    </row>
    <row r="16" spans="1:15" ht="23.25" customHeight="1" x14ac:dyDescent="0.2">
      <c r="A16" s="195" t="s">
        <v>24</v>
      </c>
      <c r="B16" s="38" t="s">
        <v>24</v>
      </c>
      <c r="C16" s="59"/>
      <c r="D16" s="60"/>
      <c r="E16" s="80"/>
      <c r="F16" s="81"/>
      <c r="G16" s="80"/>
      <c r="H16" s="81"/>
      <c r="I16" s="80">
        <f>SUMIF(F56:F64,A16,I56:I64)+SUMIF(F56:F64,"PSU",I56:I64)</f>
        <v>0</v>
      </c>
      <c r="J16" s="82"/>
    </row>
    <row r="17" spans="1:10" ht="23.25" customHeight="1" x14ac:dyDescent="0.2">
      <c r="A17" s="195" t="s">
        <v>25</v>
      </c>
      <c r="B17" s="38" t="s">
        <v>25</v>
      </c>
      <c r="C17" s="59"/>
      <c r="D17" s="60"/>
      <c r="E17" s="80"/>
      <c r="F17" s="81"/>
      <c r="G17" s="80"/>
      <c r="H17" s="81"/>
      <c r="I17" s="80">
        <f>SUMIF(F56:F64,A17,I56:I64)</f>
        <v>0</v>
      </c>
      <c r="J17" s="82"/>
    </row>
    <row r="18" spans="1:10" ht="23.25" customHeight="1" x14ac:dyDescent="0.2">
      <c r="A18" s="195" t="s">
        <v>26</v>
      </c>
      <c r="B18" s="38" t="s">
        <v>26</v>
      </c>
      <c r="C18" s="59"/>
      <c r="D18" s="60"/>
      <c r="E18" s="80"/>
      <c r="F18" s="81"/>
      <c r="G18" s="80"/>
      <c r="H18" s="81"/>
      <c r="I18" s="80">
        <f>SUMIF(F56:F64,A18,I56:I64)</f>
        <v>0</v>
      </c>
      <c r="J18" s="82"/>
    </row>
    <row r="19" spans="1:10" ht="23.25" customHeight="1" x14ac:dyDescent="0.2">
      <c r="A19" s="195" t="s">
        <v>88</v>
      </c>
      <c r="B19" s="38" t="s">
        <v>27</v>
      </c>
      <c r="C19" s="59"/>
      <c r="D19" s="60"/>
      <c r="E19" s="80"/>
      <c r="F19" s="81"/>
      <c r="G19" s="80"/>
      <c r="H19" s="81"/>
      <c r="I19" s="80">
        <f>SUMIF(F56:F64,A19,I56:I64)</f>
        <v>0</v>
      </c>
      <c r="J19" s="82"/>
    </row>
    <row r="20" spans="1:10" ht="23.25" customHeight="1" x14ac:dyDescent="0.2">
      <c r="A20" s="195" t="s">
        <v>89</v>
      </c>
      <c r="B20" s="38" t="s">
        <v>28</v>
      </c>
      <c r="C20" s="59"/>
      <c r="D20" s="60"/>
      <c r="E20" s="80"/>
      <c r="F20" s="81"/>
      <c r="G20" s="80"/>
      <c r="H20" s="81"/>
      <c r="I20" s="80">
        <f>SUMIF(F56:F64,A20,I56:I64)</f>
        <v>0</v>
      </c>
      <c r="J20" s="82"/>
    </row>
    <row r="21" spans="1:10" ht="23.25" customHeight="1" x14ac:dyDescent="0.2">
      <c r="A21" s="2"/>
      <c r="B21" s="48" t="s">
        <v>29</v>
      </c>
      <c r="C21" s="61"/>
      <c r="D21" s="62"/>
      <c r="E21" s="86"/>
      <c r="F21" s="87"/>
      <c r="G21" s="86"/>
      <c r="H21" s="87"/>
      <c r="I21" s="86">
        <f>SUM(I16:J20)</f>
        <v>0</v>
      </c>
      <c r="J21" s="96"/>
    </row>
    <row r="22" spans="1:10" ht="33" customHeight="1" x14ac:dyDescent="0.2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94">
        <f>ZakladDPHSniVypocet</f>
        <v>0</v>
      </c>
      <c r="H23" s="95"/>
      <c r="I23" s="95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92">
        <f>A23</f>
        <v>0</v>
      </c>
      <c r="H24" s="93"/>
      <c r="I24" s="93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94">
        <f>ZakladDPHZaklVypocet</f>
        <v>0</v>
      </c>
      <c r="H25" s="95"/>
      <c r="I25" s="95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77">
        <f>A25</f>
        <v>0</v>
      </c>
      <c r="H26" s="78"/>
      <c r="I26" s="7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79">
        <f>CenaCelkem-(ZakladDPHSni+DPHSni+ZakladDPHZakl+DPHZakl)</f>
        <v>0</v>
      </c>
      <c r="H27" s="79"/>
      <c r="I27" s="79"/>
      <c r="J27" s="41" t="str">
        <f t="shared" si="0"/>
        <v>CZK</v>
      </c>
    </row>
    <row r="28" spans="1:10" ht="27.75" hidden="1" customHeight="1" thickBot="1" x14ac:dyDescent="0.25">
      <c r="A28" s="2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35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70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1"/>
      <c r="D34" s="97"/>
      <c r="E34" s="98"/>
      <c r="G34" s="99"/>
      <c r="H34" s="100"/>
      <c r="I34" s="100"/>
      <c r="J34" s="25"/>
    </row>
    <row r="35" spans="1:10" ht="12.75" customHeight="1" x14ac:dyDescent="0.2">
      <c r="A35" s="2"/>
      <c r="B35" s="2"/>
      <c r="D35" s="91" t="s">
        <v>2</v>
      </c>
      <c r="E35" s="91"/>
      <c r="H35" s="10" t="s">
        <v>3</v>
      </c>
      <c r="J35" s="9"/>
    </row>
    <row r="36" spans="1:10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6">
        <v>1</v>
      </c>
      <c r="B39" s="146" t="s">
        <v>56</v>
      </c>
      <c r="C39" s="147"/>
      <c r="D39" s="147"/>
      <c r="E39" s="147"/>
      <c r="F39" s="148">
        <f>'100 100 Naklady'!AE35+'SO 101.A 101.A Pol'!AE209+'SO 101.B 101.B Pol'!AE147+'SO 102 102 Pol'!AE140</f>
        <v>0</v>
      </c>
      <c r="G39" s="149">
        <f>'100 100 Naklady'!AF35+'SO 101.A 101.A Pol'!AF209+'SO 101.B 101.B Pol'!AF147+'SO 102 102 Pol'!AF140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customHeight="1" x14ac:dyDescent="0.2">
      <c r="A40" s="136">
        <v>2</v>
      </c>
      <c r="B40" s="152"/>
      <c r="C40" s="153" t="s">
        <v>57</v>
      </c>
      <c r="D40" s="153"/>
      <c r="E40" s="153"/>
      <c r="F40" s="154">
        <f>'100 100 Naklady'!AE35</f>
        <v>0</v>
      </c>
      <c r="G40" s="155">
        <f>'100 100 Naklady'!AF35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customHeight="1" x14ac:dyDescent="0.2">
      <c r="A41" s="136">
        <v>3</v>
      </c>
      <c r="B41" s="157" t="s">
        <v>58</v>
      </c>
      <c r="C41" s="147" t="s">
        <v>27</v>
      </c>
      <c r="D41" s="147"/>
      <c r="E41" s="147"/>
      <c r="F41" s="158">
        <f>'100 100 Naklady'!AE35</f>
        <v>0</v>
      </c>
      <c r="G41" s="150">
        <f>'100 100 Naklady'!AF35</f>
        <v>0</v>
      </c>
      <c r="H41" s="150">
        <f>(F41*SazbaDPH1/100)+(G41*SazbaDPH2/100)</f>
        <v>0</v>
      </c>
      <c r="I41" s="150">
        <f>F41+G41+H41</f>
        <v>0</v>
      </c>
      <c r="J41" s="151" t="str">
        <f>IF(CenaCelkemVypocet=0,"",I41/CenaCelkemVypocet*100)</f>
        <v/>
      </c>
    </row>
    <row r="42" spans="1:10" ht="25.5" customHeight="1" x14ac:dyDescent="0.2">
      <c r="A42" s="136">
        <v>2</v>
      </c>
      <c r="B42" s="152"/>
      <c r="C42" s="153" t="s">
        <v>59</v>
      </c>
      <c r="D42" s="153"/>
      <c r="E42" s="153"/>
      <c r="F42" s="154"/>
      <c r="G42" s="155"/>
      <c r="H42" s="155">
        <f>(F42*SazbaDPH1/100)+(G42*SazbaDPH2/100)</f>
        <v>0</v>
      </c>
      <c r="I42" s="155"/>
      <c r="J42" s="156"/>
    </row>
    <row r="43" spans="1:10" ht="25.5" customHeight="1" x14ac:dyDescent="0.2">
      <c r="A43" s="136">
        <v>2</v>
      </c>
      <c r="B43" s="152" t="s">
        <v>60</v>
      </c>
      <c r="C43" s="153" t="s">
        <v>61</v>
      </c>
      <c r="D43" s="153"/>
      <c r="E43" s="153"/>
      <c r="F43" s="154">
        <f>'SO 101.A 101.A Pol'!AE209</f>
        <v>0</v>
      </c>
      <c r="G43" s="155">
        <f>'SO 101.A 101.A Pol'!AF209</f>
        <v>0</v>
      </c>
      <c r="H43" s="155">
        <f>(F43*SazbaDPH1/100)+(G43*SazbaDPH2/100)</f>
        <v>0</v>
      </c>
      <c r="I43" s="155">
        <f>F43+G43+H43</f>
        <v>0</v>
      </c>
      <c r="J43" s="156" t="str">
        <f>IF(CenaCelkemVypocet=0,"",I43/CenaCelkemVypocet*100)</f>
        <v/>
      </c>
    </row>
    <row r="44" spans="1:10" ht="25.5" customHeight="1" x14ac:dyDescent="0.2">
      <c r="A44" s="136">
        <v>3</v>
      </c>
      <c r="B44" s="157" t="s">
        <v>62</v>
      </c>
      <c r="C44" s="147" t="s">
        <v>61</v>
      </c>
      <c r="D44" s="147"/>
      <c r="E44" s="147"/>
      <c r="F44" s="158">
        <f>'SO 101.A 101.A Pol'!AE209</f>
        <v>0</v>
      </c>
      <c r="G44" s="150">
        <f>'SO 101.A 101.A Pol'!AF209</f>
        <v>0</v>
      </c>
      <c r="H44" s="150">
        <f>(F44*SazbaDPH1/100)+(G44*SazbaDPH2/100)</f>
        <v>0</v>
      </c>
      <c r="I44" s="150">
        <f>F44+G44+H44</f>
        <v>0</v>
      </c>
      <c r="J44" s="151" t="str">
        <f>IF(CenaCelkemVypocet=0,"",I44/CenaCelkemVypocet*100)</f>
        <v/>
      </c>
    </row>
    <row r="45" spans="1:10" ht="25.5" customHeight="1" x14ac:dyDescent="0.2">
      <c r="A45" s="136">
        <v>2</v>
      </c>
      <c r="B45" s="152" t="s">
        <v>63</v>
      </c>
      <c r="C45" s="153" t="s">
        <v>64</v>
      </c>
      <c r="D45" s="153"/>
      <c r="E45" s="153"/>
      <c r="F45" s="154">
        <f>'SO 101.B 101.B Pol'!AE147</f>
        <v>0</v>
      </c>
      <c r="G45" s="155">
        <f>'SO 101.B 101.B Pol'!AF147</f>
        <v>0</v>
      </c>
      <c r="H45" s="155">
        <f>(F45*SazbaDPH1/100)+(G45*SazbaDPH2/100)</f>
        <v>0</v>
      </c>
      <c r="I45" s="155">
        <f>F45+G45+H45</f>
        <v>0</v>
      </c>
      <c r="J45" s="156" t="str">
        <f>IF(CenaCelkemVypocet=0,"",I45/CenaCelkemVypocet*100)</f>
        <v/>
      </c>
    </row>
    <row r="46" spans="1:10" ht="25.5" customHeight="1" x14ac:dyDescent="0.2">
      <c r="A46" s="136">
        <v>3</v>
      </c>
      <c r="B46" s="157" t="s">
        <v>65</v>
      </c>
      <c r="C46" s="147" t="s">
        <v>64</v>
      </c>
      <c r="D46" s="147"/>
      <c r="E46" s="147"/>
      <c r="F46" s="158">
        <f>'SO 101.B 101.B Pol'!AE147</f>
        <v>0</v>
      </c>
      <c r="G46" s="150">
        <f>'SO 101.B 101.B Pol'!AF147</f>
        <v>0</v>
      </c>
      <c r="H46" s="150">
        <f>(F46*SazbaDPH1/100)+(G46*SazbaDPH2/100)</f>
        <v>0</v>
      </c>
      <c r="I46" s="150">
        <f>F46+G46+H46</f>
        <v>0</v>
      </c>
      <c r="J46" s="151" t="str">
        <f>IF(CenaCelkemVypocet=0,"",I46/CenaCelkemVypocet*100)</f>
        <v/>
      </c>
    </row>
    <row r="47" spans="1:10" ht="25.5" customHeight="1" x14ac:dyDescent="0.2">
      <c r="A47" s="136">
        <v>2</v>
      </c>
      <c r="B47" s="152" t="s">
        <v>66</v>
      </c>
      <c r="C47" s="153" t="s">
        <v>67</v>
      </c>
      <c r="D47" s="153"/>
      <c r="E47" s="153"/>
      <c r="F47" s="154">
        <f>'SO 102 102 Pol'!AE140</f>
        <v>0</v>
      </c>
      <c r="G47" s="155">
        <f>'SO 102 102 Pol'!AF140</f>
        <v>0</v>
      </c>
      <c r="H47" s="155">
        <f>(F47*SazbaDPH1/100)+(G47*SazbaDPH2/100)</f>
        <v>0</v>
      </c>
      <c r="I47" s="155">
        <f>F47+G47+H47</f>
        <v>0</v>
      </c>
      <c r="J47" s="156" t="str">
        <f>IF(CenaCelkemVypocet=0,"",I47/CenaCelkemVypocet*100)</f>
        <v/>
      </c>
    </row>
    <row r="48" spans="1:10" ht="25.5" customHeight="1" x14ac:dyDescent="0.2">
      <c r="A48" s="136">
        <v>3</v>
      </c>
      <c r="B48" s="157" t="s">
        <v>68</v>
      </c>
      <c r="C48" s="147" t="s">
        <v>67</v>
      </c>
      <c r="D48" s="147"/>
      <c r="E48" s="147"/>
      <c r="F48" s="158">
        <f>'SO 102 102 Pol'!AE140</f>
        <v>0</v>
      </c>
      <c r="G48" s="150">
        <f>'SO 102 102 Pol'!AF140</f>
        <v>0</v>
      </c>
      <c r="H48" s="150">
        <f>(F48*SazbaDPH1/100)+(G48*SazbaDPH2/100)</f>
        <v>0</v>
      </c>
      <c r="I48" s="150">
        <f>F48+G48+H48</f>
        <v>0</v>
      </c>
      <c r="J48" s="151" t="str">
        <f>IF(CenaCelkemVypocet=0,"",I48/CenaCelkemVypocet*100)</f>
        <v/>
      </c>
    </row>
    <row r="49" spans="1:10" ht="25.5" customHeight="1" x14ac:dyDescent="0.2">
      <c r="A49" s="136"/>
      <c r="B49" s="159" t="s">
        <v>69</v>
      </c>
      <c r="C49" s="160"/>
      <c r="D49" s="160"/>
      <c r="E49" s="161"/>
      <c r="F49" s="162">
        <f>SUMIF(A39:A48,"=1",F39:F48)</f>
        <v>0</v>
      </c>
      <c r="G49" s="163">
        <f>SUMIF(A39:A48,"=1",G39:G48)</f>
        <v>0</v>
      </c>
      <c r="H49" s="163">
        <f>SUMIF(A39:A48,"=1",H39:H48)</f>
        <v>0</v>
      </c>
      <c r="I49" s="163">
        <f>SUMIF(A39:A48,"=1",I39:I48)</f>
        <v>0</v>
      </c>
      <c r="J49" s="164">
        <f>SUMIF(A39:A48,"=1",J39:J48)</f>
        <v>0</v>
      </c>
    </row>
    <row r="53" spans="1:10" ht="15.75" x14ac:dyDescent="0.25">
      <c r="B53" s="175" t="s">
        <v>71</v>
      </c>
    </row>
    <row r="55" spans="1:10" ht="25.5" customHeight="1" x14ac:dyDescent="0.2">
      <c r="A55" s="177"/>
      <c r="B55" s="180" t="s">
        <v>17</v>
      </c>
      <c r="C55" s="180" t="s">
        <v>5</v>
      </c>
      <c r="D55" s="181"/>
      <c r="E55" s="181"/>
      <c r="F55" s="182" t="s">
        <v>72</v>
      </c>
      <c r="G55" s="182"/>
      <c r="H55" s="182"/>
      <c r="I55" s="182" t="s">
        <v>29</v>
      </c>
      <c r="J55" s="182" t="s">
        <v>0</v>
      </c>
    </row>
    <row r="56" spans="1:10" ht="36.75" customHeight="1" x14ac:dyDescent="0.2">
      <c r="A56" s="178"/>
      <c r="B56" s="183" t="s">
        <v>73</v>
      </c>
      <c r="C56" s="184" t="s">
        <v>74</v>
      </c>
      <c r="D56" s="185"/>
      <c r="E56" s="185"/>
      <c r="F56" s="191" t="s">
        <v>24</v>
      </c>
      <c r="G56" s="192"/>
      <c r="H56" s="192"/>
      <c r="I56" s="192">
        <f>'SO 101.A 101.A Pol'!G8+'SO 101.B 101.B Pol'!G8+'SO 102 102 Pol'!G8</f>
        <v>0</v>
      </c>
      <c r="J56" s="189" t="str">
        <f>IF(I65=0,"",I56/I65*100)</f>
        <v/>
      </c>
    </row>
    <row r="57" spans="1:10" ht="36.75" customHeight="1" x14ac:dyDescent="0.2">
      <c r="A57" s="178"/>
      <c r="B57" s="183" t="s">
        <v>75</v>
      </c>
      <c r="C57" s="184" t="s">
        <v>76</v>
      </c>
      <c r="D57" s="185"/>
      <c r="E57" s="185"/>
      <c r="F57" s="191" t="s">
        <v>24</v>
      </c>
      <c r="G57" s="192"/>
      <c r="H57" s="192"/>
      <c r="I57" s="192">
        <f>'SO 101.A 101.A Pol'!G110+'SO 101.B 101.B Pol'!G55+'SO 102 102 Pol'!G71</f>
        <v>0</v>
      </c>
      <c r="J57" s="189" t="str">
        <f>IF(I65=0,"",I57/I65*100)</f>
        <v/>
      </c>
    </row>
    <row r="58" spans="1:10" ht="36.75" customHeight="1" x14ac:dyDescent="0.2">
      <c r="A58" s="178"/>
      <c r="B58" s="183" t="s">
        <v>77</v>
      </c>
      <c r="C58" s="184" t="s">
        <v>78</v>
      </c>
      <c r="D58" s="185"/>
      <c r="E58" s="185"/>
      <c r="F58" s="191" t="s">
        <v>24</v>
      </c>
      <c r="G58" s="192"/>
      <c r="H58" s="192"/>
      <c r="I58" s="192">
        <f>'SO 101.A 101.A Pol'!G141+'SO 101.B 101.B Pol'!G81+'SO 102 102 Pol'!G98</f>
        <v>0</v>
      </c>
      <c r="J58" s="189" t="str">
        <f>IF(I65=0,"",I58/I65*100)</f>
        <v/>
      </c>
    </row>
    <row r="59" spans="1:10" ht="36.75" customHeight="1" x14ac:dyDescent="0.2">
      <c r="A59" s="178"/>
      <c r="B59" s="183" t="s">
        <v>79</v>
      </c>
      <c r="C59" s="184" t="s">
        <v>80</v>
      </c>
      <c r="D59" s="185"/>
      <c r="E59" s="185"/>
      <c r="F59" s="191" t="s">
        <v>24</v>
      </c>
      <c r="G59" s="192"/>
      <c r="H59" s="192"/>
      <c r="I59" s="192">
        <f>'SO 101.A 101.A Pol'!G179+'SO 101.B 101.B Pol'!G117</f>
        <v>0</v>
      </c>
      <c r="J59" s="189" t="str">
        <f>IF(I65=0,"",I59/I65*100)</f>
        <v/>
      </c>
    </row>
    <row r="60" spans="1:10" ht="36.75" customHeight="1" x14ac:dyDescent="0.2">
      <c r="A60" s="178"/>
      <c r="B60" s="183" t="s">
        <v>81</v>
      </c>
      <c r="C60" s="184" t="s">
        <v>82</v>
      </c>
      <c r="D60" s="185"/>
      <c r="E60" s="185"/>
      <c r="F60" s="191" t="s">
        <v>24</v>
      </c>
      <c r="G60" s="192"/>
      <c r="H60" s="192"/>
      <c r="I60" s="192">
        <f>'SO 101.A 101.A Pol'!G183+'SO 101.B 101.B Pol'!G122+'SO 102 102 Pol'!G118</f>
        <v>0</v>
      </c>
      <c r="J60" s="189" t="str">
        <f>IF(I65=0,"",I60/I65*100)</f>
        <v/>
      </c>
    </row>
    <row r="61" spans="1:10" ht="36.75" customHeight="1" x14ac:dyDescent="0.2">
      <c r="A61" s="178"/>
      <c r="B61" s="183" t="s">
        <v>83</v>
      </c>
      <c r="C61" s="184" t="s">
        <v>84</v>
      </c>
      <c r="D61" s="185"/>
      <c r="E61" s="185"/>
      <c r="F61" s="191" t="s">
        <v>25</v>
      </c>
      <c r="G61" s="192"/>
      <c r="H61" s="192"/>
      <c r="I61" s="192">
        <f>'SO 101.A 101.A Pol'!G186+'SO 101.B 101.B Pol'!G125</f>
        <v>0</v>
      </c>
      <c r="J61" s="189" t="str">
        <f>IF(I65=0,"",I61/I65*100)</f>
        <v/>
      </c>
    </row>
    <row r="62" spans="1:10" ht="36.75" customHeight="1" x14ac:dyDescent="0.2">
      <c r="A62" s="178"/>
      <c r="B62" s="183" t="s">
        <v>85</v>
      </c>
      <c r="C62" s="184" t="s">
        <v>86</v>
      </c>
      <c r="D62" s="185"/>
      <c r="E62" s="185"/>
      <c r="F62" s="191" t="s">
        <v>87</v>
      </c>
      <c r="G62" s="192"/>
      <c r="H62" s="192"/>
      <c r="I62" s="192">
        <f>'SO 101.A 101.A Pol'!G190+'SO 101.B 101.B Pol'!G132+'SO 102 102 Pol'!G121</f>
        <v>0</v>
      </c>
      <c r="J62" s="189" t="str">
        <f>IF(I65=0,"",I62/I65*100)</f>
        <v/>
      </c>
    </row>
    <row r="63" spans="1:10" ht="36.75" customHeight="1" x14ac:dyDescent="0.2">
      <c r="A63" s="178"/>
      <c r="B63" s="183" t="s">
        <v>88</v>
      </c>
      <c r="C63" s="184" t="s">
        <v>27</v>
      </c>
      <c r="D63" s="185"/>
      <c r="E63" s="185"/>
      <c r="F63" s="191" t="s">
        <v>88</v>
      </c>
      <c r="G63" s="192"/>
      <c r="H63" s="192"/>
      <c r="I63" s="192">
        <f>'100 100 Naklady'!G8</f>
        <v>0</v>
      </c>
      <c r="J63" s="189" t="str">
        <f>IF(I65=0,"",I63/I65*100)</f>
        <v/>
      </c>
    </row>
    <row r="64" spans="1:10" ht="36.75" customHeight="1" x14ac:dyDescent="0.2">
      <c r="A64" s="178"/>
      <c r="B64" s="183" t="s">
        <v>89</v>
      </c>
      <c r="C64" s="184" t="s">
        <v>28</v>
      </c>
      <c r="D64" s="185"/>
      <c r="E64" s="185"/>
      <c r="F64" s="191" t="s">
        <v>89</v>
      </c>
      <c r="G64" s="192"/>
      <c r="H64" s="192"/>
      <c r="I64" s="192">
        <f>'100 100 Naklady'!G19</f>
        <v>0</v>
      </c>
      <c r="J64" s="189" t="str">
        <f>IF(I65=0,"",I64/I65*100)</f>
        <v/>
      </c>
    </row>
    <row r="65" spans="1:10" ht="25.5" customHeight="1" x14ac:dyDescent="0.2">
      <c r="A65" s="179"/>
      <c r="B65" s="186" t="s">
        <v>1</v>
      </c>
      <c r="C65" s="187"/>
      <c r="D65" s="188"/>
      <c r="E65" s="188"/>
      <c r="F65" s="193"/>
      <c r="G65" s="194"/>
      <c r="H65" s="194"/>
      <c r="I65" s="194">
        <f>SUM(I56:I64)</f>
        <v>0</v>
      </c>
      <c r="J65" s="190">
        <f>SUM(J56:J64)</f>
        <v>0</v>
      </c>
    </row>
    <row r="66" spans="1:10" x14ac:dyDescent="0.2">
      <c r="F66" s="134"/>
      <c r="G66" s="134"/>
      <c r="H66" s="134"/>
      <c r="I66" s="134"/>
      <c r="J66" s="135"/>
    </row>
    <row r="67" spans="1:10" x14ac:dyDescent="0.2">
      <c r="F67" s="134"/>
      <c r="G67" s="134"/>
      <c r="H67" s="134"/>
      <c r="I67" s="134"/>
      <c r="J67" s="135"/>
    </row>
    <row r="68" spans="1:10" x14ac:dyDescent="0.2">
      <c r="F68" s="134"/>
      <c r="G68" s="134"/>
      <c r="H68" s="134"/>
      <c r="I68" s="134"/>
      <c r="J68" s="135"/>
    </row>
  </sheetData>
  <sheetProtection algorithmName="SHA-512" hashValue="jBTxM9LM9o29HN6pjtskERoREsbu0page4hp359PdTqxRtctouKOUbiLC2yKGPXjcQmmS60LFM1fOH8zC11t5w==" saltValue="bW+ayONrzLJYSFIoMZUoi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C60:E60"/>
    <mergeCell ref="C61:E61"/>
    <mergeCell ref="C62:E62"/>
    <mergeCell ref="C63:E63"/>
    <mergeCell ref="C64:E64"/>
    <mergeCell ref="B49:E49"/>
    <mergeCell ref="C56:E56"/>
    <mergeCell ref="C57:E57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50" t="s">
        <v>7</v>
      </c>
      <c r="B2" s="49"/>
      <c r="C2" s="103"/>
      <c r="D2" s="103"/>
      <c r="E2" s="103"/>
      <c r="F2" s="103"/>
      <c r="G2" s="104"/>
    </row>
    <row r="3" spans="1:7" ht="24.95" customHeight="1" x14ac:dyDescent="0.2">
      <c r="A3" s="50" t="s">
        <v>8</v>
      </c>
      <c r="B3" s="49"/>
      <c r="C3" s="103"/>
      <c r="D3" s="103"/>
      <c r="E3" s="103"/>
      <c r="F3" s="103"/>
      <c r="G3" s="104"/>
    </row>
    <row r="4" spans="1:7" ht="24.95" customHeight="1" x14ac:dyDescent="0.2">
      <c r="A4" s="50" t="s">
        <v>9</v>
      </c>
      <c r="B4" s="49"/>
      <c r="C4" s="103"/>
      <c r="D4" s="103"/>
      <c r="E4" s="103"/>
      <c r="F4" s="103"/>
      <c r="G4" s="104"/>
    </row>
    <row r="5" spans="1:7" x14ac:dyDescent="0.2">
      <c r="B5" s="4"/>
      <c r="C5" s="5"/>
      <c r="D5" s="6"/>
    </row>
  </sheetData>
  <sheetProtection algorithmName="SHA-512" hashValue="hKtcauIdwfB2SwryZcMZRn/s58yi2gaXkYGKx27cdemEq1p7Y9Ipa88n5PSWbTwAMokiV+Y3lI+Kfbdftx2OcA==" saltValue="64UPSkHzvcMIlPSIpi3Zq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90</v>
      </c>
      <c r="B1" s="196"/>
      <c r="C1" s="196"/>
      <c r="D1" s="196"/>
      <c r="E1" s="196"/>
      <c r="F1" s="196"/>
      <c r="G1" s="196"/>
      <c r="AG1" t="s">
        <v>91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92</v>
      </c>
    </row>
    <row r="3" spans="1:60" ht="24.95" customHeight="1" x14ac:dyDescent="0.2">
      <c r="A3" s="197" t="s">
        <v>8</v>
      </c>
      <c r="B3" s="49" t="s">
        <v>58</v>
      </c>
      <c r="C3" s="200" t="s">
        <v>93</v>
      </c>
      <c r="D3" s="198"/>
      <c r="E3" s="198"/>
      <c r="F3" s="198"/>
      <c r="G3" s="199"/>
      <c r="AC3" s="176" t="s">
        <v>94</v>
      </c>
      <c r="AG3" t="s">
        <v>95</v>
      </c>
    </row>
    <row r="4" spans="1:60" ht="24.95" customHeight="1" x14ac:dyDescent="0.2">
      <c r="A4" s="201" t="s">
        <v>9</v>
      </c>
      <c r="B4" s="202" t="s">
        <v>58</v>
      </c>
      <c r="C4" s="203" t="s">
        <v>27</v>
      </c>
      <c r="D4" s="204"/>
      <c r="E4" s="204"/>
      <c r="F4" s="204"/>
      <c r="G4" s="205"/>
      <c r="AG4" t="s">
        <v>96</v>
      </c>
    </row>
    <row r="5" spans="1:60" x14ac:dyDescent="0.2">
      <c r="D5" s="10"/>
    </row>
    <row r="6" spans="1:60" ht="38.25" x14ac:dyDescent="0.2">
      <c r="A6" s="207" t="s">
        <v>97</v>
      </c>
      <c r="B6" s="209" t="s">
        <v>98</v>
      </c>
      <c r="C6" s="209" t="s">
        <v>99</v>
      </c>
      <c r="D6" s="208" t="s">
        <v>100</v>
      </c>
      <c r="E6" s="207" t="s">
        <v>101</v>
      </c>
      <c r="F6" s="206" t="s">
        <v>102</v>
      </c>
      <c r="G6" s="207" t="s">
        <v>29</v>
      </c>
      <c r="H6" s="210" t="s">
        <v>30</v>
      </c>
      <c r="I6" s="210" t="s">
        <v>103</v>
      </c>
      <c r="J6" s="210" t="s">
        <v>31</v>
      </c>
      <c r="K6" s="210" t="s">
        <v>104</v>
      </c>
      <c r="L6" s="210" t="s">
        <v>105</v>
      </c>
      <c r="M6" s="210" t="s">
        <v>106</v>
      </c>
      <c r="N6" s="210" t="s">
        <v>107</v>
      </c>
      <c r="O6" s="210" t="s">
        <v>108</v>
      </c>
      <c r="P6" s="210" t="s">
        <v>109</v>
      </c>
      <c r="Q6" s="210" t="s">
        <v>110</v>
      </c>
      <c r="R6" s="210" t="s">
        <v>111</v>
      </c>
      <c r="S6" s="210" t="s">
        <v>112</v>
      </c>
      <c r="T6" s="210" t="s">
        <v>113</v>
      </c>
      <c r="U6" s="210" t="s">
        <v>114</v>
      </c>
      <c r="V6" s="210" t="s">
        <v>115</v>
      </c>
      <c r="W6" s="210" t="s">
        <v>116</v>
      </c>
      <c r="X6" s="210" t="s">
        <v>117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118</v>
      </c>
      <c r="B8" s="223" t="s">
        <v>88</v>
      </c>
      <c r="C8" s="246" t="s">
        <v>27</v>
      </c>
      <c r="D8" s="224"/>
      <c r="E8" s="225"/>
      <c r="F8" s="226"/>
      <c r="G8" s="226">
        <f>SUMIF(AG9:AG18,"&lt;&gt;NOR",G9:G18)</f>
        <v>0</v>
      </c>
      <c r="H8" s="226"/>
      <c r="I8" s="226">
        <f>SUM(I9:I18)</f>
        <v>0</v>
      </c>
      <c r="J8" s="226"/>
      <c r="K8" s="226">
        <f>SUM(K9:K18)</f>
        <v>0</v>
      </c>
      <c r="L8" s="226"/>
      <c r="M8" s="226">
        <f>SUM(M9:M18)</f>
        <v>0</v>
      </c>
      <c r="N8" s="226"/>
      <c r="O8" s="226">
        <f>SUM(O9:O18)</f>
        <v>0</v>
      </c>
      <c r="P8" s="226"/>
      <c r="Q8" s="226">
        <f>SUM(Q9:Q18)</f>
        <v>0</v>
      </c>
      <c r="R8" s="226"/>
      <c r="S8" s="226"/>
      <c r="T8" s="227"/>
      <c r="U8" s="221"/>
      <c r="V8" s="221">
        <f>SUM(V9:V18)</f>
        <v>0</v>
      </c>
      <c r="W8" s="221"/>
      <c r="X8" s="221"/>
      <c r="AG8" t="s">
        <v>119</v>
      </c>
    </row>
    <row r="9" spans="1:60" outlineLevel="1" x14ac:dyDescent="0.2">
      <c r="A9" s="228">
        <v>1</v>
      </c>
      <c r="B9" s="229" t="s">
        <v>120</v>
      </c>
      <c r="C9" s="247" t="s">
        <v>121</v>
      </c>
      <c r="D9" s="230" t="s">
        <v>122</v>
      </c>
      <c r="E9" s="231">
        <v>1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0</v>
      </c>
      <c r="O9" s="233">
        <f>ROUND(E9*N9,2)</f>
        <v>0</v>
      </c>
      <c r="P9" s="233">
        <v>0</v>
      </c>
      <c r="Q9" s="233">
        <f>ROUND(E9*P9,2)</f>
        <v>0</v>
      </c>
      <c r="R9" s="233"/>
      <c r="S9" s="233" t="s">
        <v>123</v>
      </c>
      <c r="T9" s="234" t="s">
        <v>124</v>
      </c>
      <c r="U9" s="220">
        <v>0</v>
      </c>
      <c r="V9" s="220">
        <f>ROUND(E9*U9,2)</f>
        <v>0</v>
      </c>
      <c r="W9" s="220"/>
      <c r="X9" s="220" t="s">
        <v>125</v>
      </c>
      <c r="Y9" s="211"/>
      <c r="Z9" s="211"/>
      <c r="AA9" s="211"/>
      <c r="AB9" s="211"/>
      <c r="AC9" s="211"/>
      <c r="AD9" s="211"/>
      <c r="AE9" s="211"/>
      <c r="AF9" s="211"/>
      <c r="AG9" s="211" t="s">
        <v>126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18"/>
      <c r="B10" s="219"/>
      <c r="C10" s="248" t="s">
        <v>127</v>
      </c>
      <c r="D10" s="236"/>
      <c r="E10" s="236"/>
      <c r="F10" s="236"/>
      <c r="G10" s="23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128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35" t="str">
        <f>C10</f>
        <v>Náklady spojené se zřízením přípojek energií k objektům zařízení staveniště, vybudování případných měřících odběrných míst a zřízení,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49" t="s">
        <v>129</v>
      </c>
      <c r="D11" s="237"/>
      <c r="E11" s="237"/>
      <c r="F11" s="237"/>
      <c r="G11" s="237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128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35" t="str">
        <f>C11</f>
        <v>případná příprava území pro objekty zařízení staveniště a vlastní vybudování objektů zařízení staveniště.</v>
      </c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28">
        <v>2</v>
      </c>
      <c r="B12" s="229" t="s">
        <v>130</v>
      </c>
      <c r="C12" s="247" t="s">
        <v>131</v>
      </c>
      <c r="D12" s="230" t="s">
        <v>122</v>
      </c>
      <c r="E12" s="231">
        <v>1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33">
        <v>0</v>
      </c>
      <c r="O12" s="233">
        <f>ROUND(E12*N12,2)</f>
        <v>0</v>
      </c>
      <c r="P12" s="233">
        <v>0</v>
      </c>
      <c r="Q12" s="233">
        <f>ROUND(E12*P12,2)</f>
        <v>0</v>
      </c>
      <c r="R12" s="233"/>
      <c r="S12" s="233" t="s">
        <v>123</v>
      </c>
      <c r="T12" s="234" t="s">
        <v>124</v>
      </c>
      <c r="U12" s="220">
        <v>0</v>
      </c>
      <c r="V12" s="220">
        <f>ROUND(E12*U12,2)</f>
        <v>0</v>
      </c>
      <c r="W12" s="220"/>
      <c r="X12" s="220" t="s">
        <v>125</v>
      </c>
      <c r="Y12" s="211"/>
      <c r="Z12" s="211"/>
      <c r="AA12" s="211"/>
      <c r="AB12" s="211"/>
      <c r="AC12" s="211"/>
      <c r="AD12" s="211"/>
      <c r="AE12" s="211"/>
      <c r="AF12" s="211"/>
      <c r="AG12" s="211" t="s">
        <v>126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ht="22.5" outlineLevel="1" x14ac:dyDescent="0.2">
      <c r="A13" s="218"/>
      <c r="B13" s="219"/>
      <c r="C13" s="248" t="s">
        <v>132</v>
      </c>
      <c r="D13" s="236"/>
      <c r="E13" s="236"/>
      <c r="F13" s="236"/>
      <c r="G13" s="236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1"/>
      <c r="Z13" s="211"/>
      <c r="AA13" s="211"/>
      <c r="AB13" s="211"/>
      <c r="AC13" s="211"/>
      <c r="AD13" s="211"/>
      <c r="AE13" s="211"/>
      <c r="AF13" s="211"/>
      <c r="AG13" s="211" t="s">
        <v>128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35" t="str">
        <f>C13</f>
        <v>Náklady na vybavení objektů zařízení staveniště, ostraha staveniště,  náklady na energie spotřebované dodavatelem v rámci provozu zařízení staveniště,</v>
      </c>
      <c r="BB13" s="211"/>
      <c r="BC13" s="211"/>
      <c r="BD13" s="211"/>
      <c r="BE13" s="211"/>
      <c r="BF13" s="211"/>
      <c r="BG13" s="211"/>
      <c r="BH13" s="211"/>
    </row>
    <row r="14" spans="1:60" ht="22.5" outlineLevel="1" x14ac:dyDescent="0.2">
      <c r="A14" s="218"/>
      <c r="B14" s="219"/>
      <c r="C14" s="249" t="s">
        <v>133</v>
      </c>
      <c r="D14" s="237"/>
      <c r="E14" s="237"/>
      <c r="F14" s="237"/>
      <c r="G14" s="237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128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35" t="str">
        <f>C14</f>
        <v>náklady na potřebný úklid v prostorách zařízení staveniště, náklady na nutnou údržbu a opravy na objektech zařízení staveniště a na přípojkách energií.</v>
      </c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28">
        <v>3</v>
      </c>
      <c r="B15" s="229" t="s">
        <v>134</v>
      </c>
      <c r="C15" s="247" t="s">
        <v>135</v>
      </c>
      <c r="D15" s="230" t="s">
        <v>122</v>
      </c>
      <c r="E15" s="231">
        <v>1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33">
        <v>0</v>
      </c>
      <c r="O15" s="233">
        <f>ROUND(E15*N15,2)</f>
        <v>0</v>
      </c>
      <c r="P15" s="233">
        <v>0</v>
      </c>
      <c r="Q15" s="233">
        <f>ROUND(E15*P15,2)</f>
        <v>0</v>
      </c>
      <c r="R15" s="233"/>
      <c r="S15" s="233" t="s">
        <v>123</v>
      </c>
      <c r="T15" s="234" t="s">
        <v>124</v>
      </c>
      <c r="U15" s="220">
        <v>0</v>
      </c>
      <c r="V15" s="220">
        <f>ROUND(E15*U15,2)</f>
        <v>0</v>
      </c>
      <c r="W15" s="220"/>
      <c r="X15" s="220" t="s">
        <v>125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126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48" t="s">
        <v>136</v>
      </c>
      <c r="D16" s="236"/>
      <c r="E16" s="236"/>
      <c r="F16" s="236"/>
      <c r="G16" s="236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128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8"/>
      <c r="B17" s="219"/>
      <c r="C17" s="249" t="s">
        <v>137</v>
      </c>
      <c r="D17" s="237"/>
      <c r="E17" s="237"/>
      <c r="F17" s="237"/>
      <c r="G17" s="237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1"/>
      <c r="Z17" s="211"/>
      <c r="AA17" s="211"/>
      <c r="AB17" s="211"/>
      <c r="AC17" s="211"/>
      <c r="AD17" s="211"/>
      <c r="AE17" s="211"/>
      <c r="AF17" s="211"/>
      <c r="AG17" s="211" t="s">
        <v>128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18"/>
      <c r="B18" s="219"/>
      <c r="C18" s="249" t="s">
        <v>138</v>
      </c>
      <c r="D18" s="237"/>
      <c r="E18" s="237"/>
      <c r="F18" s="237"/>
      <c r="G18" s="237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11"/>
      <c r="Z18" s="211"/>
      <c r="AA18" s="211"/>
      <c r="AB18" s="211"/>
      <c r="AC18" s="211"/>
      <c r="AD18" s="211"/>
      <c r="AE18" s="211"/>
      <c r="AF18" s="211"/>
      <c r="AG18" s="211" t="s">
        <v>128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x14ac:dyDescent="0.2">
      <c r="A19" s="222" t="s">
        <v>118</v>
      </c>
      <c r="B19" s="223" t="s">
        <v>89</v>
      </c>
      <c r="C19" s="246" t="s">
        <v>28</v>
      </c>
      <c r="D19" s="224"/>
      <c r="E19" s="225"/>
      <c r="F19" s="226"/>
      <c r="G19" s="226">
        <f>SUMIF(AG20:AG33,"&lt;&gt;NOR",G20:G33)</f>
        <v>0</v>
      </c>
      <c r="H19" s="226"/>
      <c r="I19" s="226">
        <f>SUM(I20:I33)</f>
        <v>0</v>
      </c>
      <c r="J19" s="226"/>
      <c r="K19" s="226">
        <f>SUM(K20:K33)</f>
        <v>0</v>
      </c>
      <c r="L19" s="226"/>
      <c r="M19" s="226">
        <f>SUM(M20:M33)</f>
        <v>0</v>
      </c>
      <c r="N19" s="226"/>
      <c r="O19" s="226">
        <f>SUM(O20:O33)</f>
        <v>0</v>
      </c>
      <c r="P19" s="226"/>
      <c r="Q19" s="226">
        <f>SUM(Q20:Q33)</f>
        <v>0</v>
      </c>
      <c r="R19" s="226"/>
      <c r="S19" s="226"/>
      <c r="T19" s="227"/>
      <c r="U19" s="221"/>
      <c r="V19" s="221">
        <f>SUM(V20:V33)</f>
        <v>0</v>
      </c>
      <c r="W19" s="221"/>
      <c r="X19" s="221"/>
      <c r="AG19" t="s">
        <v>119</v>
      </c>
    </row>
    <row r="20" spans="1:60" outlineLevel="1" x14ac:dyDescent="0.2">
      <c r="A20" s="238">
        <v>4</v>
      </c>
      <c r="B20" s="239" t="s">
        <v>139</v>
      </c>
      <c r="C20" s="250" t="s">
        <v>140</v>
      </c>
      <c r="D20" s="240" t="s">
        <v>122</v>
      </c>
      <c r="E20" s="241">
        <v>1</v>
      </c>
      <c r="F20" s="242"/>
      <c r="G20" s="243">
        <f>ROUND(E20*F20,2)</f>
        <v>0</v>
      </c>
      <c r="H20" s="242"/>
      <c r="I20" s="243">
        <f>ROUND(E20*H20,2)</f>
        <v>0</v>
      </c>
      <c r="J20" s="242"/>
      <c r="K20" s="243">
        <f>ROUND(E20*J20,2)</f>
        <v>0</v>
      </c>
      <c r="L20" s="243">
        <v>21</v>
      </c>
      <c r="M20" s="243">
        <f>G20*(1+L20/100)</f>
        <v>0</v>
      </c>
      <c r="N20" s="243">
        <v>0</v>
      </c>
      <c r="O20" s="243">
        <f>ROUND(E20*N20,2)</f>
        <v>0</v>
      </c>
      <c r="P20" s="243">
        <v>0</v>
      </c>
      <c r="Q20" s="243">
        <f>ROUND(E20*P20,2)</f>
        <v>0</v>
      </c>
      <c r="R20" s="243"/>
      <c r="S20" s="243" t="s">
        <v>123</v>
      </c>
      <c r="T20" s="244" t="s">
        <v>124</v>
      </c>
      <c r="U20" s="220">
        <v>0</v>
      </c>
      <c r="V20" s="220">
        <f>ROUND(E20*U20,2)</f>
        <v>0</v>
      </c>
      <c r="W20" s="220"/>
      <c r="X20" s="220" t="s">
        <v>125</v>
      </c>
      <c r="Y20" s="211"/>
      <c r="Z20" s="211"/>
      <c r="AA20" s="211"/>
      <c r="AB20" s="211"/>
      <c r="AC20" s="211"/>
      <c r="AD20" s="211"/>
      <c r="AE20" s="211"/>
      <c r="AF20" s="211"/>
      <c r="AG20" s="211" t="s">
        <v>126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28">
        <v>5</v>
      </c>
      <c r="B21" s="229" t="s">
        <v>141</v>
      </c>
      <c r="C21" s="247" t="s">
        <v>142</v>
      </c>
      <c r="D21" s="230" t="s">
        <v>122</v>
      </c>
      <c r="E21" s="231">
        <v>1</v>
      </c>
      <c r="F21" s="232"/>
      <c r="G21" s="233">
        <f>ROUND(E21*F21,2)</f>
        <v>0</v>
      </c>
      <c r="H21" s="232"/>
      <c r="I21" s="233">
        <f>ROUND(E21*H21,2)</f>
        <v>0</v>
      </c>
      <c r="J21" s="232"/>
      <c r="K21" s="233">
        <f>ROUND(E21*J21,2)</f>
        <v>0</v>
      </c>
      <c r="L21" s="233">
        <v>21</v>
      </c>
      <c r="M21" s="233">
        <f>G21*(1+L21/100)</f>
        <v>0</v>
      </c>
      <c r="N21" s="233">
        <v>0</v>
      </c>
      <c r="O21" s="233">
        <f>ROUND(E21*N21,2)</f>
        <v>0</v>
      </c>
      <c r="P21" s="233">
        <v>0</v>
      </c>
      <c r="Q21" s="233">
        <f>ROUND(E21*P21,2)</f>
        <v>0</v>
      </c>
      <c r="R21" s="233"/>
      <c r="S21" s="233" t="s">
        <v>123</v>
      </c>
      <c r="T21" s="234" t="s">
        <v>124</v>
      </c>
      <c r="U21" s="220">
        <v>0</v>
      </c>
      <c r="V21" s="220">
        <f>ROUND(E21*U21,2)</f>
        <v>0</v>
      </c>
      <c r="W21" s="220"/>
      <c r="X21" s="220" t="s">
        <v>125</v>
      </c>
      <c r="Y21" s="211"/>
      <c r="Z21" s="211"/>
      <c r="AA21" s="211"/>
      <c r="AB21" s="211"/>
      <c r="AC21" s="211"/>
      <c r="AD21" s="211"/>
      <c r="AE21" s="211"/>
      <c r="AF21" s="211"/>
      <c r="AG21" s="211" t="s">
        <v>126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18"/>
      <c r="B22" s="219"/>
      <c r="C22" s="248" t="s">
        <v>143</v>
      </c>
      <c r="D22" s="236"/>
      <c r="E22" s="236"/>
      <c r="F22" s="236"/>
      <c r="G22" s="236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11"/>
      <c r="Z22" s="211"/>
      <c r="AA22" s="211"/>
      <c r="AB22" s="211"/>
      <c r="AC22" s="211"/>
      <c r="AD22" s="211"/>
      <c r="AE22" s="211"/>
      <c r="AF22" s="211"/>
      <c r="AG22" s="211" t="s">
        <v>128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49" t="s">
        <v>144</v>
      </c>
      <c r="D23" s="237"/>
      <c r="E23" s="237"/>
      <c r="F23" s="237"/>
      <c r="G23" s="237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128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28">
        <v>6</v>
      </c>
      <c r="B24" s="229" t="s">
        <v>145</v>
      </c>
      <c r="C24" s="247" t="s">
        <v>146</v>
      </c>
      <c r="D24" s="230" t="s">
        <v>147</v>
      </c>
      <c r="E24" s="231">
        <v>1</v>
      </c>
      <c r="F24" s="232"/>
      <c r="G24" s="233">
        <f>ROUND(E24*F24,2)</f>
        <v>0</v>
      </c>
      <c r="H24" s="232"/>
      <c r="I24" s="233">
        <f>ROUND(E24*H24,2)</f>
        <v>0</v>
      </c>
      <c r="J24" s="232"/>
      <c r="K24" s="233">
        <f>ROUND(E24*J24,2)</f>
        <v>0</v>
      </c>
      <c r="L24" s="233">
        <v>21</v>
      </c>
      <c r="M24" s="233">
        <f>G24*(1+L24/100)</f>
        <v>0</v>
      </c>
      <c r="N24" s="233">
        <v>0</v>
      </c>
      <c r="O24" s="233">
        <f>ROUND(E24*N24,2)</f>
        <v>0</v>
      </c>
      <c r="P24" s="233">
        <v>0</v>
      </c>
      <c r="Q24" s="233">
        <f>ROUND(E24*P24,2)</f>
        <v>0</v>
      </c>
      <c r="R24" s="233"/>
      <c r="S24" s="233" t="s">
        <v>123</v>
      </c>
      <c r="T24" s="234" t="s">
        <v>124</v>
      </c>
      <c r="U24" s="220">
        <v>0</v>
      </c>
      <c r="V24" s="220">
        <f>ROUND(E24*U24,2)</f>
        <v>0</v>
      </c>
      <c r="W24" s="220"/>
      <c r="X24" s="220" t="s">
        <v>125</v>
      </c>
      <c r="Y24" s="211"/>
      <c r="Z24" s="211"/>
      <c r="AA24" s="211"/>
      <c r="AB24" s="211"/>
      <c r="AC24" s="211"/>
      <c r="AD24" s="211"/>
      <c r="AE24" s="211"/>
      <c r="AF24" s="211"/>
      <c r="AG24" s="211" t="s">
        <v>126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18"/>
      <c r="B25" s="219"/>
      <c r="C25" s="248" t="s">
        <v>148</v>
      </c>
      <c r="D25" s="236"/>
      <c r="E25" s="236"/>
      <c r="F25" s="236"/>
      <c r="G25" s="236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1"/>
      <c r="Z25" s="211"/>
      <c r="AA25" s="211"/>
      <c r="AB25" s="211"/>
      <c r="AC25" s="211"/>
      <c r="AD25" s="211"/>
      <c r="AE25" s="211"/>
      <c r="AF25" s="211"/>
      <c r="AG25" s="211" t="s">
        <v>128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28">
        <v>7</v>
      </c>
      <c r="B26" s="229" t="s">
        <v>149</v>
      </c>
      <c r="C26" s="247" t="s">
        <v>150</v>
      </c>
      <c r="D26" s="230" t="s">
        <v>147</v>
      </c>
      <c r="E26" s="231">
        <v>1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21</v>
      </c>
      <c r="M26" s="233">
        <f>G26*(1+L26/100)</f>
        <v>0</v>
      </c>
      <c r="N26" s="233">
        <v>0</v>
      </c>
      <c r="O26" s="233">
        <f>ROUND(E26*N26,2)</f>
        <v>0</v>
      </c>
      <c r="P26" s="233">
        <v>0</v>
      </c>
      <c r="Q26" s="233">
        <f>ROUND(E26*P26,2)</f>
        <v>0</v>
      </c>
      <c r="R26" s="233"/>
      <c r="S26" s="233" t="s">
        <v>123</v>
      </c>
      <c r="T26" s="234" t="s">
        <v>124</v>
      </c>
      <c r="U26" s="220">
        <v>0</v>
      </c>
      <c r="V26" s="220">
        <f>ROUND(E26*U26,2)</f>
        <v>0</v>
      </c>
      <c r="W26" s="220"/>
      <c r="X26" s="220" t="s">
        <v>125</v>
      </c>
      <c r="Y26" s="211"/>
      <c r="Z26" s="211"/>
      <c r="AA26" s="211"/>
      <c r="AB26" s="211"/>
      <c r="AC26" s="211"/>
      <c r="AD26" s="211"/>
      <c r="AE26" s="211"/>
      <c r="AF26" s="211"/>
      <c r="AG26" s="211" t="s">
        <v>126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48" t="s">
        <v>151</v>
      </c>
      <c r="D27" s="236"/>
      <c r="E27" s="236"/>
      <c r="F27" s="236"/>
      <c r="G27" s="236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128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35" t="str">
        <f>C27</f>
        <v>Dodavatel zajistí zaznačení rozsahu provedených sanací do situace stavby a zpracování fotodokumentace průběhu prací na stavbě,</v>
      </c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18"/>
      <c r="B28" s="219"/>
      <c r="C28" s="249" t="s">
        <v>152</v>
      </c>
      <c r="D28" s="237"/>
      <c r="E28" s="237"/>
      <c r="F28" s="237"/>
      <c r="G28" s="237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1"/>
      <c r="Z28" s="211"/>
      <c r="AA28" s="211"/>
      <c r="AB28" s="211"/>
      <c r="AC28" s="211"/>
      <c r="AD28" s="211"/>
      <c r="AE28" s="211"/>
      <c r="AF28" s="211"/>
      <c r="AG28" s="211" t="s">
        <v>128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35" t="str">
        <f>C28</f>
        <v>kterou následně předá investorovi. Fotodokumentace bude dokladovat postup prací po jednotlivých dnech,</v>
      </c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18"/>
      <c r="B29" s="219"/>
      <c r="C29" s="249" t="s">
        <v>153</v>
      </c>
      <c r="D29" s="237"/>
      <c r="E29" s="237"/>
      <c r="F29" s="237"/>
      <c r="G29" s="237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1"/>
      <c r="Z29" s="211"/>
      <c r="AA29" s="211"/>
      <c r="AB29" s="211"/>
      <c r="AC29" s="211"/>
      <c r="AD29" s="211"/>
      <c r="AE29" s="211"/>
      <c r="AF29" s="211"/>
      <c r="AG29" s="211" t="s">
        <v>128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35" t="str">
        <f>C29</f>
        <v>nasazení  stavebních mechanismů i provádění zkoušek. Snímky budou předány na CD ve složkách pojmenovaných dle jednotlivých dnů.</v>
      </c>
      <c r="BB29" s="211"/>
      <c r="BC29" s="211"/>
      <c r="BD29" s="211"/>
      <c r="BE29" s="211"/>
      <c r="BF29" s="211"/>
      <c r="BG29" s="211"/>
      <c r="BH29" s="211"/>
    </row>
    <row r="30" spans="1:60" outlineLevel="1" x14ac:dyDescent="0.2">
      <c r="A30" s="228">
        <v>8</v>
      </c>
      <c r="B30" s="229" t="s">
        <v>154</v>
      </c>
      <c r="C30" s="247" t="s">
        <v>155</v>
      </c>
      <c r="D30" s="230" t="s">
        <v>147</v>
      </c>
      <c r="E30" s="231">
        <v>1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21</v>
      </c>
      <c r="M30" s="233">
        <f>G30*(1+L30/100)</f>
        <v>0</v>
      </c>
      <c r="N30" s="233">
        <v>0</v>
      </c>
      <c r="O30" s="233">
        <f>ROUND(E30*N30,2)</f>
        <v>0</v>
      </c>
      <c r="P30" s="233">
        <v>0</v>
      </c>
      <c r="Q30" s="233">
        <f>ROUND(E30*P30,2)</f>
        <v>0</v>
      </c>
      <c r="R30" s="233"/>
      <c r="S30" s="233" t="s">
        <v>123</v>
      </c>
      <c r="T30" s="234" t="s">
        <v>124</v>
      </c>
      <c r="U30" s="220">
        <v>0</v>
      </c>
      <c r="V30" s="220">
        <f>ROUND(E30*U30,2)</f>
        <v>0</v>
      </c>
      <c r="W30" s="220"/>
      <c r="X30" s="220" t="s">
        <v>125</v>
      </c>
      <c r="Y30" s="211"/>
      <c r="Z30" s="211"/>
      <c r="AA30" s="211"/>
      <c r="AB30" s="211"/>
      <c r="AC30" s="211"/>
      <c r="AD30" s="211"/>
      <c r="AE30" s="211"/>
      <c r="AF30" s="211"/>
      <c r="AG30" s="211" t="s">
        <v>126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18"/>
      <c r="B31" s="219"/>
      <c r="C31" s="248" t="s">
        <v>156</v>
      </c>
      <c r="D31" s="236"/>
      <c r="E31" s="236"/>
      <c r="F31" s="236"/>
      <c r="G31" s="236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1"/>
      <c r="Z31" s="211"/>
      <c r="AA31" s="211"/>
      <c r="AB31" s="211"/>
      <c r="AC31" s="211"/>
      <c r="AD31" s="211"/>
      <c r="AE31" s="211"/>
      <c r="AF31" s="211"/>
      <c r="AG31" s="211" t="s">
        <v>128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28">
        <v>9</v>
      </c>
      <c r="B32" s="229" t="s">
        <v>157</v>
      </c>
      <c r="C32" s="247" t="s">
        <v>158</v>
      </c>
      <c r="D32" s="230" t="s">
        <v>159</v>
      </c>
      <c r="E32" s="231">
        <v>1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21</v>
      </c>
      <c r="M32" s="233">
        <f>G32*(1+L32/100)</f>
        <v>0</v>
      </c>
      <c r="N32" s="233">
        <v>0</v>
      </c>
      <c r="O32" s="233">
        <f>ROUND(E32*N32,2)</f>
        <v>0</v>
      </c>
      <c r="P32" s="233">
        <v>0</v>
      </c>
      <c r="Q32" s="233">
        <f>ROUND(E32*P32,2)</f>
        <v>0</v>
      </c>
      <c r="R32" s="233"/>
      <c r="S32" s="233" t="s">
        <v>123</v>
      </c>
      <c r="T32" s="234" t="s">
        <v>124</v>
      </c>
      <c r="U32" s="220">
        <v>0</v>
      </c>
      <c r="V32" s="220">
        <f>ROUND(E32*U32,2)</f>
        <v>0</v>
      </c>
      <c r="W32" s="220"/>
      <c r="X32" s="220" t="s">
        <v>125</v>
      </c>
      <c r="Y32" s="211"/>
      <c r="Z32" s="211"/>
      <c r="AA32" s="211"/>
      <c r="AB32" s="211"/>
      <c r="AC32" s="211"/>
      <c r="AD32" s="211"/>
      <c r="AE32" s="211"/>
      <c r="AF32" s="211"/>
      <c r="AG32" s="211" t="s">
        <v>126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48" t="s">
        <v>160</v>
      </c>
      <c r="D33" s="236"/>
      <c r="E33" s="236"/>
      <c r="F33" s="236"/>
      <c r="G33" s="236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128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x14ac:dyDescent="0.2">
      <c r="A34" s="3"/>
      <c r="B34" s="4"/>
      <c r="C34" s="251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AE34">
        <v>15</v>
      </c>
      <c r="AF34">
        <v>21</v>
      </c>
      <c r="AG34" t="s">
        <v>105</v>
      </c>
    </row>
    <row r="35" spans="1:60" x14ac:dyDescent="0.2">
      <c r="A35" s="214"/>
      <c r="B35" s="215" t="s">
        <v>29</v>
      </c>
      <c r="C35" s="252"/>
      <c r="D35" s="216"/>
      <c r="E35" s="217"/>
      <c r="F35" s="217"/>
      <c r="G35" s="245">
        <f>G8+G19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AE35">
        <f>SUMIF(L7:L33,AE34,G7:G33)</f>
        <v>0</v>
      </c>
      <c r="AF35">
        <f>SUMIF(L7:L33,AF34,G7:G33)</f>
        <v>0</v>
      </c>
      <c r="AG35" t="s">
        <v>161</v>
      </c>
    </row>
    <row r="36" spans="1:60" x14ac:dyDescent="0.2">
      <c r="C36" s="253"/>
      <c r="D36" s="10"/>
      <c r="AG36" t="s">
        <v>162</v>
      </c>
    </row>
    <row r="37" spans="1:60" x14ac:dyDescent="0.2">
      <c r="D37" s="10"/>
    </row>
    <row r="38" spans="1:60" x14ac:dyDescent="0.2">
      <c r="D38" s="10"/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BZGvMMzhi4566UYwBe8aOAn5i7jo1FagxVzB4NgJWgV77ut9qJesak+YenxNGx5gFwnbawlGw+HFTag3yn+sTw==" saltValue="Lk01hTQT8WEczaThJK8EYA==" spinCount="100000" sheet="1"/>
  <mergeCells count="19">
    <mergeCell ref="C33:G33"/>
    <mergeCell ref="C23:G23"/>
    <mergeCell ref="C25:G25"/>
    <mergeCell ref="C27:G27"/>
    <mergeCell ref="C28:G28"/>
    <mergeCell ref="C29:G29"/>
    <mergeCell ref="C31:G31"/>
    <mergeCell ref="C13:G13"/>
    <mergeCell ref="C14:G14"/>
    <mergeCell ref="C16:G16"/>
    <mergeCell ref="C17:G17"/>
    <mergeCell ref="C18:G18"/>
    <mergeCell ref="C22:G22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170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163</v>
      </c>
      <c r="B1" s="196"/>
      <c r="C1" s="196"/>
      <c r="D1" s="196"/>
      <c r="E1" s="196"/>
      <c r="F1" s="196"/>
      <c r="G1" s="196"/>
      <c r="AG1" t="s">
        <v>91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92</v>
      </c>
    </row>
    <row r="3" spans="1:60" ht="24.95" customHeight="1" x14ac:dyDescent="0.2">
      <c r="A3" s="197" t="s">
        <v>8</v>
      </c>
      <c r="B3" s="49" t="s">
        <v>60</v>
      </c>
      <c r="C3" s="200" t="s">
        <v>61</v>
      </c>
      <c r="D3" s="198"/>
      <c r="E3" s="198"/>
      <c r="F3" s="198"/>
      <c r="G3" s="199"/>
      <c r="AC3" s="176" t="s">
        <v>92</v>
      </c>
      <c r="AG3" t="s">
        <v>95</v>
      </c>
    </row>
    <row r="4" spans="1:60" ht="24.95" customHeight="1" x14ac:dyDescent="0.2">
      <c r="A4" s="201" t="s">
        <v>9</v>
      </c>
      <c r="B4" s="202" t="s">
        <v>62</v>
      </c>
      <c r="C4" s="203" t="s">
        <v>61</v>
      </c>
      <c r="D4" s="204"/>
      <c r="E4" s="204"/>
      <c r="F4" s="204"/>
      <c r="G4" s="205"/>
      <c r="AG4" t="s">
        <v>96</v>
      </c>
    </row>
    <row r="5" spans="1:60" x14ac:dyDescent="0.2">
      <c r="D5" s="10"/>
    </row>
    <row r="6" spans="1:60" ht="38.25" x14ac:dyDescent="0.2">
      <c r="A6" s="207" t="s">
        <v>97</v>
      </c>
      <c r="B6" s="209" t="s">
        <v>98</v>
      </c>
      <c r="C6" s="209" t="s">
        <v>99</v>
      </c>
      <c r="D6" s="208" t="s">
        <v>100</v>
      </c>
      <c r="E6" s="207" t="s">
        <v>101</v>
      </c>
      <c r="F6" s="206" t="s">
        <v>102</v>
      </c>
      <c r="G6" s="207" t="s">
        <v>29</v>
      </c>
      <c r="H6" s="210" t="s">
        <v>30</v>
      </c>
      <c r="I6" s="210" t="s">
        <v>103</v>
      </c>
      <c r="J6" s="210" t="s">
        <v>31</v>
      </c>
      <c r="K6" s="210" t="s">
        <v>104</v>
      </c>
      <c r="L6" s="210" t="s">
        <v>105</v>
      </c>
      <c r="M6" s="210" t="s">
        <v>106</v>
      </c>
      <c r="N6" s="210" t="s">
        <v>107</v>
      </c>
      <c r="O6" s="210" t="s">
        <v>108</v>
      </c>
      <c r="P6" s="210" t="s">
        <v>109</v>
      </c>
      <c r="Q6" s="210" t="s">
        <v>110</v>
      </c>
      <c r="R6" s="210" t="s">
        <v>111</v>
      </c>
      <c r="S6" s="210" t="s">
        <v>112</v>
      </c>
      <c r="T6" s="210" t="s">
        <v>113</v>
      </c>
      <c r="U6" s="210" t="s">
        <v>114</v>
      </c>
      <c r="V6" s="210" t="s">
        <v>115</v>
      </c>
      <c r="W6" s="210" t="s">
        <v>116</v>
      </c>
      <c r="X6" s="210" t="s">
        <v>117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118</v>
      </c>
      <c r="B8" s="223" t="s">
        <v>73</v>
      </c>
      <c r="C8" s="246" t="s">
        <v>74</v>
      </c>
      <c r="D8" s="224"/>
      <c r="E8" s="225"/>
      <c r="F8" s="226"/>
      <c r="G8" s="226">
        <f>SUMIF(AG9:AG109,"&lt;&gt;NOR",G9:G109)</f>
        <v>0</v>
      </c>
      <c r="H8" s="226"/>
      <c r="I8" s="226">
        <f>SUM(I9:I109)</f>
        <v>0</v>
      </c>
      <c r="J8" s="226"/>
      <c r="K8" s="226">
        <f>SUM(K9:K109)</f>
        <v>0</v>
      </c>
      <c r="L8" s="226"/>
      <c r="M8" s="226">
        <f>SUM(M9:M109)</f>
        <v>0</v>
      </c>
      <c r="N8" s="226"/>
      <c r="O8" s="226">
        <f>SUM(O9:O109)</f>
        <v>0</v>
      </c>
      <c r="P8" s="226"/>
      <c r="Q8" s="226">
        <f>SUM(Q9:Q109)</f>
        <v>7.2700000000000005</v>
      </c>
      <c r="R8" s="226"/>
      <c r="S8" s="226"/>
      <c r="T8" s="227"/>
      <c r="U8" s="221"/>
      <c r="V8" s="221">
        <f>SUM(V9:V109)</f>
        <v>186.17000000000002</v>
      </c>
      <c r="W8" s="221"/>
      <c r="X8" s="221"/>
      <c r="AG8" t="s">
        <v>119</v>
      </c>
    </row>
    <row r="9" spans="1:60" ht="22.5" outlineLevel="1" x14ac:dyDescent="0.2">
      <c r="A9" s="228">
        <v>1</v>
      </c>
      <c r="B9" s="229" t="s">
        <v>164</v>
      </c>
      <c r="C9" s="247" t="s">
        <v>165</v>
      </c>
      <c r="D9" s="230" t="s">
        <v>166</v>
      </c>
      <c r="E9" s="231">
        <v>24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5.0000000000000002E-5</v>
      </c>
      <c r="O9" s="233">
        <f>ROUND(E9*N9,2)</f>
        <v>0</v>
      </c>
      <c r="P9" s="233">
        <v>0</v>
      </c>
      <c r="Q9" s="233">
        <f>ROUND(E9*P9,2)</f>
        <v>0</v>
      </c>
      <c r="R9" s="233" t="s">
        <v>167</v>
      </c>
      <c r="S9" s="233" t="s">
        <v>168</v>
      </c>
      <c r="T9" s="234" t="s">
        <v>168</v>
      </c>
      <c r="U9" s="220">
        <v>0.65900000000000003</v>
      </c>
      <c r="V9" s="220">
        <f>ROUND(E9*U9,2)</f>
        <v>15.82</v>
      </c>
      <c r="W9" s="220"/>
      <c r="X9" s="220" t="s">
        <v>169</v>
      </c>
      <c r="Y9" s="211"/>
      <c r="Z9" s="211"/>
      <c r="AA9" s="211"/>
      <c r="AB9" s="211"/>
      <c r="AC9" s="211"/>
      <c r="AD9" s="211"/>
      <c r="AE9" s="211"/>
      <c r="AF9" s="211"/>
      <c r="AG9" s="211" t="s">
        <v>170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ht="22.5" outlineLevel="1" x14ac:dyDescent="0.2">
      <c r="A10" s="218"/>
      <c r="B10" s="219"/>
      <c r="C10" s="258" t="s">
        <v>171</v>
      </c>
      <c r="D10" s="256"/>
      <c r="E10" s="256"/>
      <c r="F10" s="256"/>
      <c r="G10" s="25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172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35" t="str">
        <f>C10</f>
        <v>s jejich vykopáním nebo vytrháním, s přesekáním kořenů a s případným nutným přemístěním pařezů na hromady do vzdálenosti do 50 m nebo s naložením na dopravní prostředek,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59" t="s">
        <v>173</v>
      </c>
      <c r="D11" s="254"/>
      <c r="E11" s="255">
        <v>5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174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18"/>
      <c r="B12" s="219"/>
      <c r="C12" s="259" t="s">
        <v>175</v>
      </c>
      <c r="D12" s="254"/>
      <c r="E12" s="255">
        <v>4</v>
      </c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11"/>
      <c r="Z12" s="211"/>
      <c r="AA12" s="211"/>
      <c r="AB12" s="211"/>
      <c r="AC12" s="211"/>
      <c r="AD12" s="211"/>
      <c r="AE12" s="211"/>
      <c r="AF12" s="211"/>
      <c r="AG12" s="211" t="s">
        <v>174</v>
      </c>
      <c r="AH12" s="211">
        <v>0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18"/>
      <c r="B13" s="219"/>
      <c r="C13" s="259" t="s">
        <v>176</v>
      </c>
      <c r="D13" s="254"/>
      <c r="E13" s="255">
        <v>4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1"/>
      <c r="Z13" s="211"/>
      <c r="AA13" s="211"/>
      <c r="AB13" s="211"/>
      <c r="AC13" s="211"/>
      <c r="AD13" s="211"/>
      <c r="AE13" s="211"/>
      <c r="AF13" s="211"/>
      <c r="AG13" s="211" t="s">
        <v>174</v>
      </c>
      <c r="AH13" s="211">
        <v>0</v>
      </c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8"/>
      <c r="B14" s="219"/>
      <c r="C14" s="259" t="s">
        <v>177</v>
      </c>
      <c r="D14" s="254"/>
      <c r="E14" s="255">
        <v>11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174</v>
      </c>
      <c r="AH14" s="211">
        <v>0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ht="22.5" outlineLevel="1" x14ac:dyDescent="0.2">
      <c r="A15" s="228">
        <v>2</v>
      </c>
      <c r="B15" s="229" t="s">
        <v>178</v>
      </c>
      <c r="C15" s="247" t="s">
        <v>179</v>
      </c>
      <c r="D15" s="230" t="s">
        <v>166</v>
      </c>
      <c r="E15" s="231">
        <v>17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33">
        <v>5.0000000000000002E-5</v>
      </c>
      <c r="O15" s="233">
        <f>ROUND(E15*N15,2)</f>
        <v>0</v>
      </c>
      <c r="P15" s="233">
        <v>0</v>
      </c>
      <c r="Q15" s="233">
        <f>ROUND(E15*P15,2)</f>
        <v>0</v>
      </c>
      <c r="R15" s="233" t="s">
        <v>167</v>
      </c>
      <c r="S15" s="233" t="s">
        <v>168</v>
      </c>
      <c r="T15" s="234" t="s">
        <v>168</v>
      </c>
      <c r="U15" s="220">
        <v>1.655</v>
      </c>
      <c r="V15" s="220">
        <f>ROUND(E15*U15,2)</f>
        <v>28.14</v>
      </c>
      <c r="W15" s="220"/>
      <c r="X15" s="220" t="s">
        <v>169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170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ht="22.5" outlineLevel="1" x14ac:dyDescent="0.2">
      <c r="A16" s="218"/>
      <c r="B16" s="219"/>
      <c r="C16" s="258" t="s">
        <v>171</v>
      </c>
      <c r="D16" s="256"/>
      <c r="E16" s="256"/>
      <c r="F16" s="256"/>
      <c r="G16" s="256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172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35" t="str">
        <f>C16</f>
        <v>s jejich vykopáním nebo vytrháním, s přesekáním kořenů a s případným nutným přemístěním pařezů na hromady do vzdálenosti do 50 m nebo s naložením na dopravní prostředek,</v>
      </c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8"/>
      <c r="B17" s="219"/>
      <c r="C17" s="259" t="s">
        <v>180</v>
      </c>
      <c r="D17" s="254"/>
      <c r="E17" s="255">
        <v>5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1"/>
      <c r="Z17" s="211"/>
      <c r="AA17" s="211"/>
      <c r="AB17" s="211"/>
      <c r="AC17" s="211"/>
      <c r="AD17" s="211"/>
      <c r="AE17" s="211"/>
      <c r="AF17" s="211"/>
      <c r="AG17" s="211" t="s">
        <v>174</v>
      </c>
      <c r="AH17" s="211">
        <v>0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18"/>
      <c r="B18" s="219"/>
      <c r="C18" s="259" t="s">
        <v>181</v>
      </c>
      <c r="D18" s="254"/>
      <c r="E18" s="255">
        <v>9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11"/>
      <c r="Z18" s="211"/>
      <c r="AA18" s="211"/>
      <c r="AB18" s="211"/>
      <c r="AC18" s="211"/>
      <c r="AD18" s="211"/>
      <c r="AE18" s="211"/>
      <c r="AF18" s="211"/>
      <c r="AG18" s="211" t="s">
        <v>174</v>
      </c>
      <c r="AH18" s="211">
        <v>0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18"/>
      <c r="B19" s="219"/>
      <c r="C19" s="259" t="s">
        <v>182</v>
      </c>
      <c r="D19" s="254"/>
      <c r="E19" s="255">
        <v>2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1"/>
      <c r="Z19" s="211"/>
      <c r="AA19" s="211"/>
      <c r="AB19" s="211"/>
      <c r="AC19" s="211"/>
      <c r="AD19" s="211"/>
      <c r="AE19" s="211"/>
      <c r="AF19" s="211"/>
      <c r="AG19" s="211" t="s">
        <v>174</v>
      </c>
      <c r="AH19" s="211">
        <v>0</v>
      </c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18"/>
      <c r="B20" s="219"/>
      <c r="C20" s="259" t="s">
        <v>183</v>
      </c>
      <c r="D20" s="254"/>
      <c r="E20" s="255">
        <v>1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1"/>
      <c r="Z20" s="211"/>
      <c r="AA20" s="211"/>
      <c r="AB20" s="211"/>
      <c r="AC20" s="211"/>
      <c r="AD20" s="211"/>
      <c r="AE20" s="211"/>
      <c r="AF20" s="211"/>
      <c r="AG20" s="211" t="s">
        <v>174</v>
      </c>
      <c r="AH20" s="211">
        <v>0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28">
        <v>3</v>
      </c>
      <c r="B21" s="229" t="s">
        <v>184</v>
      </c>
      <c r="C21" s="247" t="s">
        <v>185</v>
      </c>
      <c r="D21" s="230" t="s">
        <v>166</v>
      </c>
      <c r="E21" s="231">
        <v>24</v>
      </c>
      <c r="F21" s="232"/>
      <c r="G21" s="233">
        <f>ROUND(E21*F21,2)</f>
        <v>0</v>
      </c>
      <c r="H21" s="232"/>
      <c r="I21" s="233">
        <f>ROUND(E21*H21,2)</f>
        <v>0</v>
      </c>
      <c r="J21" s="232"/>
      <c r="K21" s="233">
        <f>ROUND(E21*J21,2)</f>
        <v>0</v>
      </c>
      <c r="L21" s="233">
        <v>21</v>
      </c>
      <c r="M21" s="233">
        <f>G21*(1+L21/100)</f>
        <v>0</v>
      </c>
      <c r="N21" s="233">
        <v>0</v>
      </c>
      <c r="O21" s="233">
        <f>ROUND(E21*N21,2)</f>
        <v>0</v>
      </c>
      <c r="P21" s="233">
        <v>0</v>
      </c>
      <c r="Q21" s="233">
        <f>ROUND(E21*P21,2)</f>
        <v>0</v>
      </c>
      <c r="R21" s="233" t="s">
        <v>186</v>
      </c>
      <c r="S21" s="233" t="s">
        <v>168</v>
      </c>
      <c r="T21" s="234" t="s">
        <v>168</v>
      </c>
      <c r="U21" s="220">
        <v>0.66</v>
      </c>
      <c r="V21" s="220">
        <f>ROUND(E21*U21,2)</f>
        <v>15.84</v>
      </c>
      <c r="W21" s="220"/>
      <c r="X21" s="220" t="s">
        <v>169</v>
      </c>
      <c r="Y21" s="211"/>
      <c r="Z21" s="211"/>
      <c r="AA21" s="211"/>
      <c r="AB21" s="211"/>
      <c r="AC21" s="211"/>
      <c r="AD21" s="211"/>
      <c r="AE21" s="211"/>
      <c r="AF21" s="211"/>
      <c r="AG21" s="211" t="s">
        <v>170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18"/>
      <c r="B22" s="219"/>
      <c r="C22" s="248" t="s">
        <v>187</v>
      </c>
      <c r="D22" s="236"/>
      <c r="E22" s="236"/>
      <c r="F22" s="236"/>
      <c r="G22" s="236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11"/>
      <c r="Z22" s="211"/>
      <c r="AA22" s="211"/>
      <c r="AB22" s="211"/>
      <c r="AC22" s="211"/>
      <c r="AD22" s="211"/>
      <c r="AE22" s="211"/>
      <c r="AF22" s="211"/>
      <c r="AG22" s="211" t="s">
        <v>128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49" t="s">
        <v>188</v>
      </c>
      <c r="D23" s="237"/>
      <c r="E23" s="237"/>
      <c r="F23" s="237"/>
      <c r="G23" s="237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128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18"/>
      <c r="B24" s="219"/>
      <c r="C24" s="249" t="s">
        <v>189</v>
      </c>
      <c r="D24" s="237"/>
      <c r="E24" s="237"/>
      <c r="F24" s="237"/>
      <c r="G24" s="237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11"/>
      <c r="Z24" s="211"/>
      <c r="AA24" s="211"/>
      <c r="AB24" s="211"/>
      <c r="AC24" s="211"/>
      <c r="AD24" s="211"/>
      <c r="AE24" s="211"/>
      <c r="AF24" s="211"/>
      <c r="AG24" s="211" t="s">
        <v>128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18"/>
      <c r="B25" s="219"/>
      <c r="C25" s="249" t="s">
        <v>190</v>
      </c>
      <c r="D25" s="237"/>
      <c r="E25" s="237"/>
      <c r="F25" s="237"/>
      <c r="G25" s="237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1"/>
      <c r="Z25" s="211"/>
      <c r="AA25" s="211"/>
      <c r="AB25" s="211"/>
      <c r="AC25" s="211"/>
      <c r="AD25" s="211"/>
      <c r="AE25" s="211"/>
      <c r="AF25" s="211"/>
      <c r="AG25" s="211" t="s">
        <v>128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18"/>
      <c r="B26" s="219"/>
      <c r="C26" s="249" t="s">
        <v>191</v>
      </c>
      <c r="D26" s="237"/>
      <c r="E26" s="237"/>
      <c r="F26" s="237"/>
      <c r="G26" s="237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11"/>
      <c r="Z26" s="211"/>
      <c r="AA26" s="211"/>
      <c r="AB26" s="211"/>
      <c r="AC26" s="211"/>
      <c r="AD26" s="211"/>
      <c r="AE26" s="211"/>
      <c r="AF26" s="211"/>
      <c r="AG26" s="211" t="s">
        <v>128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49" t="s">
        <v>192</v>
      </c>
      <c r="D27" s="237"/>
      <c r="E27" s="237"/>
      <c r="F27" s="237"/>
      <c r="G27" s="237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128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18"/>
      <c r="B28" s="219"/>
      <c r="C28" s="259" t="s">
        <v>193</v>
      </c>
      <c r="D28" s="254"/>
      <c r="E28" s="255">
        <v>24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1"/>
      <c r="Z28" s="211"/>
      <c r="AA28" s="211"/>
      <c r="AB28" s="211"/>
      <c r="AC28" s="211"/>
      <c r="AD28" s="211"/>
      <c r="AE28" s="211"/>
      <c r="AF28" s="211"/>
      <c r="AG28" s="211" t="s">
        <v>174</v>
      </c>
      <c r="AH28" s="211">
        <v>5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28">
        <v>4</v>
      </c>
      <c r="B29" s="229" t="s">
        <v>194</v>
      </c>
      <c r="C29" s="247" t="s">
        <v>195</v>
      </c>
      <c r="D29" s="230" t="s">
        <v>166</v>
      </c>
      <c r="E29" s="231">
        <v>17</v>
      </c>
      <c r="F29" s="232"/>
      <c r="G29" s="233">
        <f>ROUND(E29*F29,2)</f>
        <v>0</v>
      </c>
      <c r="H29" s="232"/>
      <c r="I29" s="233">
        <f>ROUND(E29*H29,2)</f>
        <v>0</v>
      </c>
      <c r="J29" s="232"/>
      <c r="K29" s="233">
        <f>ROUND(E29*J29,2)</f>
        <v>0</v>
      </c>
      <c r="L29" s="233">
        <v>21</v>
      </c>
      <c r="M29" s="233">
        <f>G29*(1+L29/100)</f>
        <v>0</v>
      </c>
      <c r="N29" s="233">
        <v>0</v>
      </c>
      <c r="O29" s="233">
        <f>ROUND(E29*N29,2)</f>
        <v>0</v>
      </c>
      <c r="P29" s="233">
        <v>0</v>
      </c>
      <c r="Q29" s="233">
        <f>ROUND(E29*P29,2)</f>
        <v>0</v>
      </c>
      <c r="R29" s="233" t="s">
        <v>186</v>
      </c>
      <c r="S29" s="233" t="s">
        <v>168</v>
      </c>
      <c r="T29" s="234" t="s">
        <v>168</v>
      </c>
      <c r="U29" s="220">
        <v>1.27</v>
      </c>
      <c r="V29" s="220">
        <f>ROUND(E29*U29,2)</f>
        <v>21.59</v>
      </c>
      <c r="W29" s="220"/>
      <c r="X29" s="220" t="s">
        <v>169</v>
      </c>
      <c r="Y29" s="211"/>
      <c r="Z29" s="211"/>
      <c r="AA29" s="211"/>
      <c r="AB29" s="211"/>
      <c r="AC29" s="211"/>
      <c r="AD29" s="211"/>
      <c r="AE29" s="211"/>
      <c r="AF29" s="211"/>
      <c r="AG29" s="211" t="s">
        <v>170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outlineLevel="1" x14ac:dyDescent="0.2">
      <c r="A30" s="218"/>
      <c r="B30" s="219"/>
      <c r="C30" s="248" t="s">
        <v>187</v>
      </c>
      <c r="D30" s="236"/>
      <c r="E30" s="236"/>
      <c r="F30" s="236"/>
      <c r="G30" s="236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11"/>
      <c r="Z30" s="211"/>
      <c r="AA30" s="211"/>
      <c r="AB30" s="211"/>
      <c r="AC30" s="211"/>
      <c r="AD30" s="211"/>
      <c r="AE30" s="211"/>
      <c r="AF30" s="211"/>
      <c r="AG30" s="211" t="s">
        <v>128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18"/>
      <c r="B31" s="219"/>
      <c r="C31" s="249" t="s">
        <v>188</v>
      </c>
      <c r="D31" s="237"/>
      <c r="E31" s="237"/>
      <c r="F31" s="237"/>
      <c r="G31" s="237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1"/>
      <c r="Z31" s="211"/>
      <c r="AA31" s="211"/>
      <c r="AB31" s="211"/>
      <c r="AC31" s="211"/>
      <c r="AD31" s="211"/>
      <c r="AE31" s="211"/>
      <c r="AF31" s="211"/>
      <c r="AG31" s="211" t="s">
        <v>128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18"/>
      <c r="B32" s="219"/>
      <c r="C32" s="249" t="s">
        <v>189</v>
      </c>
      <c r="D32" s="237"/>
      <c r="E32" s="237"/>
      <c r="F32" s="237"/>
      <c r="G32" s="237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11"/>
      <c r="Z32" s="211"/>
      <c r="AA32" s="211"/>
      <c r="AB32" s="211"/>
      <c r="AC32" s="211"/>
      <c r="AD32" s="211"/>
      <c r="AE32" s="211"/>
      <c r="AF32" s="211"/>
      <c r="AG32" s="211" t="s">
        <v>128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49" t="s">
        <v>190</v>
      </c>
      <c r="D33" s="237"/>
      <c r="E33" s="237"/>
      <c r="F33" s="237"/>
      <c r="G33" s="237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128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18"/>
      <c r="B34" s="219"/>
      <c r="C34" s="249" t="s">
        <v>191</v>
      </c>
      <c r="D34" s="237"/>
      <c r="E34" s="237"/>
      <c r="F34" s="237"/>
      <c r="G34" s="237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1"/>
      <c r="Z34" s="211"/>
      <c r="AA34" s="211"/>
      <c r="AB34" s="211"/>
      <c r="AC34" s="211"/>
      <c r="AD34" s="211"/>
      <c r="AE34" s="211"/>
      <c r="AF34" s="211"/>
      <c r="AG34" s="211" t="s">
        <v>128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8"/>
      <c r="B35" s="219"/>
      <c r="C35" s="249" t="s">
        <v>192</v>
      </c>
      <c r="D35" s="237"/>
      <c r="E35" s="237"/>
      <c r="F35" s="237"/>
      <c r="G35" s="237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1"/>
      <c r="Z35" s="211"/>
      <c r="AA35" s="211"/>
      <c r="AB35" s="211"/>
      <c r="AC35" s="211"/>
      <c r="AD35" s="211"/>
      <c r="AE35" s="211"/>
      <c r="AF35" s="211"/>
      <c r="AG35" s="211" t="s">
        <v>128</v>
      </c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18"/>
      <c r="B36" s="219"/>
      <c r="C36" s="259" t="s">
        <v>196</v>
      </c>
      <c r="D36" s="254"/>
      <c r="E36" s="255">
        <v>17</v>
      </c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11"/>
      <c r="Z36" s="211"/>
      <c r="AA36" s="211"/>
      <c r="AB36" s="211"/>
      <c r="AC36" s="211"/>
      <c r="AD36" s="211"/>
      <c r="AE36" s="211"/>
      <c r="AF36" s="211"/>
      <c r="AG36" s="211" t="s">
        <v>174</v>
      </c>
      <c r="AH36" s="211">
        <v>5</v>
      </c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ht="22.5" outlineLevel="1" x14ac:dyDescent="0.2">
      <c r="A37" s="228">
        <v>5</v>
      </c>
      <c r="B37" s="229" t="s">
        <v>197</v>
      </c>
      <c r="C37" s="247" t="s">
        <v>198</v>
      </c>
      <c r="D37" s="230" t="s">
        <v>199</v>
      </c>
      <c r="E37" s="231">
        <v>10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21</v>
      </c>
      <c r="M37" s="233">
        <f>G37*(1+L37/100)</f>
        <v>0</v>
      </c>
      <c r="N37" s="233">
        <v>0</v>
      </c>
      <c r="O37" s="233">
        <f>ROUND(E37*N37,2)</f>
        <v>0</v>
      </c>
      <c r="P37" s="233">
        <v>0.13800000000000001</v>
      </c>
      <c r="Q37" s="233">
        <f>ROUND(E37*P37,2)</f>
        <v>1.38</v>
      </c>
      <c r="R37" s="233" t="s">
        <v>200</v>
      </c>
      <c r="S37" s="233" t="s">
        <v>168</v>
      </c>
      <c r="T37" s="234" t="s">
        <v>168</v>
      </c>
      <c r="U37" s="220">
        <v>0.16</v>
      </c>
      <c r="V37" s="220">
        <f>ROUND(E37*U37,2)</f>
        <v>1.6</v>
      </c>
      <c r="W37" s="220"/>
      <c r="X37" s="220" t="s">
        <v>169</v>
      </c>
      <c r="Y37" s="211"/>
      <c r="Z37" s="211"/>
      <c r="AA37" s="211"/>
      <c r="AB37" s="211"/>
      <c r="AC37" s="211"/>
      <c r="AD37" s="211"/>
      <c r="AE37" s="211"/>
      <c r="AF37" s="211"/>
      <c r="AG37" s="211" t="s">
        <v>170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18"/>
      <c r="B38" s="219"/>
      <c r="C38" s="258" t="s">
        <v>201</v>
      </c>
      <c r="D38" s="256"/>
      <c r="E38" s="256"/>
      <c r="F38" s="256"/>
      <c r="G38" s="256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1"/>
      <c r="Z38" s="211"/>
      <c r="AA38" s="211"/>
      <c r="AB38" s="211"/>
      <c r="AC38" s="211"/>
      <c r="AD38" s="211"/>
      <c r="AE38" s="211"/>
      <c r="AF38" s="211"/>
      <c r="AG38" s="211" t="s">
        <v>172</v>
      </c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 x14ac:dyDescent="0.2">
      <c r="A39" s="218"/>
      <c r="B39" s="219"/>
      <c r="C39" s="249" t="s">
        <v>202</v>
      </c>
      <c r="D39" s="237"/>
      <c r="E39" s="237"/>
      <c r="F39" s="237"/>
      <c r="G39" s="237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11"/>
      <c r="Z39" s="211"/>
      <c r="AA39" s="211"/>
      <c r="AB39" s="211"/>
      <c r="AC39" s="211"/>
      <c r="AD39" s="211"/>
      <c r="AE39" s="211"/>
      <c r="AF39" s="211"/>
      <c r="AG39" s="211" t="s">
        <v>128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ht="22.5" outlineLevel="1" x14ac:dyDescent="0.2">
      <c r="A40" s="228">
        <v>6</v>
      </c>
      <c r="B40" s="229" t="s">
        <v>203</v>
      </c>
      <c r="C40" s="247" t="s">
        <v>204</v>
      </c>
      <c r="D40" s="230" t="s">
        <v>199</v>
      </c>
      <c r="E40" s="231">
        <v>5</v>
      </c>
      <c r="F40" s="232"/>
      <c r="G40" s="233">
        <f>ROUND(E40*F40,2)</f>
        <v>0</v>
      </c>
      <c r="H40" s="232"/>
      <c r="I40" s="233">
        <f>ROUND(E40*H40,2)</f>
        <v>0</v>
      </c>
      <c r="J40" s="232"/>
      <c r="K40" s="233">
        <f>ROUND(E40*J40,2)</f>
        <v>0</v>
      </c>
      <c r="L40" s="233">
        <v>21</v>
      </c>
      <c r="M40" s="233">
        <f>G40*(1+L40/100)</f>
        <v>0</v>
      </c>
      <c r="N40" s="233">
        <v>0</v>
      </c>
      <c r="O40" s="233">
        <f>ROUND(E40*N40,2)</f>
        <v>0</v>
      </c>
      <c r="P40" s="233">
        <v>0.22500000000000001</v>
      </c>
      <c r="Q40" s="233">
        <f>ROUND(E40*P40,2)</f>
        <v>1.1299999999999999</v>
      </c>
      <c r="R40" s="233" t="s">
        <v>200</v>
      </c>
      <c r="S40" s="233" t="s">
        <v>168</v>
      </c>
      <c r="T40" s="234" t="s">
        <v>168</v>
      </c>
      <c r="U40" s="220">
        <v>0.14199999999999999</v>
      </c>
      <c r="V40" s="220">
        <f>ROUND(E40*U40,2)</f>
        <v>0.71</v>
      </c>
      <c r="W40" s="220"/>
      <c r="X40" s="220" t="s">
        <v>169</v>
      </c>
      <c r="Y40" s="211"/>
      <c r="Z40" s="211"/>
      <c r="AA40" s="211"/>
      <c r="AB40" s="211"/>
      <c r="AC40" s="211"/>
      <c r="AD40" s="211"/>
      <c r="AE40" s="211"/>
      <c r="AF40" s="211"/>
      <c r="AG40" s="211" t="s">
        <v>170</v>
      </c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">
      <c r="A41" s="218"/>
      <c r="B41" s="219"/>
      <c r="C41" s="258" t="s">
        <v>201</v>
      </c>
      <c r="D41" s="256"/>
      <c r="E41" s="256"/>
      <c r="F41" s="256"/>
      <c r="G41" s="256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11"/>
      <c r="Z41" s="211"/>
      <c r="AA41" s="211"/>
      <c r="AB41" s="211"/>
      <c r="AC41" s="211"/>
      <c r="AD41" s="211"/>
      <c r="AE41" s="211"/>
      <c r="AF41" s="211"/>
      <c r="AG41" s="211" t="s">
        <v>172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18"/>
      <c r="B42" s="219"/>
      <c r="C42" s="259" t="s">
        <v>205</v>
      </c>
      <c r="D42" s="254"/>
      <c r="E42" s="255">
        <v>5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1"/>
      <c r="Z42" s="211"/>
      <c r="AA42" s="211"/>
      <c r="AB42" s="211"/>
      <c r="AC42" s="211"/>
      <c r="AD42" s="211"/>
      <c r="AE42" s="211"/>
      <c r="AF42" s="211"/>
      <c r="AG42" s="211" t="s">
        <v>174</v>
      </c>
      <c r="AH42" s="211">
        <v>0</v>
      </c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ht="22.5" outlineLevel="1" x14ac:dyDescent="0.2">
      <c r="A43" s="228">
        <v>7</v>
      </c>
      <c r="B43" s="229" t="s">
        <v>206</v>
      </c>
      <c r="C43" s="247" t="s">
        <v>207</v>
      </c>
      <c r="D43" s="230" t="s">
        <v>199</v>
      </c>
      <c r="E43" s="231">
        <v>2.5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21</v>
      </c>
      <c r="M43" s="233">
        <f>G43*(1+L43/100)</f>
        <v>0</v>
      </c>
      <c r="N43" s="233">
        <v>0</v>
      </c>
      <c r="O43" s="233">
        <f>ROUND(E43*N43,2)</f>
        <v>0</v>
      </c>
      <c r="P43" s="233">
        <v>0.22</v>
      </c>
      <c r="Q43" s="233">
        <f>ROUND(E43*P43,2)</f>
        <v>0.55000000000000004</v>
      </c>
      <c r="R43" s="233" t="s">
        <v>200</v>
      </c>
      <c r="S43" s="233" t="s">
        <v>168</v>
      </c>
      <c r="T43" s="234" t="s">
        <v>168</v>
      </c>
      <c r="U43" s="220">
        <v>0.375</v>
      </c>
      <c r="V43" s="220">
        <f>ROUND(E43*U43,2)</f>
        <v>0.94</v>
      </c>
      <c r="W43" s="220"/>
      <c r="X43" s="220" t="s">
        <v>169</v>
      </c>
      <c r="Y43" s="211"/>
      <c r="Z43" s="211"/>
      <c r="AA43" s="211"/>
      <c r="AB43" s="211"/>
      <c r="AC43" s="211"/>
      <c r="AD43" s="211"/>
      <c r="AE43" s="211"/>
      <c r="AF43" s="211"/>
      <c r="AG43" s="211" t="s">
        <v>170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 x14ac:dyDescent="0.2">
      <c r="A44" s="218"/>
      <c r="B44" s="219"/>
      <c r="C44" s="259" t="s">
        <v>208</v>
      </c>
      <c r="D44" s="254"/>
      <c r="E44" s="255">
        <v>2.5</v>
      </c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11"/>
      <c r="Z44" s="211"/>
      <c r="AA44" s="211"/>
      <c r="AB44" s="211"/>
      <c r="AC44" s="211"/>
      <c r="AD44" s="211"/>
      <c r="AE44" s="211"/>
      <c r="AF44" s="211"/>
      <c r="AG44" s="211" t="s">
        <v>174</v>
      </c>
      <c r="AH44" s="211">
        <v>0</v>
      </c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 x14ac:dyDescent="0.2">
      <c r="A45" s="228">
        <v>8</v>
      </c>
      <c r="B45" s="229" t="s">
        <v>209</v>
      </c>
      <c r="C45" s="247" t="s">
        <v>210</v>
      </c>
      <c r="D45" s="230" t="s">
        <v>211</v>
      </c>
      <c r="E45" s="231">
        <v>5</v>
      </c>
      <c r="F45" s="232"/>
      <c r="G45" s="233">
        <f>ROUND(E45*F45,2)</f>
        <v>0</v>
      </c>
      <c r="H45" s="232"/>
      <c r="I45" s="233">
        <f>ROUND(E45*H45,2)</f>
        <v>0</v>
      </c>
      <c r="J45" s="232"/>
      <c r="K45" s="233">
        <f>ROUND(E45*J45,2)</f>
        <v>0</v>
      </c>
      <c r="L45" s="233">
        <v>21</v>
      </c>
      <c r="M45" s="233">
        <f>G45*(1+L45/100)</f>
        <v>0</v>
      </c>
      <c r="N45" s="233">
        <v>0</v>
      </c>
      <c r="O45" s="233">
        <f>ROUND(E45*N45,2)</f>
        <v>0</v>
      </c>
      <c r="P45" s="233">
        <v>0.27</v>
      </c>
      <c r="Q45" s="233">
        <f>ROUND(E45*P45,2)</f>
        <v>1.35</v>
      </c>
      <c r="R45" s="233" t="s">
        <v>200</v>
      </c>
      <c r="S45" s="233" t="s">
        <v>168</v>
      </c>
      <c r="T45" s="234" t="s">
        <v>168</v>
      </c>
      <c r="U45" s="220">
        <v>0.123</v>
      </c>
      <c r="V45" s="220">
        <f>ROUND(E45*U45,2)</f>
        <v>0.62</v>
      </c>
      <c r="W45" s="220"/>
      <c r="X45" s="220" t="s">
        <v>169</v>
      </c>
      <c r="Y45" s="211"/>
      <c r="Z45" s="211"/>
      <c r="AA45" s="211"/>
      <c r="AB45" s="211"/>
      <c r="AC45" s="211"/>
      <c r="AD45" s="211"/>
      <c r="AE45" s="211"/>
      <c r="AF45" s="211"/>
      <c r="AG45" s="211" t="s">
        <v>170</v>
      </c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outlineLevel="1" x14ac:dyDescent="0.2">
      <c r="A46" s="218"/>
      <c r="B46" s="219"/>
      <c r="C46" s="258" t="s">
        <v>212</v>
      </c>
      <c r="D46" s="256"/>
      <c r="E46" s="256"/>
      <c r="F46" s="256"/>
      <c r="G46" s="256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11"/>
      <c r="Z46" s="211"/>
      <c r="AA46" s="211"/>
      <c r="AB46" s="211"/>
      <c r="AC46" s="211"/>
      <c r="AD46" s="211"/>
      <c r="AE46" s="211"/>
      <c r="AF46" s="211"/>
      <c r="AG46" s="211" t="s">
        <v>172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35" t="str">
        <f>C46</f>
        <v>s vybouráním lože, s přemístěním hmot na skládku na vzdálenost do 3 m nebo naložením na dopravní prostředek</v>
      </c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18"/>
      <c r="B47" s="219"/>
      <c r="C47" s="249" t="s">
        <v>213</v>
      </c>
      <c r="D47" s="237"/>
      <c r="E47" s="237"/>
      <c r="F47" s="237"/>
      <c r="G47" s="237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1"/>
      <c r="Z47" s="211"/>
      <c r="AA47" s="211"/>
      <c r="AB47" s="211"/>
      <c r="AC47" s="211"/>
      <c r="AD47" s="211"/>
      <c r="AE47" s="211"/>
      <c r="AF47" s="211"/>
      <c r="AG47" s="211" t="s">
        <v>128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35" t="str">
        <f>C47</f>
        <v>vytrhání obrubníků v místech upravených přechodů a dalších, vyskytujících se "náhodně" v dotčené ploše</v>
      </c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18"/>
      <c r="B48" s="219"/>
      <c r="C48" s="259" t="s">
        <v>214</v>
      </c>
      <c r="D48" s="254"/>
      <c r="E48" s="255">
        <v>5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1"/>
      <c r="Z48" s="211"/>
      <c r="AA48" s="211"/>
      <c r="AB48" s="211"/>
      <c r="AC48" s="211"/>
      <c r="AD48" s="211"/>
      <c r="AE48" s="211"/>
      <c r="AF48" s="211"/>
      <c r="AG48" s="211" t="s">
        <v>174</v>
      </c>
      <c r="AH48" s="211">
        <v>0</v>
      </c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28">
        <v>9</v>
      </c>
      <c r="B49" s="229" t="s">
        <v>215</v>
      </c>
      <c r="C49" s="247" t="s">
        <v>216</v>
      </c>
      <c r="D49" s="230" t="s">
        <v>211</v>
      </c>
      <c r="E49" s="231">
        <v>10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21</v>
      </c>
      <c r="M49" s="233">
        <f>G49*(1+L49/100)</f>
        <v>0</v>
      </c>
      <c r="N49" s="233">
        <v>0</v>
      </c>
      <c r="O49" s="233">
        <f>ROUND(E49*N49,2)</f>
        <v>0</v>
      </c>
      <c r="P49" s="233">
        <v>0.115</v>
      </c>
      <c r="Q49" s="233">
        <f>ROUND(E49*P49,2)</f>
        <v>1.1499999999999999</v>
      </c>
      <c r="R49" s="233" t="s">
        <v>200</v>
      </c>
      <c r="S49" s="233" t="s">
        <v>168</v>
      </c>
      <c r="T49" s="234" t="s">
        <v>168</v>
      </c>
      <c r="U49" s="220">
        <v>0.14000000000000001</v>
      </c>
      <c r="V49" s="220">
        <f>ROUND(E49*U49,2)</f>
        <v>1.4</v>
      </c>
      <c r="W49" s="220"/>
      <c r="X49" s="220" t="s">
        <v>169</v>
      </c>
      <c r="Y49" s="211"/>
      <c r="Z49" s="211"/>
      <c r="AA49" s="211"/>
      <c r="AB49" s="211"/>
      <c r="AC49" s="211"/>
      <c r="AD49" s="211"/>
      <c r="AE49" s="211"/>
      <c r="AF49" s="211"/>
      <c r="AG49" s="211" t="s">
        <v>170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18"/>
      <c r="B50" s="219"/>
      <c r="C50" s="258" t="s">
        <v>212</v>
      </c>
      <c r="D50" s="256"/>
      <c r="E50" s="256"/>
      <c r="F50" s="256"/>
      <c r="G50" s="256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11"/>
      <c r="Z50" s="211"/>
      <c r="AA50" s="211"/>
      <c r="AB50" s="211"/>
      <c r="AC50" s="211"/>
      <c r="AD50" s="211"/>
      <c r="AE50" s="211"/>
      <c r="AF50" s="211"/>
      <c r="AG50" s="211" t="s">
        <v>172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35" t="str">
        <f>C50</f>
        <v>s vybouráním lože, s přemístěním hmot na skládku na vzdálenost do 3 m nebo naložením na dopravní prostředek</v>
      </c>
      <c r="BB50" s="211"/>
      <c r="BC50" s="211"/>
      <c r="BD50" s="211"/>
      <c r="BE50" s="211"/>
      <c r="BF50" s="211"/>
      <c r="BG50" s="211"/>
      <c r="BH50" s="211"/>
    </row>
    <row r="51" spans="1:60" outlineLevel="1" x14ac:dyDescent="0.2">
      <c r="A51" s="218"/>
      <c r="B51" s="219"/>
      <c r="C51" s="249" t="s">
        <v>217</v>
      </c>
      <c r="D51" s="237"/>
      <c r="E51" s="237"/>
      <c r="F51" s="237"/>
      <c r="G51" s="237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1"/>
      <c r="Z51" s="211"/>
      <c r="AA51" s="211"/>
      <c r="AB51" s="211"/>
      <c r="AC51" s="211"/>
      <c r="AD51" s="211"/>
      <c r="AE51" s="211"/>
      <c r="AF51" s="211"/>
      <c r="AG51" s="211" t="s">
        <v>128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 x14ac:dyDescent="0.2">
      <c r="A52" s="218"/>
      <c r="B52" s="219"/>
      <c r="C52" s="259" t="s">
        <v>218</v>
      </c>
      <c r="D52" s="254"/>
      <c r="E52" s="255">
        <v>10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11"/>
      <c r="Z52" s="211"/>
      <c r="AA52" s="211"/>
      <c r="AB52" s="211"/>
      <c r="AC52" s="211"/>
      <c r="AD52" s="211"/>
      <c r="AE52" s="211"/>
      <c r="AF52" s="211"/>
      <c r="AG52" s="211" t="s">
        <v>174</v>
      </c>
      <c r="AH52" s="211">
        <v>0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1" x14ac:dyDescent="0.2">
      <c r="A53" s="228">
        <v>10</v>
      </c>
      <c r="B53" s="229" t="s">
        <v>219</v>
      </c>
      <c r="C53" s="247" t="s">
        <v>220</v>
      </c>
      <c r="D53" s="230" t="s">
        <v>221</v>
      </c>
      <c r="E53" s="231">
        <v>328.5</v>
      </c>
      <c r="F53" s="232"/>
      <c r="G53" s="233">
        <f>ROUND(E53*F53,2)</f>
        <v>0</v>
      </c>
      <c r="H53" s="232"/>
      <c r="I53" s="233">
        <f>ROUND(E53*H53,2)</f>
        <v>0</v>
      </c>
      <c r="J53" s="232"/>
      <c r="K53" s="233">
        <f>ROUND(E53*J53,2)</f>
        <v>0</v>
      </c>
      <c r="L53" s="233">
        <v>21</v>
      </c>
      <c r="M53" s="233">
        <f>G53*(1+L53/100)</f>
        <v>0</v>
      </c>
      <c r="N53" s="233">
        <v>0</v>
      </c>
      <c r="O53" s="233">
        <f>ROUND(E53*N53,2)</f>
        <v>0</v>
      </c>
      <c r="P53" s="233">
        <v>0</v>
      </c>
      <c r="Q53" s="233">
        <f>ROUND(E53*P53,2)</f>
        <v>0</v>
      </c>
      <c r="R53" s="233" t="s">
        <v>167</v>
      </c>
      <c r="S53" s="233" t="s">
        <v>168</v>
      </c>
      <c r="T53" s="234" t="s">
        <v>168</v>
      </c>
      <c r="U53" s="220">
        <v>1.34E-2</v>
      </c>
      <c r="V53" s="220">
        <f>ROUND(E53*U53,2)</f>
        <v>4.4000000000000004</v>
      </c>
      <c r="W53" s="220"/>
      <c r="X53" s="220" t="s">
        <v>169</v>
      </c>
      <c r="Y53" s="211"/>
      <c r="Z53" s="211"/>
      <c r="AA53" s="211"/>
      <c r="AB53" s="211"/>
      <c r="AC53" s="211"/>
      <c r="AD53" s="211"/>
      <c r="AE53" s="211"/>
      <c r="AF53" s="211"/>
      <c r="AG53" s="211" t="s">
        <v>170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18"/>
      <c r="B54" s="219"/>
      <c r="C54" s="258" t="s">
        <v>222</v>
      </c>
      <c r="D54" s="256"/>
      <c r="E54" s="256"/>
      <c r="F54" s="256"/>
      <c r="G54" s="256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11"/>
      <c r="Z54" s="211"/>
      <c r="AA54" s="211"/>
      <c r="AB54" s="211"/>
      <c r="AC54" s="211"/>
      <c r="AD54" s="211"/>
      <c r="AE54" s="211"/>
      <c r="AF54" s="211"/>
      <c r="AG54" s="211" t="s">
        <v>172</v>
      </c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35" t="str">
        <f>C54</f>
        <v>nebo lesní půdy, s vodorovným přemístěním na hromady v místě upotřebení nebo na dočasné či trvalé skládky se složením</v>
      </c>
      <c r="BB54" s="211"/>
      <c r="BC54" s="211"/>
      <c r="BD54" s="211"/>
      <c r="BE54" s="211"/>
      <c r="BF54" s="211"/>
      <c r="BG54" s="211"/>
      <c r="BH54" s="211"/>
    </row>
    <row r="55" spans="1:60" outlineLevel="1" x14ac:dyDescent="0.2">
      <c r="A55" s="218"/>
      <c r="B55" s="219"/>
      <c r="C55" s="259" t="s">
        <v>223</v>
      </c>
      <c r="D55" s="254"/>
      <c r="E55" s="255">
        <v>328.5</v>
      </c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11"/>
      <c r="Z55" s="211"/>
      <c r="AA55" s="211"/>
      <c r="AB55" s="211"/>
      <c r="AC55" s="211"/>
      <c r="AD55" s="211"/>
      <c r="AE55" s="211"/>
      <c r="AF55" s="211"/>
      <c r="AG55" s="211" t="s">
        <v>174</v>
      </c>
      <c r="AH55" s="211">
        <v>0</v>
      </c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28">
        <v>11</v>
      </c>
      <c r="B56" s="229" t="s">
        <v>224</v>
      </c>
      <c r="C56" s="247" t="s">
        <v>225</v>
      </c>
      <c r="D56" s="230" t="s">
        <v>221</v>
      </c>
      <c r="E56" s="231">
        <v>106.5</v>
      </c>
      <c r="F56" s="232"/>
      <c r="G56" s="233">
        <f>ROUND(E56*F56,2)</f>
        <v>0</v>
      </c>
      <c r="H56" s="232"/>
      <c r="I56" s="233">
        <f>ROUND(E56*H56,2)</f>
        <v>0</v>
      </c>
      <c r="J56" s="232"/>
      <c r="K56" s="233">
        <f>ROUND(E56*J56,2)</f>
        <v>0</v>
      </c>
      <c r="L56" s="233">
        <v>21</v>
      </c>
      <c r="M56" s="233">
        <f>G56*(1+L56/100)</f>
        <v>0</v>
      </c>
      <c r="N56" s="233">
        <v>0</v>
      </c>
      <c r="O56" s="233">
        <f>ROUND(E56*N56,2)</f>
        <v>0</v>
      </c>
      <c r="P56" s="233">
        <v>0</v>
      </c>
      <c r="Q56" s="233">
        <f>ROUND(E56*P56,2)</f>
        <v>0</v>
      </c>
      <c r="R56" s="233" t="s">
        <v>167</v>
      </c>
      <c r="S56" s="233" t="s">
        <v>168</v>
      </c>
      <c r="T56" s="234" t="s">
        <v>168</v>
      </c>
      <c r="U56" s="220">
        <v>0.22</v>
      </c>
      <c r="V56" s="220">
        <f>ROUND(E56*U56,2)</f>
        <v>23.43</v>
      </c>
      <c r="W56" s="220"/>
      <c r="X56" s="220" t="s">
        <v>169</v>
      </c>
      <c r="Y56" s="211"/>
      <c r="Z56" s="211"/>
      <c r="AA56" s="211"/>
      <c r="AB56" s="211"/>
      <c r="AC56" s="211"/>
      <c r="AD56" s="211"/>
      <c r="AE56" s="211"/>
      <c r="AF56" s="211"/>
      <c r="AG56" s="211" t="s">
        <v>170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18"/>
      <c r="B57" s="219"/>
      <c r="C57" s="258" t="s">
        <v>226</v>
      </c>
      <c r="D57" s="256"/>
      <c r="E57" s="256"/>
      <c r="F57" s="256"/>
      <c r="G57" s="256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11"/>
      <c r="Z57" s="211"/>
      <c r="AA57" s="211"/>
      <c r="AB57" s="211"/>
      <c r="AC57" s="211"/>
      <c r="AD57" s="211"/>
      <c r="AE57" s="211"/>
      <c r="AF57" s="211"/>
      <c r="AG57" s="211" t="s">
        <v>172</v>
      </c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35" t="str">
        <f>C57</f>
        <v>s přemístěním výkopku v příčných profilech na vzdálenost do 15 m nebo s naložením na dopravní prostředek.</v>
      </c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18"/>
      <c r="B58" s="219"/>
      <c r="C58" s="249" t="s">
        <v>227</v>
      </c>
      <c r="D58" s="237"/>
      <c r="E58" s="237"/>
      <c r="F58" s="237"/>
      <c r="G58" s="237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11"/>
      <c r="Z58" s="211"/>
      <c r="AA58" s="211"/>
      <c r="AB58" s="211"/>
      <c r="AC58" s="211"/>
      <c r="AD58" s="211"/>
      <c r="AE58" s="211"/>
      <c r="AF58" s="211"/>
      <c r="AG58" s="211" t="s">
        <v>128</v>
      </c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 x14ac:dyDescent="0.2">
      <c r="A59" s="218"/>
      <c r="B59" s="219"/>
      <c r="C59" s="259" t="s">
        <v>228</v>
      </c>
      <c r="D59" s="254"/>
      <c r="E59" s="255">
        <v>109.5</v>
      </c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11"/>
      <c r="Z59" s="211"/>
      <c r="AA59" s="211"/>
      <c r="AB59" s="211"/>
      <c r="AC59" s="211"/>
      <c r="AD59" s="211"/>
      <c r="AE59" s="211"/>
      <c r="AF59" s="211"/>
      <c r="AG59" s="211" t="s">
        <v>174</v>
      </c>
      <c r="AH59" s="211">
        <v>0</v>
      </c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">
      <c r="A60" s="218"/>
      <c r="B60" s="219"/>
      <c r="C60" s="259" t="s">
        <v>229</v>
      </c>
      <c r="D60" s="254"/>
      <c r="E60" s="255">
        <v>-3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11"/>
      <c r="Z60" s="211"/>
      <c r="AA60" s="211"/>
      <c r="AB60" s="211"/>
      <c r="AC60" s="211"/>
      <c r="AD60" s="211"/>
      <c r="AE60" s="211"/>
      <c r="AF60" s="211"/>
      <c r="AG60" s="211" t="s">
        <v>174</v>
      </c>
      <c r="AH60" s="211">
        <v>0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1" x14ac:dyDescent="0.2">
      <c r="A61" s="228">
        <v>12</v>
      </c>
      <c r="B61" s="229" t="s">
        <v>230</v>
      </c>
      <c r="C61" s="247" t="s">
        <v>231</v>
      </c>
      <c r="D61" s="230" t="s">
        <v>221</v>
      </c>
      <c r="E61" s="231">
        <v>53.25</v>
      </c>
      <c r="F61" s="232"/>
      <c r="G61" s="233">
        <f>ROUND(E61*F61,2)</f>
        <v>0</v>
      </c>
      <c r="H61" s="232"/>
      <c r="I61" s="233">
        <f>ROUND(E61*H61,2)</f>
        <v>0</v>
      </c>
      <c r="J61" s="232"/>
      <c r="K61" s="233">
        <f>ROUND(E61*J61,2)</f>
        <v>0</v>
      </c>
      <c r="L61" s="233">
        <v>21</v>
      </c>
      <c r="M61" s="233">
        <f>G61*(1+L61/100)</f>
        <v>0</v>
      </c>
      <c r="N61" s="233">
        <v>0</v>
      </c>
      <c r="O61" s="233">
        <f>ROUND(E61*N61,2)</f>
        <v>0</v>
      </c>
      <c r="P61" s="233">
        <v>0</v>
      </c>
      <c r="Q61" s="233">
        <f>ROUND(E61*P61,2)</f>
        <v>0</v>
      </c>
      <c r="R61" s="233" t="s">
        <v>167</v>
      </c>
      <c r="S61" s="233" t="s">
        <v>168</v>
      </c>
      <c r="T61" s="234" t="s">
        <v>168</v>
      </c>
      <c r="U61" s="220">
        <v>8.7999999999999995E-2</v>
      </c>
      <c r="V61" s="220">
        <f>ROUND(E61*U61,2)</f>
        <v>4.6900000000000004</v>
      </c>
      <c r="W61" s="220"/>
      <c r="X61" s="220" t="s">
        <v>169</v>
      </c>
      <c r="Y61" s="211"/>
      <c r="Z61" s="211"/>
      <c r="AA61" s="211"/>
      <c r="AB61" s="211"/>
      <c r="AC61" s="211"/>
      <c r="AD61" s="211"/>
      <c r="AE61" s="211"/>
      <c r="AF61" s="211"/>
      <c r="AG61" s="211" t="s">
        <v>170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18"/>
      <c r="B62" s="219"/>
      <c r="C62" s="258" t="s">
        <v>226</v>
      </c>
      <c r="D62" s="256"/>
      <c r="E62" s="256"/>
      <c r="F62" s="256"/>
      <c r="G62" s="256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11"/>
      <c r="Z62" s="211"/>
      <c r="AA62" s="211"/>
      <c r="AB62" s="211"/>
      <c r="AC62" s="211"/>
      <c r="AD62" s="211"/>
      <c r="AE62" s="211"/>
      <c r="AF62" s="211"/>
      <c r="AG62" s="211" t="s">
        <v>172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35" t="str">
        <f>C62</f>
        <v>s přemístěním výkopku v příčných profilech na vzdálenost do 15 m nebo s naložením na dopravní prostředek.</v>
      </c>
      <c r="BB62" s="211"/>
      <c r="BC62" s="211"/>
      <c r="BD62" s="211"/>
      <c r="BE62" s="211"/>
      <c r="BF62" s="211"/>
      <c r="BG62" s="211"/>
      <c r="BH62" s="211"/>
    </row>
    <row r="63" spans="1:60" outlineLevel="1" x14ac:dyDescent="0.2">
      <c r="A63" s="218"/>
      <c r="B63" s="219"/>
      <c r="C63" s="259" t="s">
        <v>232</v>
      </c>
      <c r="D63" s="254"/>
      <c r="E63" s="255">
        <v>53.25</v>
      </c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11"/>
      <c r="Z63" s="211"/>
      <c r="AA63" s="211"/>
      <c r="AB63" s="211"/>
      <c r="AC63" s="211"/>
      <c r="AD63" s="211"/>
      <c r="AE63" s="211"/>
      <c r="AF63" s="211"/>
      <c r="AG63" s="211" t="s">
        <v>174</v>
      </c>
      <c r="AH63" s="211">
        <v>5</v>
      </c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ht="22.5" outlineLevel="1" x14ac:dyDescent="0.2">
      <c r="A64" s="228">
        <v>13</v>
      </c>
      <c r="B64" s="229" t="s">
        <v>233</v>
      </c>
      <c r="C64" s="247" t="s">
        <v>234</v>
      </c>
      <c r="D64" s="230" t="s">
        <v>221</v>
      </c>
      <c r="E64" s="231">
        <v>0.33150000000000002</v>
      </c>
      <c r="F64" s="232"/>
      <c r="G64" s="233">
        <f>ROUND(E64*F64,2)</f>
        <v>0</v>
      </c>
      <c r="H64" s="232"/>
      <c r="I64" s="233">
        <f>ROUND(E64*H64,2)</f>
        <v>0</v>
      </c>
      <c r="J64" s="232"/>
      <c r="K64" s="233">
        <f>ROUND(E64*J64,2)</f>
        <v>0</v>
      </c>
      <c r="L64" s="233">
        <v>21</v>
      </c>
      <c r="M64" s="233">
        <f>G64*(1+L64/100)</f>
        <v>0</v>
      </c>
      <c r="N64" s="233">
        <v>0</v>
      </c>
      <c r="O64" s="233">
        <f>ROUND(E64*N64,2)</f>
        <v>0</v>
      </c>
      <c r="P64" s="233">
        <v>0</v>
      </c>
      <c r="Q64" s="233">
        <f>ROUND(E64*P64,2)</f>
        <v>0</v>
      </c>
      <c r="R64" s="233" t="s">
        <v>167</v>
      </c>
      <c r="S64" s="233" t="s">
        <v>168</v>
      </c>
      <c r="T64" s="234" t="s">
        <v>168</v>
      </c>
      <c r="U64" s="220">
        <v>30.44</v>
      </c>
      <c r="V64" s="220">
        <f>ROUND(E64*U64,2)</f>
        <v>10.09</v>
      </c>
      <c r="W64" s="220"/>
      <c r="X64" s="220" t="s">
        <v>169</v>
      </c>
      <c r="Y64" s="211"/>
      <c r="Z64" s="211"/>
      <c r="AA64" s="211"/>
      <c r="AB64" s="211"/>
      <c r="AC64" s="211"/>
      <c r="AD64" s="211"/>
      <c r="AE64" s="211"/>
      <c r="AF64" s="211"/>
      <c r="AG64" s="211" t="s">
        <v>170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18"/>
      <c r="B65" s="219"/>
      <c r="C65" s="258" t="s">
        <v>235</v>
      </c>
      <c r="D65" s="256"/>
      <c r="E65" s="256"/>
      <c r="F65" s="256"/>
      <c r="G65" s="256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1"/>
      <c r="Z65" s="211"/>
      <c r="AA65" s="211"/>
      <c r="AB65" s="211"/>
      <c r="AC65" s="211"/>
      <c r="AD65" s="211"/>
      <c r="AE65" s="211"/>
      <c r="AF65" s="211"/>
      <c r="AG65" s="211" t="s">
        <v>172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18"/>
      <c r="B66" s="219"/>
      <c r="C66" s="249" t="s">
        <v>236</v>
      </c>
      <c r="D66" s="237"/>
      <c r="E66" s="237"/>
      <c r="F66" s="237"/>
      <c r="G66" s="237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11"/>
      <c r="Z66" s="211"/>
      <c r="AA66" s="211"/>
      <c r="AB66" s="211"/>
      <c r="AC66" s="211"/>
      <c r="AD66" s="211"/>
      <c r="AE66" s="211"/>
      <c r="AF66" s="211"/>
      <c r="AG66" s="211" t="s">
        <v>128</v>
      </c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18"/>
      <c r="B67" s="219"/>
      <c r="C67" s="259" t="s">
        <v>237</v>
      </c>
      <c r="D67" s="254"/>
      <c r="E67" s="255">
        <v>0.33150000000000002</v>
      </c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11"/>
      <c r="Z67" s="211"/>
      <c r="AA67" s="211"/>
      <c r="AB67" s="211"/>
      <c r="AC67" s="211"/>
      <c r="AD67" s="211"/>
      <c r="AE67" s="211"/>
      <c r="AF67" s="211"/>
      <c r="AG67" s="211" t="s">
        <v>174</v>
      </c>
      <c r="AH67" s="211">
        <v>0</v>
      </c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ht="22.5" outlineLevel="1" x14ac:dyDescent="0.2">
      <c r="A68" s="228">
        <v>14</v>
      </c>
      <c r="B68" s="229" t="s">
        <v>238</v>
      </c>
      <c r="C68" s="247" t="s">
        <v>239</v>
      </c>
      <c r="D68" s="230" t="s">
        <v>199</v>
      </c>
      <c r="E68" s="231">
        <v>4.75</v>
      </c>
      <c r="F68" s="232"/>
      <c r="G68" s="233">
        <f>ROUND(E68*F68,2)</f>
        <v>0</v>
      </c>
      <c r="H68" s="232"/>
      <c r="I68" s="233">
        <f>ROUND(E68*H68,2)</f>
        <v>0</v>
      </c>
      <c r="J68" s="232"/>
      <c r="K68" s="233">
        <f>ROUND(E68*J68,2)</f>
        <v>0</v>
      </c>
      <c r="L68" s="233">
        <v>21</v>
      </c>
      <c r="M68" s="233">
        <f>G68*(1+L68/100)</f>
        <v>0</v>
      </c>
      <c r="N68" s="233">
        <v>0</v>
      </c>
      <c r="O68" s="233">
        <f>ROUND(E68*N68,2)</f>
        <v>0</v>
      </c>
      <c r="P68" s="233">
        <v>0.36</v>
      </c>
      <c r="Q68" s="233">
        <f>ROUND(E68*P68,2)</f>
        <v>1.71</v>
      </c>
      <c r="R68" s="233" t="s">
        <v>200</v>
      </c>
      <c r="S68" s="233" t="s">
        <v>168</v>
      </c>
      <c r="T68" s="234" t="s">
        <v>168</v>
      </c>
      <c r="U68" s="220">
        <v>1.2270000000000001</v>
      </c>
      <c r="V68" s="220">
        <f>ROUND(E68*U68,2)</f>
        <v>5.83</v>
      </c>
      <c r="W68" s="220"/>
      <c r="X68" s="220" t="s">
        <v>169</v>
      </c>
      <c r="Y68" s="211"/>
      <c r="Z68" s="211"/>
      <c r="AA68" s="211"/>
      <c r="AB68" s="211"/>
      <c r="AC68" s="211"/>
      <c r="AD68" s="211"/>
      <c r="AE68" s="211"/>
      <c r="AF68" s="211"/>
      <c r="AG68" s="211" t="s">
        <v>170</v>
      </c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">
      <c r="A69" s="218"/>
      <c r="B69" s="219"/>
      <c r="C69" s="259" t="s">
        <v>240</v>
      </c>
      <c r="D69" s="254"/>
      <c r="E69" s="255">
        <v>4.75</v>
      </c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11"/>
      <c r="Z69" s="211"/>
      <c r="AA69" s="211"/>
      <c r="AB69" s="211"/>
      <c r="AC69" s="211"/>
      <c r="AD69" s="211"/>
      <c r="AE69" s="211"/>
      <c r="AF69" s="211"/>
      <c r="AG69" s="211" t="s">
        <v>174</v>
      </c>
      <c r="AH69" s="211">
        <v>0</v>
      </c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 x14ac:dyDescent="0.2">
      <c r="A70" s="228">
        <v>15</v>
      </c>
      <c r="B70" s="229" t="s">
        <v>241</v>
      </c>
      <c r="C70" s="247" t="s">
        <v>242</v>
      </c>
      <c r="D70" s="230" t="s">
        <v>221</v>
      </c>
      <c r="E70" s="231">
        <v>106.5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33">
        <v>0</v>
      </c>
      <c r="O70" s="233">
        <f>ROUND(E70*N70,2)</f>
        <v>0</v>
      </c>
      <c r="P70" s="233">
        <v>0</v>
      </c>
      <c r="Q70" s="233">
        <f>ROUND(E70*P70,2)</f>
        <v>0</v>
      </c>
      <c r="R70" s="233" t="s">
        <v>167</v>
      </c>
      <c r="S70" s="233" t="s">
        <v>168</v>
      </c>
      <c r="T70" s="234" t="s">
        <v>168</v>
      </c>
      <c r="U70" s="220">
        <v>1.0999999999999999E-2</v>
      </c>
      <c r="V70" s="220">
        <f>ROUND(E70*U70,2)</f>
        <v>1.17</v>
      </c>
      <c r="W70" s="220"/>
      <c r="X70" s="220" t="s">
        <v>169</v>
      </c>
      <c r="Y70" s="211"/>
      <c r="Z70" s="211"/>
      <c r="AA70" s="211"/>
      <c r="AB70" s="211"/>
      <c r="AC70" s="211"/>
      <c r="AD70" s="211"/>
      <c r="AE70" s="211"/>
      <c r="AF70" s="211"/>
      <c r="AG70" s="211" t="s">
        <v>170</v>
      </c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18"/>
      <c r="B71" s="219"/>
      <c r="C71" s="258" t="s">
        <v>243</v>
      </c>
      <c r="D71" s="256"/>
      <c r="E71" s="256"/>
      <c r="F71" s="256"/>
      <c r="G71" s="256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11"/>
      <c r="Z71" s="211"/>
      <c r="AA71" s="211"/>
      <c r="AB71" s="211"/>
      <c r="AC71" s="211"/>
      <c r="AD71" s="211"/>
      <c r="AE71" s="211"/>
      <c r="AF71" s="211"/>
      <c r="AG71" s="211" t="s">
        <v>172</v>
      </c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">
      <c r="A72" s="218"/>
      <c r="B72" s="219"/>
      <c r="C72" s="259" t="s">
        <v>244</v>
      </c>
      <c r="D72" s="254"/>
      <c r="E72" s="255">
        <v>106.5</v>
      </c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11"/>
      <c r="Z72" s="211"/>
      <c r="AA72" s="211"/>
      <c r="AB72" s="211"/>
      <c r="AC72" s="211"/>
      <c r="AD72" s="211"/>
      <c r="AE72" s="211"/>
      <c r="AF72" s="211"/>
      <c r="AG72" s="211" t="s">
        <v>174</v>
      </c>
      <c r="AH72" s="211">
        <v>5</v>
      </c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ht="22.5" outlineLevel="1" x14ac:dyDescent="0.2">
      <c r="A73" s="228">
        <v>16</v>
      </c>
      <c r="B73" s="229" t="s">
        <v>245</v>
      </c>
      <c r="C73" s="247" t="s">
        <v>246</v>
      </c>
      <c r="D73" s="230" t="s">
        <v>166</v>
      </c>
      <c r="E73" s="231">
        <v>24</v>
      </c>
      <c r="F73" s="232"/>
      <c r="G73" s="233">
        <f>ROUND(E73*F73,2)</f>
        <v>0</v>
      </c>
      <c r="H73" s="232"/>
      <c r="I73" s="233">
        <f>ROUND(E73*H73,2)</f>
        <v>0</v>
      </c>
      <c r="J73" s="232"/>
      <c r="K73" s="233">
        <f>ROUND(E73*J73,2)</f>
        <v>0</v>
      </c>
      <c r="L73" s="233">
        <v>21</v>
      </c>
      <c r="M73" s="233">
        <f>G73*(1+L73/100)</f>
        <v>0</v>
      </c>
      <c r="N73" s="233">
        <v>0</v>
      </c>
      <c r="O73" s="233">
        <f>ROUND(E73*N73,2)</f>
        <v>0</v>
      </c>
      <c r="P73" s="233">
        <v>0</v>
      </c>
      <c r="Q73" s="233">
        <f>ROUND(E73*P73,2)</f>
        <v>0</v>
      </c>
      <c r="R73" s="233" t="s">
        <v>167</v>
      </c>
      <c r="S73" s="233" t="s">
        <v>168</v>
      </c>
      <c r="T73" s="234" t="s">
        <v>168</v>
      </c>
      <c r="U73" s="220">
        <v>6.6000000000000003E-2</v>
      </c>
      <c r="V73" s="220">
        <f>ROUND(E73*U73,2)</f>
        <v>1.58</v>
      </c>
      <c r="W73" s="220"/>
      <c r="X73" s="220" t="s">
        <v>169</v>
      </c>
      <c r="Y73" s="211"/>
      <c r="Z73" s="211"/>
      <c r="AA73" s="211"/>
      <c r="AB73" s="211"/>
      <c r="AC73" s="211"/>
      <c r="AD73" s="211"/>
      <c r="AE73" s="211"/>
      <c r="AF73" s="211"/>
      <c r="AG73" s="211" t="s">
        <v>170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18"/>
      <c r="B74" s="219"/>
      <c r="C74" s="258" t="s">
        <v>247</v>
      </c>
      <c r="D74" s="256"/>
      <c r="E74" s="256"/>
      <c r="F74" s="256"/>
      <c r="G74" s="256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11"/>
      <c r="Z74" s="211"/>
      <c r="AA74" s="211"/>
      <c r="AB74" s="211"/>
      <c r="AC74" s="211"/>
      <c r="AD74" s="211"/>
      <c r="AE74" s="211"/>
      <c r="AF74" s="211"/>
      <c r="AG74" s="211" t="s">
        <v>172</v>
      </c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 x14ac:dyDescent="0.2">
      <c r="A75" s="218"/>
      <c r="B75" s="219"/>
      <c r="C75" s="259" t="s">
        <v>193</v>
      </c>
      <c r="D75" s="254"/>
      <c r="E75" s="255">
        <v>24</v>
      </c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11"/>
      <c r="Z75" s="211"/>
      <c r="AA75" s="211"/>
      <c r="AB75" s="211"/>
      <c r="AC75" s="211"/>
      <c r="AD75" s="211"/>
      <c r="AE75" s="211"/>
      <c r="AF75" s="211"/>
      <c r="AG75" s="211" t="s">
        <v>174</v>
      </c>
      <c r="AH75" s="211">
        <v>5</v>
      </c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ht="22.5" outlineLevel="1" x14ac:dyDescent="0.2">
      <c r="A76" s="228">
        <v>17</v>
      </c>
      <c r="B76" s="229" t="s">
        <v>248</v>
      </c>
      <c r="C76" s="247" t="s">
        <v>249</v>
      </c>
      <c r="D76" s="230" t="s">
        <v>166</v>
      </c>
      <c r="E76" s="231">
        <v>17</v>
      </c>
      <c r="F76" s="232"/>
      <c r="G76" s="233">
        <f>ROUND(E76*F76,2)</f>
        <v>0</v>
      </c>
      <c r="H76" s="232"/>
      <c r="I76" s="233">
        <f>ROUND(E76*H76,2)</f>
        <v>0</v>
      </c>
      <c r="J76" s="232"/>
      <c r="K76" s="233">
        <f>ROUND(E76*J76,2)</f>
        <v>0</v>
      </c>
      <c r="L76" s="233">
        <v>21</v>
      </c>
      <c r="M76" s="233">
        <f>G76*(1+L76/100)</f>
        <v>0</v>
      </c>
      <c r="N76" s="233">
        <v>0</v>
      </c>
      <c r="O76" s="233">
        <f>ROUND(E76*N76,2)</f>
        <v>0</v>
      </c>
      <c r="P76" s="233">
        <v>0</v>
      </c>
      <c r="Q76" s="233">
        <f>ROUND(E76*P76,2)</f>
        <v>0</v>
      </c>
      <c r="R76" s="233" t="s">
        <v>167</v>
      </c>
      <c r="S76" s="233" t="s">
        <v>168</v>
      </c>
      <c r="T76" s="234" t="s">
        <v>168</v>
      </c>
      <c r="U76" s="220">
        <v>0.30299999999999999</v>
      </c>
      <c r="V76" s="220">
        <f>ROUND(E76*U76,2)</f>
        <v>5.15</v>
      </c>
      <c r="W76" s="220"/>
      <c r="X76" s="220" t="s">
        <v>169</v>
      </c>
      <c r="Y76" s="211"/>
      <c r="Z76" s="211"/>
      <c r="AA76" s="211"/>
      <c r="AB76" s="211"/>
      <c r="AC76" s="211"/>
      <c r="AD76" s="211"/>
      <c r="AE76" s="211"/>
      <c r="AF76" s="211"/>
      <c r="AG76" s="211" t="s">
        <v>170</v>
      </c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">
      <c r="A77" s="218"/>
      <c r="B77" s="219"/>
      <c r="C77" s="258" t="s">
        <v>247</v>
      </c>
      <c r="D77" s="256"/>
      <c r="E77" s="256"/>
      <c r="F77" s="256"/>
      <c r="G77" s="256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11"/>
      <c r="Z77" s="211"/>
      <c r="AA77" s="211"/>
      <c r="AB77" s="211"/>
      <c r="AC77" s="211"/>
      <c r="AD77" s="211"/>
      <c r="AE77" s="211"/>
      <c r="AF77" s="211"/>
      <c r="AG77" s="211" t="s">
        <v>172</v>
      </c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1" x14ac:dyDescent="0.2">
      <c r="A78" s="218"/>
      <c r="B78" s="219"/>
      <c r="C78" s="259" t="s">
        <v>196</v>
      </c>
      <c r="D78" s="254"/>
      <c r="E78" s="255">
        <v>17</v>
      </c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11"/>
      <c r="Z78" s="211"/>
      <c r="AA78" s="211"/>
      <c r="AB78" s="211"/>
      <c r="AC78" s="211"/>
      <c r="AD78" s="211"/>
      <c r="AE78" s="211"/>
      <c r="AF78" s="211"/>
      <c r="AG78" s="211" t="s">
        <v>174</v>
      </c>
      <c r="AH78" s="211">
        <v>5</v>
      </c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ht="22.5" outlineLevel="1" x14ac:dyDescent="0.2">
      <c r="A79" s="228">
        <v>18</v>
      </c>
      <c r="B79" s="229" t="s">
        <v>250</v>
      </c>
      <c r="C79" s="247" t="s">
        <v>251</v>
      </c>
      <c r="D79" s="230" t="s">
        <v>221</v>
      </c>
      <c r="E79" s="231">
        <v>426</v>
      </c>
      <c r="F79" s="232"/>
      <c r="G79" s="233">
        <f>ROUND(E79*F79,2)</f>
        <v>0</v>
      </c>
      <c r="H79" s="232"/>
      <c r="I79" s="233">
        <f>ROUND(E79*H79,2)</f>
        <v>0</v>
      </c>
      <c r="J79" s="232"/>
      <c r="K79" s="233">
        <f>ROUND(E79*J79,2)</f>
        <v>0</v>
      </c>
      <c r="L79" s="233">
        <v>21</v>
      </c>
      <c r="M79" s="233">
        <f>G79*(1+L79/100)</f>
        <v>0</v>
      </c>
      <c r="N79" s="233">
        <v>0</v>
      </c>
      <c r="O79" s="233">
        <f>ROUND(E79*N79,2)</f>
        <v>0</v>
      </c>
      <c r="P79" s="233">
        <v>0</v>
      </c>
      <c r="Q79" s="233">
        <f>ROUND(E79*P79,2)</f>
        <v>0</v>
      </c>
      <c r="R79" s="233" t="s">
        <v>186</v>
      </c>
      <c r="S79" s="233" t="s">
        <v>168</v>
      </c>
      <c r="T79" s="234" t="s">
        <v>168</v>
      </c>
      <c r="U79" s="220">
        <v>0</v>
      </c>
      <c r="V79" s="220">
        <f>ROUND(E79*U79,2)</f>
        <v>0</v>
      </c>
      <c r="W79" s="220"/>
      <c r="X79" s="220" t="s">
        <v>169</v>
      </c>
      <c r="Y79" s="211"/>
      <c r="Z79" s="211"/>
      <c r="AA79" s="211"/>
      <c r="AB79" s="211"/>
      <c r="AC79" s="211"/>
      <c r="AD79" s="211"/>
      <c r="AE79" s="211"/>
      <c r="AF79" s="211"/>
      <c r="AG79" s="211" t="s">
        <v>170</v>
      </c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ht="22.5" outlineLevel="1" x14ac:dyDescent="0.2">
      <c r="A80" s="218"/>
      <c r="B80" s="219"/>
      <c r="C80" s="258" t="s">
        <v>252</v>
      </c>
      <c r="D80" s="256"/>
      <c r="E80" s="256"/>
      <c r="F80" s="256"/>
      <c r="G80" s="256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11"/>
      <c r="Z80" s="211"/>
      <c r="AA80" s="211"/>
      <c r="AB80" s="211"/>
      <c r="AC80" s="211"/>
      <c r="AD80" s="211"/>
      <c r="AE80" s="211"/>
      <c r="AF80" s="211"/>
      <c r="AG80" s="211" t="s">
        <v>172</v>
      </c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35" t="str">
        <f>C80</f>
        <v>bez naložení, avšak se složením zemin schopných zúrodnění, kamenouhelných hlušin a výsypkových materiálů, příplatek za každých dalších i započatých 1000 m,</v>
      </c>
      <c r="BB80" s="211"/>
      <c r="BC80" s="211"/>
      <c r="BD80" s="211"/>
      <c r="BE80" s="211"/>
      <c r="BF80" s="211"/>
      <c r="BG80" s="211"/>
      <c r="BH80" s="211"/>
    </row>
    <row r="81" spans="1:60" outlineLevel="1" x14ac:dyDescent="0.2">
      <c r="A81" s="218"/>
      <c r="B81" s="219"/>
      <c r="C81" s="249" t="s">
        <v>253</v>
      </c>
      <c r="D81" s="237"/>
      <c r="E81" s="237"/>
      <c r="F81" s="237"/>
      <c r="G81" s="237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11"/>
      <c r="Z81" s="211"/>
      <c r="AA81" s="211"/>
      <c r="AB81" s="211"/>
      <c r="AC81" s="211"/>
      <c r="AD81" s="211"/>
      <c r="AE81" s="211"/>
      <c r="AF81" s="211"/>
      <c r="AG81" s="211" t="s">
        <v>128</v>
      </c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 x14ac:dyDescent="0.2">
      <c r="A82" s="218"/>
      <c r="B82" s="219"/>
      <c r="C82" s="259" t="s">
        <v>254</v>
      </c>
      <c r="D82" s="254"/>
      <c r="E82" s="255">
        <v>426</v>
      </c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11"/>
      <c r="Z82" s="211"/>
      <c r="AA82" s="211"/>
      <c r="AB82" s="211"/>
      <c r="AC82" s="211"/>
      <c r="AD82" s="211"/>
      <c r="AE82" s="211"/>
      <c r="AF82" s="211"/>
      <c r="AG82" s="211" t="s">
        <v>174</v>
      </c>
      <c r="AH82" s="211">
        <v>5</v>
      </c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">
      <c r="A83" s="228">
        <v>19</v>
      </c>
      <c r="B83" s="229" t="s">
        <v>255</v>
      </c>
      <c r="C83" s="247" t="s">
        <v>256</v>
      </c>
      <c r="D83" s="230" t="s">
        <v>166</v>
      </c>
      <c r="E83" s="231">
        <v>24</v>
      </c>
      <c r="F83" s="232"/>
      <c r="G83" s="233">
        <f>ROUND(E83*F83,2)</f>
        <v>0</v>
      </c>
      <c r="H83" s="232"/>
      <c r="I83" s="233">
        <f>ROUND(E83*H83,2)</f>
        <v>0</v>
      </c>
      <c r="J83" s="232"/>
      <c r="K83" s="233">
        <f>ROUND(E83*J83,2)</f>
        <v>0</v>
      </c>
      <c r="L83" s="233">
        <v>21</v>
      </c>
      <c r="M83" s="233">
        <f>G83*(1+L83/100)</f>
        <v>0</v>
      </c>
      <c r="N83" s="233">
        <v>0</v>
      </c>
      <c r="O83" s="233">
        <f>ROUND(E83*N83,2)</f>
        <v>0</v>
      </c>
      <c r="P83" s="233">
        <v>0</v>
      </c>
      <c r="Q83" s="233">
        <f>ROUND(E83*P83,2)</f>
        <v>0</v>
      </c>
      <c r="R83" s="233" t="s">
        <v>167</v>
      </c>
      <c r="S83" s="233" t="s">
        <v>168</v>
      </c>
      <c r="T83" s="234" t="s">
        <v>168</v>
      </c>
      <c r="U83" s="220">
        <v>0.34899999999999998</v>
      </c>
      <c r="V83" s="220">
        <f>ROUND(E83*U83,2)</f>
        <v>8.3800000000000008</v>
      </c>
      <c r="W83" s="220"/>
      <c r="X83" s="220" t="s">
        <v>169</v>
      </c>
      <c r="Y83" s="211"/>
      <c r="Z83" s="211"/>
      <c r="AA83" s="211"/>
      <c r="AB83" s="211"/>
      <c r="AC83" s="211"/>
      <c r="AD83" s="211"/>
      <c r="AE83" s="211"/>
      <c r="AF83" s="211"/>
      <c r="AG83" s="211" t="s">
        <v>170</v>
      </c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 x14ac:dyDescent="0.2">
      <c r="A84" s="218"/>
      <c r="B84" s="219"/>
      <c r="C84" s="258" t="s">
        <v>257</v>
      </c>
      <c r="D84" s="256"/>
      <c r="E84" s="256"/>
      <c r="F84" s="256"/>
      <c r="G84" s="256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11"/>
      <c r="Z84" s="211"/>
      <c r="AA84" s="211"/>
      <c r="AB84" s="211"/>
      <c r="AC84" s="211"/>
      <c r="AD84" s="211"/>
      <c r="AE84" s="211"/>
      <c r="AF84" s="211"/>
      <c r="AG84" s="211" t="s">
        <v>172</v>
      </c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18"/>
      <c r="B85" s="219"/>
      <c r="C85" s="259" t="s">
        <v>193</v>
      </c>
      <c r="D85" s="254"/>
      <c r="E85" s="255">
        <v>24</v>
      </c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11"/>
      <c r="Z85" s="211"/>
      <c r="AA85" s="211"/>
      <c r="AB85" s="211"/>
      <c r="AC85" s="211"/>
      <c r="AD85" s="211"/>
      <c r="AE85" s="211"/>
      <c r="AF85" s="211"/>
      <c r="AG85" s="211" t="s">
        <v>174</v>
      </c>
      <c r="AH85" s="211">
        <v>5</v>
      </c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outlineLevel="1" x14ac:dyDescent="0.2">
      <c r="A86" s="228">
        <v>20</v>
      </c>
      <c r="B86" s="229" t="s">
        <v>258</v>
      </c>
      <c r="C86" s="247" t="s">
        <v>259</v>
      </c>
      <c r="D86" s="230" t="s">
        <v>166</v>
      </c>
      <c r="E86" s="231">
        <v>17</v>
      </c>
      <c r="F86" s="232"/>
      <c r="G86" s="233">
        <f>ROUND(E86*F86,2)</f>
        <v>0</v>
      </c>
      <c r="H86" s="232"/>
      <c r="I86" s="233">
        <f>ROUND(E86*H86,2)</f>
        <v>0</v>
      </c>
      <c r="J86" s="232"/>
      <c r="K86" s="233">
        <f>ROUND(E86*J86,2)</f>
        <v>0</v>
      </c>
      <c r="L86" s="233">
        <v>21</v>
      </c>
      <c r="M86" s="233">
        <f>G86*(1+L86/100)</f>
        <v>0</v>
      </c>
      <c r="N86" s="233">
        <v>0</v>
      </c>
      <c r="O86" s="233">
        <f>ROUND(E86*N86,2)</f>
        <v>0</v>
      </c>
      <c r="P86" s="233">
        <v>0</v>
      </c>
      <c r="Q86" s="233">
        <f>ROUND(E86*P86,2)</f>
        <v>0</v>
      </c>
      <c r="R86" s="233" t="s">
        <v>167</v>
      </c>
      <c r="S86" s="233" t="s">
        <v>168</v>
      </c>
      <c r="T86" s="234" t="s">
        <v>168</v>
      </c>
      <c r="U86" s="220">
        <v>0.74199999999999999</v>
      </c>
      <c r="V86" s="220">
        <f>ROUND(E86*U86,2)</f>
        <v>12.61</v>
      </c>
      <c r="W86" s="220"/>
      <c r="X86" s="220" t="s">
        <v>169</v>
      </c>
      <c r="Y86" s="211"/>
      <c r="Z86" s="211"/>
      <c r="AA86" s="211"/>
      <c r="AB86" s="211"/>
      <c r="AC86" s="211"/>
      <c r="AD86" s="211"/>
      <c r="AE86" s="211"/>
      <c r="AF86" s="211"/>
      <c r="AG86" s="211" t="s">
        <v>170</v>
      </c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1" x14ac:dyDescent="0.2">
      <c r="A87" s="218"/>
      <c r="B87" s="219"/>
      <c r="C87" s="258" t="s">
        <v>257</v>
      </c>
      <c r="D87" s="256"/>
      <c r="E87" s="256"/>
      <c r="F87" s="256"/>
      <c r="G87" s="256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11"/>
      <c r="Z87" s="211"/>
      <c r="AA87" s="211"/>
      <c r="AB87" s="211"/>
      <c r="AC87" s="211"/>
      <c r="AD87" s="211"/>
      <c r="AE87" s="211"/>
      <c r="AF87" s="211"/>
      <c r="AG87" s="211" t="s">
        <v>172</v>
      </c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outlineLevel="1" x14ac:dyDescent="0.2">
      <c r="A88" s="218"/>
      <c r="B88" s="219"/>
      <c r="C88" s="259" t="s">
        <v>196</v>
      </c>
      <c r="D88" s="254"/>
      <c r="E88" s="255">
        <v>17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1"/>
      <c r="Z88" s="211"/>
      <c r="AA88" s="211"/>
      <c r="AB88" s="211"/>
      <c r="AC88" s="211"/>
      <c r="AD88" s="211"/>
      <c r="AE88" s="211"/>
      <c r="AF88" s="211"/>
      <c r="AG88" s="211" t="s">
        <v>174</v>
      </c>
      <c r="AH88" s="211">
        <v>5</v>
      </c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outlineLevel="1" x14ac:dyDescent="0.2">
      <c r="A89" s="228">
        <v>21</v>
      </c>
      <c r="B89" s="229" t="s">
        <v>260</v>
      </c>
      <c r="C89" s="247" t="s">
        <v>261</v>
      </c>
      <c r="D89" s="230" t="s">
        <v>199</v>
      </c>
      <c r="E89" s="231">
        <v>107.5</v>
      </c>
      <c r="F89" s="232"/>
      <c r="G89" s="233">
        <f>ROUND(E89*F89,2)</f>
        <v>0</v>
      </c>
      <c r="H89" s="232"/>
      <c r="I89" s="233">
        <f>ROUND(E89*H89,2)</f>
        <v>0</v>
      </c>
      <c r="J89" s="232"/>
      <c r="K89" s="233">
        <f>ROUND(E89*J89,2)</f>
        <v>0</v>
      </c>
      <c r="L89" s="233">
        <v>21</v>
      </c>
      <c r="M89" s="233">
        <f>G89*(1+L89/100)</f>
        <v>0</v>
      </c>
      <c r="N89" s="233">
        <v>0</v>
      </c>
      <c r="O89" s="233">
        <f>ROUND(E89*N89,2)</f>
        <v>0</v>
      </c>
      <c r="P89" s="233">
        <v>0</v>
      </c>
      <c r="Q89" s="233">
        <f>ROUND(E89*P89,2)</f>
        <v>0</v>
      </c>
      <c r="R89" s="233" t="s">
        <v>262</v>
      </c>
      <c r="S89" s="233" t="s">
        <v>168</v>
      </c>
      <c r="T89" s="234" t="s">
        <v>168</v>
      </c>
      <c r="U89" s="220">
        <v>0.06</v>
      </c>
      <c r="V89" s="220">
        <f>ROUND(E89*U89,2)</f>
        <v>6.45</v>
      </c>
      <c r="W89" s="220"/>
      <c r="X89" s="220" t="s">
        <v>169</v>
      </c>
      <c r="Y89" s="211"/>
      <c r="Z89" s="211"/>
      <c r="AA89" s="211"/>
      <c r="AB89" s="211"/>
      <c r="AC89" s="211"/>
      <c r="AD89" s="211"/>
      <c r="AE89" s="211"/>
      <c r="AF89" s="211"/>
      <c r="AG89" s="211" t="s">
        <v>170</v>
      </c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 x14ac:dyDescent="0.2">
      <c r="A90" s="218"/>
      <c r="B90" s="219"/>
      <c r="C90" s="258" t="s">
        <v>263</v>
      </c>
      <c r="D90" s="256"/>
      <c r="E90" s="256"/>
      <c r="F90" s="256"/>
      <c r="G90" s="256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11"/>
      <c r="Z90" s="211"/>
      <c r="AA90" s="211"/>
      <c r="AB90" s="211"/>
      <c r="AC90" s="211"/>
      <c r="AD90" s="211"/>
      <c r="AE90" s="211"/>
      <c r="AF90" s="211"/>
      <c r="AG90" s="211" t="s">
        <v>172</v>
      </c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1" x14ac:dyDescent="0.2">
      <c r="A91" s="218"/>
      <c r="B91" s="219"/>
      <c r="C91" s="259" t="s">
        <v>228</v>
      </c>
      <c r="D91" s="254"/>
      <c r="E91" s="255">
        <v>109.5</v>
      </c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11"/>
      <c r="Z91" s="211"/>
      <c r="AA91" s="211"/>
      <c r="AB91" s="211"/>
      <c r="AC91" s="211"/>
      <c r="AD91" s="211"/>
      <c r="AE91" s="211"/>
      <c r="AF91" s="211"/>
      <c r="AG91" s="211" t="s">
        <v>174</v>
      </c>
      <c r="AH91" s="211">
        <v>0</v>
      </c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">
      <c r="A92" s="218"/>
      <c r="B92" s="219"/>
      <c r="C92" s="259" t="s">
        <v>264</v>
      </c>
      <c r="D92" s="254"/>
      <c r="E92" s="255">
        <v>-2</v>
      </c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11"/>
      <c r="Z92" s="211"/>
      <c r="AA92" s="211"/>
      <c r="AB92" s="211"/>
      <c r="AC92" s="211"/>
      <c r="AD92" s="211"/>
      <c r="AE92" s="211"/>
      <c r="AF92" s="211"/>
      <c r="AG92" s="211" t="s">
        <v>174</v>
      </c>
      <c r="AH92" s="211">
        <v>0</v>
      </c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1" x14ac:dyDescent="0.2">
      <c r="A93" s="228">
        <v>22</v>
      </c>
      <c r="B93" s="229" t="s">
        <v>265</v>
      </c>
      <c r="C93" s="247" t="s">
        <v>266</v>
      </c>
      <c r="D93" s="230" t="s">
        <v>199</v>
      </c>
      <c r="E93" s="231">
        <v>107.5</v>
      </c>
      <c r="F93" s="232"/>
      <c r="G93" s="233">
        <f>ROUND(E93*F93,2)</f>
        <v>0</v>
      </c>
      <c r="H93" s="232"/>
      <c r="I93" s="233">
        <f>ROUND(E93*H93,2)</f>
        <v>0</v>
      </c>
      <c r="J93" s="232"/>
      <c r="K93" s="233">
        <f>ROUND(E93*J93,2)</f>
        <v>0</v>
      </c>
      <c r="L93" s="233">
        <v>21</v>
      </c>
      <c r="M93" s="233">
        <f>G93*(1+L93/100)</f>
        <v>0</v>
      </c>
      <c r="N93" s="233">
        <v>0</v>
      </c>
      <c r="O93" s="233">
        <f>ROUND(E93*N93,2)</f>
        <v>0</v>
      </c>
      <c r="P93" s="233">
        <v>0</v>
      </c>
      <c r="Q93" s="233">
        <f>ROUND(E93*P93,2)</f>
        <v>0</v>
      </c>
      <c r="R93" s="233" t="s">
        <v>186</v>
      </c>
      <c r="S93" s="233" t="s">
        <v>168</v>
      </c>
      <c r="T93" s="234" t="s">
        <v>168</v>
      </c>
      <c r="U93" s="220">
        <v>0.01</v>
      </c>
      <c r="V93" s="220">
        <f>ROUND(E93*U93,2)</f>
        <v>1.08</v>
      </c>
      <c r="W93" s="220"/>
      <c r="X93" s="220" t="s">
        <v>169</v>
      </c>
      <c r="Y93" s="211"/>
      <c r="Z93" s="211"/>
      <c r="AA93" s="211"/>
      <c r="AB93" s="211"/>
      <c r="AC93" s="211"/>
      <c r="AD93" s="211"/>
      <c r="AE93" s="211"/>
      <c r="AF93" s="211"/>
      <c r="AG93" s="211" t="s">
        <v>170</v>
      </c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 x14ac:dyDescent="0.2">
      <c r="A94" s="218"/>
      <c r="B94" s="219"/>
      <c r="C94" s="258" t="s">
        <v>267</v>
      </c>
      <c r="D94" s="256"/>
      <c r="E94" s="256"/>
      <c r="F94" s="256"/>
      <c r="G94" s="256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11"/>
      <c r="Z94" s="211"/>
      <c r="AA94" s="211"/>
      <c r="AB94" s="211"/>
      <c r="AC94" s="211"/>
      <c r="AD94" s="211"/>
      <c r="AE94" s="211"/>
      <c r="AF94" s="211"/>
      <c r="AG94" s="211" t="s">
        <v>172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18"/>
      <c r="B95" s="219"/>
      <c r="C95" s="260" t="s">
        <v>268</v>
      </c>
      <c r="D95" s="257"/>
      <c r="E95" s="257"/>
      <c r="F95" s="257"/>
      <c r="G95" s="257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11"/>
      <c r="Z95" s="211"/>
      <c r="AA95" s="211"/>
      <c r="AB95" s="211"/>
      <c r="AC95" s="211"/>
      <c r="AD95" s="211"/>
      <c r="AE95" s="211"/>
      <c r="AF95" s="211"/>
      <c r="AG95" s="211" t="s">
        <v>172</v>
      </c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18"/>
      <c r="B96" s="219"/>
      <c r="C96" s="249" t="s">
        <v>269</v>
      </c>
      <c r="D96" s="237"/>
      <c r="E96" s="237"/>
      <c r="F96" s="237"/>
      <c r="G96" s="237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11"/>
      <c r="Z96" s="211"/>
      <c r="AA96" s="211"/>
      <c r="AB96" s="211"/>
      <c r="AC96" s="211"/>
      <c r="AD96" s="211"/>
      <c r="AE96" s="211"/>
      <c r="AF96" s="211"/>
      <c r="AG96" s="211" t="s">
        <v>128</v>
      </c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18"/>
      <c r="B97" s="219"/>
      <c r="C97" s="259" t="s">
        <v>228</v>
      </c>
      <c r="D97" s="254"/>
      <c r="E97" s="255">
        <v>109.5</v>
      </c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11"/>
      <c r="Z97" s="211"/>
      <c r="AA97" s="211"/>
      <c r="AB97" s="211"/>
      <c r="AC97" s="211"/>
      <c r="AD97" s="211"/>
      <c r="AE97" s="211"/>
      <c r="AF97" s="211"/>
      <c r="AG97" s="211" t="s">
        <v>174</v>
      </c>
      <c r="AH97" s="211">
        <v>0</v>
      </c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">
      <c r="A98" s="218"/>
      <c r="B98" s="219"/>
      <c r="C98" s="259" t="s">
        <v>264</v>
      </c>
      <c r="D98" s="254"/>
      <c r="E98" s="255">
        <v>-2</v>
      </c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11"/>
      <c r="Z98" s="211"/>
      <c r="AA98" s="211"/>
      <c r="AB98" s="211"/>
      <c r="AC98" s="211"/>
      <c r="AD98" s="211"/>
      <c r="AE98" s="211"/>
      <c r="AF98" s="211"/>
      <c r="AG98" s="211" t="s">
        <v>174</v>
      </c>
      <c r="AH98" s="211">
        <v>0</v>
      </c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outlineLevel="1" x14ac:dyDescent="0.2">
      <c r="A99" s="228">
        <v>23</v>
      </c>
      <c r="B99" s="229" t="s">
        <v>270</v>
      </c>
      <c r="C99" s="247" t="s">
        <v>271</v>
      </c>
      <c r="D99" s="230" t="s">
        <v>199</v>
      </c>
      <c r="E99" s="231">
        <v>322.5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33">
        <v>0</v>
      </c>
      <c r="O99" s="233">
        <f>ROUND(E99*N99,2)</f>
        <v>0</v>
      </c>
      <c r="P99" s="233">
        <v>0</v>
      </c>
      <c r="Q99" s="233">
        <f>ROUND(E99*P99,2)</f>
        <v>0</v>
      </c>
      <c r="R99" s="233" t="s">
        <v>167</v>
      </c>
      <c r="S99" s="233" t="s">
        <v>168</v>
      </c>
      <c r="T99" s="234" t="s">
        <v>168</v>
      </c>
      <c r="U99" s="220">
        <v>1.7999999999999999E-2</v>
      </c>
      <c r="V99" s="220">
        <f>ROUND(E99*U99,2)</f>
        <v>5.81</v>
      </c>
      <c r="W99" s="220"/>
      <c r="X99" s="220" t="s">
        <v>169</v>
      </c>
      <c r="Y99" s="211"/>
      <c r="Z99" s="211"/>
      <c r="AA99" s="211"/>
      <c r="AB99" s="211"/>
      <c r="AC99" s="211"/>
      <c r="AD99" s="211"/>
      <c r="AE99" s="211"/>
      <c r="AF99" s="211"/>
      <c r="AG99" s="211" t="s">
        <v>170</v>
      </c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18"/>
      <c r="B100" s="219"/>
      <c r="C100" s="258" t="s">
        <v>272</v>
      </c>
      <c r="D100" s="256"/>
      <c r="E100" s="256"/>
      <c r="F100" s="256"/>
      <c r="G100" s="256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11"/>
      <c r="Z100" s="211"/>
      <c r="AA100" s="211"/>
      <c r="AB100" s="211"/>
      <c r="AC100" s="211"/>
      <c r="AD100" s="211"/>
      <c r="AE100" s="211"/>
      <c r="AF100" s="211"/>
      <c r="AG100" s="211" t="s">
        <v>172</v>
      </c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 x14ac:dyDescent="0.2">
      <c r="A101" s="218"/>
      <c r="B101" s="219"/>
      <c r="C101" s="259" t="s">
        <v>223</v>
      </c>
      <c r="D101" s="254"/>
      <c r="E101" s="255">
        <v>328.5</v>
      </c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11"/>
      <c r="Z101" s="211"/>
      <c r="AA101" s="211"/>
      <c r="AB101" s="211"/>
      <c r="AC101" s="211"/>
      <c r="AD101" s="211"/>
      <c r="AE101" s="211"/>
      <c r="AF101" s="211"/>
      <c r="AG101" s="211" t="s">
        <v>174</v>
      </c>
      <c r="AH101" s="211">
        <v>0</v>
      </c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outlineLevel="1" x14ac:dyDescent="0.2">
      <c r="A102" s="218"/>
      <c r="B102" s="219"/>
      <c r="C102" s="259" t="s">
        <v>273</v>
      </c>
      <c r="D102" s="254"/>
      <c r="E102" s="255">
        <v>-6</v>
      </c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11"/>
      <c r="Z102" s="211"/>
      <c r="AA102" s="211"/>
      <c r="AB102" s="211"/>
      <c r="AC102" s="211"/>
      <c r="AD102" s="211"/>
      <c r="AE102" s="211"/>
      <c r="AF102" s="211"/>
      <c r="AG102" s="211" t="s">
        <v>174</v>
      </c>
      <c r="AH102" s="211">
        <v>0</v>
      </c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outlineLevel="1" x14ac:dyDescent="0.2">
      <c r="A103" s="228">
        <v>24</v>
      </c>
      <c r="B103" s="229" t="s">
        <v>274</v>
      </c>
      <c r="C103" s="247" t="s">
        <v>275</v>
      </c>
      <c r="D103" s="230" t="s">
        <v>221</v>
      </c>
      <c r="E103" s="231">
        <v>106.5</v>
      </c>
      <c r="F103" s="232"/>
      <c r="G103" s="233">
        <f>ROUND(E103*F103,2)</f>
        <v>0</v>
      </c>
      <c r="H103" s="232"/>
      <c r="I103" s="233">
        <f>ROUND(E103*H103,2)</f>
        <v>0</v>
      </c>
      <c r="J103" s="232"/>
      <c r="K103" s="233">
        <f>ROUND(E103*J103,2)</f>
        <v>0</v>
      </c>
      <c r="L103" s="233">
        <v>21</v>
      </c>
      <c r="M103" s="233">
        <f>G103*(1+L103/100)</f>
        <v>0</v>
      </c>
      <c r="N103" s="233">
        <v>0</v>
      </c>
      <c r="O103" s="233">
        <f>ROUND(E103*N103,2)</f>
        <v>0</v>
      </c>
      <c r="P103" s="233">
        <v>0</v>
      </c>
      <c r="Q103" s="233">
        <f>ROUND(E103*P103,2)</f>
        <v>0</v>
      </c>
      <c r="R103" s="233" t="s">
        <v>167</v>
      </c>
      <c r="S103" s="233" t="s">
        <v>168</v>
      </c>
      <c r="T103" s="234" t="s">
        <v>168</v>
      </c>
      <c r="U103" s="220">
        <v>0</v>
      </c>
      <c r="V103" s="220">
        <f>ROUND(E103*U103,2)</f>
        <v>0</v>
      </c>
      <c r="W103" s="220"/>
      <c r="X103" s="220" t="s">
        <v>169</v>
      </c>
      <c r="Y103" s="211"/>
      <c r="Z103" s="211"/>
      <c r="AA103" s="211"/>
      <c r="AB103" s="211"/>
      <c r="AC103" s="211"/>
      <c r="AD103" s="211"/>
      <c r="AE103" s="211"/>
      <c r="AF103" s="211"/>
      <c r="AG103" s="211" t="s">
        <v>170</v>
      </c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outlineLevel="1" x14ac:dyDescent="0.2">
      <c r="A104" s="218"/>
      <c r="B104" s="219"/>
      <c r="C104" s="259" t="s">
        <v>276</v>
      </c>
      <c r="D104" s="254"/>
      <c r="E104" s="255">
        <v>106.5</v>
      </c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11"/>
      <c r="Z104" s="211"/>
      <c r="AA104" s="211"/>
      <c r="AB104" s="211"/>
      <c r="AC104" s="211"/>
      <c r="AD104" s="211"/>
      <c r="AE104" s="211"/>
      <c r="AF104" s="211"/>
      <c r="AG104" s="211" t="s">
        <v>174</v>
      </c>
      <c r="AH104" s="211">
        <v>5</v>
      </c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28">
        <v>25</v>
      </c>
      <c r="B105" s="229" t="s">
        <v>277</v>
      </c>
      <c r="C105" s="247" t="s">
        <v>278</v>
      </c>
      <c r="D105" s="230" t="s">
        <v>279</v>
      </c>
      <c r="E105" s="231">
        <v>2.6875</v>
      </c>
      <c r="F105" s="232"/>
      <c r="G105" s="233">
        <f>ROUND(E105*F105,2)</f>
        <v>0</v>
      </c>
      <c r="H105" s="232"/>
      <c r="I105" s="233">
        <f>ROUND(E105*H105,2)</f>
        <v>0</v>
      </c>
      <c r="J105" s="232"/>
      <c r="K105" s="233">
        <f>ROUND(E105*J105,2)</f>
        <v>0</v>
      </c>
      <c r="L105" s="233">
        <v>21</v>
      </c>
      <c r="M105" s="233">
        <f>G105*(1+L105/100)</f>
        <v>0</v>
      </c>
      <c r="N105" s="233">
        <v>1E-3</v>
      </c>
      <c r="O105" s="233">
        <f>ROUND(E105*N105,2)</f>
        <v>0</v>
      </c>
      <c r="P105" s="233">
        <v>0</v>
      </c>
      <c r="Q105" s="233">
        <f>ROUND(E105*P105,2)</f>
        <v>0</v>
      </c>
      <c r="R105" s="233" t="s">
        <v>280</v>
      </c>
      <c r="S105" s="233" t="s">
        <v>168</v>
      </c>
      <c r="T105" s="234" t="s">
        <v>168</v>
      </c>
      <c r="U105" s="220">
        <v>0</v>
      </c>
      <c r="V105" s="220">
        <f>ROUND(E105*U105,2)</f>
        <v>0</v>
      </c>
      <c r="W105" s="220"/>
      <c r="X105" s="220" t="s">
        <v>281</v>
      </c>
      <c r="Y105" s="211"/>
      <c r="Z105" s="211"/>
      <c r="AA105" s="211"/>
      <c r="AB105" s="211"/>
      <c r="AC105" s="211"/>
      <c r="AD105" s="211"/>
      <c r="AE105" s="211"/>
      <c r="AF105" s="211"/>
      <c r="AG105" s="211" t="s">
        <v>282</v>
      </c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outlineLevel="1" x14ac:dyDescent="0.2">
      <c r="A106" s="218"/>
      <c r="B106" s="219"/>
      <c r="C106" s="259" t="s">
        <v>283</v>
      </c>
      <c r="D106" s="254"/>
      <c r="E106" s="255">
        <v>2.6875</v>
      </c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11"/>
      <c r="Z106" s="211"/>
      <c r="AA106" s="211"/>
      <c r="AB106" s="211"/>
      <c r="AC106" s="211"/>
      <c r="AD106" s="211"/>
      <c r="AE106" s="211"/>
      <c r="AF106" s="211"/>
      <c r="AG106" s="211" t="s">
        <v>174</v>
      </c>
      <c r="AH106" s="211">
        <v>5</v>
      </c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1" x14ac:dyDescent="0.2">
      <c r="A107" s="228">
        <v>26</v>
      </c>
      <c r="B107" s="229" t="s">
        <v>284</v>
      </c>
      <c r="C107" s="247" t="s">
        <v>285</v>
      </c>
      <c r="D107" s="230" t="s">
        <v>199</v>
      </c>
      <c r="E107" s="231">
        <v>52</v>
      </c>
      <c r="F107" s="232"/>
      <c r="G107" s="233">
        <f>ROUND(E107*F107,2)</f>
        <v>0</v>
      </c>
      <c r="H107" s="232"/>
      <c r="I107" s="233">
        <f>ROUND(E107*H107,2)</f>
        <v>0</v>
      </c>
      <c r="J107" s="232"/>
      <c r="K107" s="233">
        <f>ROUND(E107*J107,2)</f>
        <v>0</v>
      </c>
      <c r="L107" s="233">
        <v>21</v>
      </c>
      <c r="M107" s="233">
        <f>G107*(1+L107/100)</f>
        <v>0</v>
      </c>
      <c r="N107" s="233">
        <v>0</v>
      </c>
      <c r="O107" s="233">
        <f>ROUND(E107*N107,2)</f>
        <v>0</v>
      </c>
      <c r="P107" s="233">
        <v>0</v>
      </c>
      <c r="Q107" s="233">
        <f>ROUND(E107*P107,2)</f>
        <v>0</v>
      </c>
      <c r="R107" s="233"/>
      <c r="S107" s="233" t="s">
        <v>123</v>
      </c>
      <c r="T107" s="234" t="s">
        <v>124</v>
      </c>
      <c r="U107" s="220">
        <v>0.17</v>
      </c>
      <c r="V107" s="220">
        <f>ROUND(E107*U107,2)</f>
        <v>8.84</v>
      </c>
      <c r="W107" s="220"/>
      <c r="X107" s="220" t="s">
        <v>169</v>
      </c>
      <c r="Y107" s="211"/>
      <c r="Z107" s="211"/>
      <c r="AA107" s="211"/>
      <c r="AB107" s="211"/>
      <c r="AC107" s="211"/>
      <c r="AD107" s="211"/>
      <c r="AE107" s="211"/>
      <c r="AF107" s="211"/>
      <c r="AG107" s="211" t="s">
        <v>170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ht="22.5" outlineLevel="1" x14ac:dyDescent="0.2">
      <c r="A108" s="218"/>
      <c r="B108" s="219"/>
      <c r="C108" s="248" t="s">
        <v>286</v>
      </c>
      <c r="D108" s="236"/>
      <c r="E108" s="236"/>
      <c r="F108" s="236"/>
      <c r="G108" s="236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11"/>
      <c r="Z108" s="211"/>
      <c r="AA108" s="211"/>
      <c r="AB108" s="211"/>
      <c r="AC108" s="211"/>
      <c r="AD108" s="211"/>
      <c r="AE108" s="211"/>
      <c r="AF108" s="211"/>
      <c r="AG108" s="211" t="s">
        <v>128</v>
      </c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35" t="str">
        <f>C108</f>
        <v>Obnažení kořenového systému v blízkosti stromu (v průmětu koruny) pneumatickým rýčem a následné zkrácení kořenů včetně ošetření proti zahnívání</v>
      </c>
      <c r="BB108" s="211"/>
      <c r="BC108" s="211"/>
      <c r="BD108" s="211"/>
      <c r="BE108" s="211"/>
      <c r="BF108" s="211"/>
      <c r="BG108" s="211"/>
      <c r="BH108" s="211"/>
    </row>
    <row r="109" spans="1:60" outlineLevel="1" x14ac:dyDescent="0.2">
      <c r="A109" s="218"/>
      <c r="B109" s="219"/>
      <c r="C109" s="259" t="s">
        <v>287</v>
      </c>
      <c r="D109" s="254"/>
      <c r="E109" s="255">
        <v>52</v>
      </c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11"/>
      <c r="Z109" s="211"/>
      <c r="AA109" s="211"/>
      <c r="AB109" s="211"/>
      <c r="AC109" s="211"/>
      <c r="AD109" s="211"/>
      <c r="AE109" s="211"/>
      <c r="AF109" s="211"/>
      <c r="AG109" s="211" t="s">
        <v>174</v>
      </c>
      <c r="AH109" s="211">
        <v>0</v>
      </c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x14ac:dyDescent="0.2">
      <c r="A110" s="222" t="s">
        <v>118</v>
      </c>
      <c r="B110" s="223" t="s">
        <v>75</v>
      </c>
      <c r="C110" s="246" t="s">
        <v>76</v>
      </c>
      <c r="D110" s="224"/>
      <c r="E110" s="225"/>
      <c r="F110" s="226"/>
      <c r="G110" s="226">
        <f>SUMIF(AG111:AG140,"&lt;&gt;NOR",G111:G140)</f>
        <v>0</v>
      </c>
      <c r="H110" s="226"/>
      <c r="I110" s="226">
        <f>SUM(I111:I140)</f>
        <v>0</v>
      </c>
      <c r="J110" s="226"/>
      <c r="K110" s="226">
        <f>SUM(K111:K140)</f>
        <v>0</v>
      </c>
      <c r="L110" s="226"/>
      <c r="M110" s="226">
        <f>SUM(M111:M140)</f>
        <v>0</v>
      </c>
      <c r="N110" s="226"/>
      <c r="O110" s="226">
        <f>SUM(O111:O140)</f>
        <v>250.54000000000005</v>
      </c>
      <c r="P110" s="226"/>
      <c r="Q110" s="226">
        <f>SUM(Q111:Q140)</f>
        <v>0</v>
      </c>
      <c r="R110" s="226"/>
      <c r="S110" s="226"/>
      <c r="T110" s="227"/>
      <c r="U110" s="221"/>
      <c r="V110" s="221">
        <f>SUM(V111:V140)</f>
        <v>155.02999999999994</v>
      </c>
      <c r="W110" s="221"/>
      <c r="X110" s="221"/>
      <c r="AG110" t="s">
        <v>119</v>
      </c>
    </row>
    <row r="111" spans="1:60" ht="22.5" outlineLevel="1" x14ac:dyDescent="0.2">
      <c r="A111" s="228">
        <v>27</v>
      </c>
      <c r="B111" s="229" t="s">
        <v>288</v>
      </c>
      <c r="C111" s="247" t="s">
        <v>289</v>
      </c>
      <c r="D111" s="230" t="s">
        <v>199</v>
      </c>
      <c r="E111" s="231">
        <v>322.5</v>
      </c>
      <c r="F111" s="232"/>
      <c r="G111" s="233">
        <f>ROUND(E111*F111,2)</f>
        <v>0</v>
      </c>
      <c r="H111" s="232"/>
      <c r="I111" s="233">
        <f>ROUND(E111*H111,2)</f>
        <v>0</v>
      </c>
      <c r="J111" s="232"/>
      <c r="K111" s="233">
        <f>ROUND(E111*J111,2)</f>
        <v>0</v>
      </c>
      <c r="L111" s="233">
        <v>21</v>
      </c>
      <c r="M111" s="233">
        <f>G111*(1+L111/100)</f>
        <v>0</v>
      </c>
      <c r="N111" s="233">
        <v>0.19950000000000001</v>
      </c>
      <c r="O111" s="233">
        <f>ROUND(E111*N111,2)</f>
        <v>64.34</v>
      </c>
      <c r="P111" s="233">
        <v>0</v>
      </c>
      <c r="Q111" s="233">
        <f>ROUND(E111*P111,2)</f>
        <v>0</v>
      </c>
      <c r="R111" s="233" t="s">
        <v>200</v>
      </c>
      <c r="S111" s="233" t="s">
        <v>168</v>
      </c>
      <c r="T111" s="234" t="s">
        <v>168</v>
      </c>
      <c r="U111" s="220">
        <v>2.5999999999999999E-2</v>
      </c>
      <c r="V111" s="220">
        <f>ROUND(E111*U111,2)</f>
        <v>8.39</v>
      </c>
      <c r="W111" s="220"/>
      <c r="X111" s="220" t="s">
        <v>169</v>
      </c>
      <c r="Y111" s="211"/>
      <c r="Z111" s="211"/>
      <c r="AA111" s="211"/>
      <c r="AB111" s="211"/>
      <c r="AC111" s="211"/>
      <c r="AD111" s="211"/>
      <c r="AE111" s="211"/>
      <c r="AF111" s="211"/>
      <c r="AG111" s="211" t="s">
        <v>170</v>
      </c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 x14ac:dyDescent="0.2">
      <c r="A112" s="218"/>
      <c r="B112" s="219"/>
      <c r="C112" s="258" t="s">
        <v>290</v>
      </c>
      <c r="D112" s="256"/>
      <c r="E112" s="256"/>
      <c r="F112" s="256"/>
      <c r="G112" s="256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11"/>
      <c r="Z112" s="211"/>
      <c r="AA112" s="211"/>
      <c r="AB112" s="211"/>
      <c r="AC112" s="211"/>
      <c r="AD112" s="211"/>
      <c r="AE112" s="211"/>
      <c r="AF112" s="211"/>
      <c r="AG112" s="211" t="s">
        <v>172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">
      <c r="A113" s="218"/>
      <c r="B113" s="219"/>
      <c r="C113" s="249" t="s">
        <v>291</v>
      </c>
      <c r="D113" s="237"/>
      <c r="E113" s="237"/>
      <c r="F113" s="237"/>
      <c r="G113" s="237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11"/>
      <c r="Z113" s="211"/>
      <c r="AA113" s="211"/>
      <c r="AB113" s="211"/>
      <c r="AC113" s="211"/>
      <c r="AD113" s="211"/>
      <c r="AE113" s="211"/>
      <c r="AF113" s="211"/>
      <c r="AG113" s="211" t="s">
        <v>128</v>
      </c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">
      <c r="A114" s="218"/>
      <c r="B114" s="219"/>
      <c r="C114" s="259" t="s">
        <v>223</v>
      </c>
      <c r="D114" s="254"/>
      <c r="E114" s="255">
        <v>328.5</v>
      </c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11"/>
      <c r="Z114" s="211"/>
      <c r="AA114" s="211"/>
      <c r="AB114" s="211"/>
      <c r="AC114" s="211"/>
      <c r="AD114" s="211"/>
      <c r="AE114" s="211"/>
      <c r="AF114" s="211"/>
      <c r="AG114" s="211" t="s">
        <v>174</v>
      </c>
      <c r="AH114" s="211">
        <v>0</v>
      </c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">
      <c r="A115" s="218"/>
      <c r="B115" s="219"/>
      <c r="C115" s="259" t="s">
        <v>273</v>
      </c>
      <c r="D115" s="254"/>
      <c r="E115" s="255">
        <v>-6</v>
      </c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11"/>
      <c r="Z115" s="211"/>
      <c r="AA115" s="211"/>
      <c r="AB115" s="211"/>
      <c r="AC115" s="211"/>
      <c r="AD115" s="211"/>
      <c r="AE115" s="211"/>
      <c r="AF115" s="211"/>
      <c r="AG115" s="211" t="s">
        <v>174</v>
      </c>
      <c r="AH115" s="211">
        <v>0</v>
      </c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ht="22.5" outlineLevel="1" x14ac:dyDescent="0.2">
      <c r="A116" s="228">
        <v>28</v>
      </c>
      <c r="B116" s="229" t="s">
        <v>292</v>
      </c>
      <c r="C116" s="247" t="s">
        <v>293</v>
      </c>
      <c r="D116" s="230" t="s">
        <v>199</v>
      </c>
      <c r="E116" s="231">
        <v>287.45999999999998</v>
      </c>
      <c r="F116" s="232"/>
      <c r="G116" s="233">
        <f>ROUND(E116*F116,2)</f>
        <v>0</v>
      </c>
      <c r="H116" s="232"/>
      <c r="I116" s="233">
        <f>ROUND(E116*H116,2)</f>
        <v>0</v>
      </c>
      <c r="J116" s="232"/>
      <c r="K116" s="233">
        <f>ROUND(E116*J116,2)</f>
        <v>0</v>
      </c>
      <c r="L116" s="233">
        <v>21</v>
      </c>
      <c r="M116" s="233">
        <f>G116*(1+L116/100)</f>
        <v>0</v>
      </c>
      <c r="N116" s="233">
        <v>0.441</v>
      </c>
      <c r="O116" s="233">
        <f>ROUND(E116*N116,2)</f>
        <v>126.77</v>
      </c>
      <c r="P116" s="233">
        <v>0</v>
      </c>
      <c r="Q116" s="233">
        <f>ROUND(E116*P116,2)</f>
        <v>0</v>
      </c>
      <c r="R116" s="233" t="s">
        <v>200</v>
      </c>
      <c r="S116" s="233" t="s">
        <v>168</v>
      </c>
      <c r="T116" s="234" t="s">
        <v>168</v>
      </c>
      <c r="U116" s="220">
        <v>2.9000000000000001E-2</v>
      </c>
      <c r="V116" s="220">
        <f>ROUND(E116*U116,2)</f>
        <v>8.34</v>
      </c>
      <c r="W116" s="220"/>
      <c r="X116" s="220" t="s">
        <v>169</v>
      </c>
      <c r="Y116" s="211"/>
      <c r="Z116" s="211"/>
      <c r="AA116" s="211"/>
      <c r="AB116" s="211"/>
      <c r="AC116" s="211"/>
      <c r="AD116" s="211"/>
      <c r="AE116" s="211"/>
      <c r="AF116" s="211"/>
      <c r="AG116" s="211" t="s">
        <v>170</v>
      </c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 x14ac:dyDescent="0.2">
      <c r="A117" s="218"/>
      <c r="B117" s="219"/>
      <c r="C117" s="259" t="s">
        <v>294</v>
      </c>
      <c r="D117" s="254"/>
      <c r="E117" s="255">
        <v>293.45999999999998</v>
      </c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11"/>
      <c r="Z117" s="211"/>
      <c r="AA117" s="211"/>
      <c r="AB117" s="211"/>
      <c r="AC117" s="211"/>
      <c r="AD117" s="211"/>
      <c r="AE117" s="211"/>
      <c r="AF117" s="211"/>
      <c r="AG117" s="211" t="s">
        <v>174</v>
      </c>
      <c r="AH117" s="211">
        <v>0</v>
      </c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outlineLevel="1" x14ac:dyDescent="0.2">
      <c r="A118" s="218"/>
      <c r="B118" s="219"/>
      <c r="C118" s="259" t="s">
        <v>273</v>
      </c>
      <c r="D118" s="254"/>
      <c r="E118" s="255">
        <v>-6</v>
      </c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11"/>
      <c r="Z118" s="211"/>
      <c r="AA118" s="211"/>
      <c r="AB118" s="211"/>
      <c r="AC118" s="211"/>
      <c r="AD118" s="211"/>
      <c r="AE118" s="211"/>
      <c r="AF118" s="211"/>
      <c r="AG118" s="211" t="s">
        <v>174</v>
      </c>
      <c r="AH118" s="211">
        <v>0</v>
      </c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1" x14ac:dyDescent="0.2">
      <c r="A119" s="228">
        <v>29</v>
      </c>
      <c r="B119" s="229" t="s">
        <v>295</v>
      </c>
      <c r="C119" s="247" t="s">
        <v>296</v>
      </c>
      <c r="D119" s="230" t="s">
        <v>199</v>
      </c>
      <c r="E119" s="231">
        <v>286.45999999999998</v>
      </c>
      <c r="F119" s="232"/>
      <c r="G119" s="233">
        <f>ROUND(E119*F119,2)</f>
        <v>0</v>
      </c>
      <c r="H119" s="232"/>
      <c r="I119" s="233">
        <f>ROUND(E119*H119,2)</f>
        <v>0</v>
      </c>
      <c r="J119" s="232"/>
      <c r="K119" s="233">
        <f>ROUND(E119*J119,2)</f>
        <v>0</v>
      </c>
      <c r="L119" s="233">
        <v>21</v>
      </c>
      <c r="M119" s="233">
        <f>G119*(1+L119/100)</f>
        <v>0</v>
      </c>
      <c r="N119" s="233">
        <v>7.3899999999999993E-2</v>
      </c>
      <c r="O119" s="233">
        <f>ROUND(E119*N119,2)</f>
        <v>21.17</v>
      </c>
      <c r="P119" s="233">
        <v>0</v>
      </c>
      <c r="Q119" s="233">
        <f>ROUND(E119*P119,2)</f>
        <v>0</v>
      </c>
      <c r="R119" s="233" t="s">
        <v>200</v>
      </c>
      <c r="S119" s="233" t="s">
        <v>168</v>
      </c>
      <c r="T119" s="234" t="s">
        <v>168</v>
      </c>
      <c r="U119" s="220">
        <v>0.45200000000000001</v>
      </c>
      <c r="V119" s="220">
        <f>ROUND(E119*U119,2)</f>
        <v>129.47999999999999</v>
      </c>
      <c r="W119" s="220"/>
      <c r="X119" s="220" t="s">
        <v>169</v>
      </c>
      <c r="Y119" s="211"/>
      <c r="Z119" s="211"/>
      <c r="AA119" s="211"/>
      <c r="AB119" s="211"/>
      <c r="AC119" s="211"/>
      <c r="AD119" s="211"/>
      <c r="AE119" s="211"/>
      <c r="AF119" s="211"/>
      <c r="AG119" s="211" t="s">
        <v>170</v>
      </c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ht="22.5" outlineLevel="1" x14ac:dyDescent="0.2">
      <c r="A120" s="218"/>
      <c r="B120" s="219"/>
      <c r="C120" s="258" t="s">
        <v>297</v>
      </c>
      <c r="D120" s="256"/>
      <c r="E120" s="256"/>
      <c r="F120" s="256"/>
      <c r="G120" s="256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11"/>
      <c r="Z120" s="211"/>
      <c r="AA120" s="211"/>
      <c r="AB120" s="211"/>
      <c r="AC120" s="211"/>
      <c r="AD120" s="211"/>
      <c r="AE120" s="211"/>
      <c r="AF120" s="211"/>
      <c r="AG120" s="211" t="s">
        <v>172</v>
      </c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35" t="str">
        <f>C120</f>
        <v>s provedením lože z kameniva drceného, s vyplněním spár, s dvojitým hutněním a se smetením přebytečného materiálu na krajnici. S dodáním hmot pro lože a výplň spár.</v>
      </c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">
      <c r="A121" s="218"/>
      <c r="B121" s="219"/>
      <c r="C121" s="259" t="s">
        <v>294</v>
      </c>
      <c r="D121" s="254"/>
      <c r="E121" s="255">
        <v>293.45999999999998</v>
      </c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11"/>
      <c r="Z121" s="211"/>
      <c r="AA121" s="211"/>
      <c r="AB121" s="211"/>
      <c r="AC121" s="211"/>
      <c r="AD121" s="211"/>
      <c r="AE121" s="211"/>
      <c r="AF121" s="211"/>
      <c r="AG121" s="211" t="s">
        <v>174</v>
      </c>
      <c r="AH121" s="211">
        <v>0</v>
      </c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outlineLevel="1" x14ac:dyDescent="0.2">
      <c r="A122" s="218"/>
      <c r="B122" s="219"/>
      <c r="C122" s="259" t="s">
        <v>298</v>
      </c>
      <c r="D122" s="254"/>
      <c r="E122" s="255">
        <v>-12</v>
      </c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11"/>
      <c r="Z122" s="211"/>
      <c r="AA122" s="211"/>
      <c r="AB122" s="211"/>
      <c r="AC122" s="211"/>
      <c r="AD122" s="211"/>
      <c r="AE122" s="211"/>
      <c r="AF122" s="211"/>
      <c r="AG122" s="211" t="s">
        <v>174</v>
      </c>
      <c r="AH122" s="211">
        <v>0</v>
      </c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outlineLevel="1" x14ac:dyDescent="0.2">
      <c r="A123" s="218"/>
      <c r="B123" s="219"/>
      <c r="C123" s="259" t="s">
        <v>299</v>
      </c>
      <c r="D123" s="254"/>
      <c r="E123" s="255">
        <v>5</v>
      </c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11"/>
      <c r="Z123" s="211"/>
      <c r="AA123" s="211"/>
      <c r="AB123" s="211"/>
      <c r="AC123" s="211"/>
      <c r="AD123" s="211"/>
      <c r="AE123" s="211"/>
      <c r="AF123" s="211"/>
      <c r="AG123" s="211" t="s">
        <v>174</v>
      </c>
      <c r="AH123" s="211">
        <v>0</v>
      </c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ht="22.5" outlineLevel="1" x14ac:dyDescent="0.2">
      <c r="A124" s="228">
        <v>30</v>
      </c>
      <c r="B124" s="229" t="s">
        <v>300</v>
      </c>
      <c r="C124" s="247" t="s">
        <v>301</v>
      </c>
      <c r="D124" s="230" t="s">
        <v>199</v>
      </c>
      <c r="E124" s="231">
        <v>286.55630000000002</v>
      </c>
      <c r="F124" s="232"/>
      <c r="G124" s="233">
        <f>ROUND(E124*F124,2)</f>
        <v>0</v>
      </c>
      <c r="H124" s="232"/>
      <c r="I124" s="233">
        <f>ROUND(E124*H124,2)</f>
        <v>0</v>
      </c>
      <c r="J124" s="232"/>
      <c r="K124" s="233">
        <f>ROUND(E124*J124,2)</f>
        <v>0</v>
      </c>
      <c r="L124" s="233">
        <v>21</v>
      </c>
      <c r="M124" s="233">
        <f>G124*(1+L124/100)</f>
        <v>0</v>
      </c>
      <c r="N124" s="233">
        <v>0.129</v>
      </c>
      <c r="O124" s="233">
        <f>ROUND(E124*N124,2)</f>
        <v>36.97</v>
      </c>
      <c r="P124" s="233">
        <v>0</v>
      </c>
      <c r="Q124" s="233">
        <f>ROUND(E124*P124,2)</f>
        <v>0</v>
      </c>
      <c r="R124" s="233" t="s">
        <v>280</v>
      </c>
      <c r="S124" s="233" t="s">
        <v>168</v>
      </c>
      <c r="T124" s="234" t="s">
        <v>168</v>
      </c>
      <c r="U124" s="220">
        <v>0</v>
      </c>
      <c r="V124" s="220">
        <f>ROUND(E124*U124,2)</f>
        <v>0</v>
      </c>
      <c r="W124" s="220"/>
      <c r="X124" s="220" t="s">
        <v>281</v>
      </c>
      <c r="Y124" s="211"/>
      <c r="Z124" s="211"/>
      <c r="AA124" s="211"/>
      <c r="AB124" s="211"/>
      <c r="AC124" s="211"/>
      <c r="AD124" s="211"/>
      <c r="AE124" s="211"/>
      <c r="AF124" s="211"/>
      <c r="AG124" s="211" t="s">
        <v>282</v>
      </c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 x14ac:dyDescent="0.2">
      <c r="A125" s="218"/>
      <c r="B125" s="219"/>
      <c r="C125" s="259" t="s">
        <v>302</v>
      </c>
      <c r="D125" s="254"/>
      <c r="E125" s="255">
        <v>295.05380000000002</v>
      </c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11"/>
      <c r="Z125" s="211"/>
      <c r="AA125" s="211"/>
      <c r="AB125" s="211"/>
      <c r="AC125" s="211"/>
      <c r="AD125" s="211"/>
      <c r="AE125" s="211"/>
      <c r="AF125" s="211"/>
      <c r="AG125" s="211" t="s">
        <v>174</v>
      </c>
      <c r="AH125" s="211">
        <v>5</v>
      </c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outlineLevel="1" x14ac:dyDescent="0.2">
      <c r="A126" s="218"/>
      <c r="B126" s="219"/>
      <c r="C126" s="259" t="s">
        <v>303</v>
      </c>
      <c r="D126" s="254"/>
      <c r="E126" s="255">
        <v>-3.3475000000000001</v>
      </c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11"/>
      <c r="Z126" s="211"/>
      <c r="AA126" s="211"/>
      <c r="AB126" s="211"/>
      <c r="AC126" s="211"/>
      <c r="AD126" s="211"/>
      <c r="AE126" s="211"/>
      <c r="AF126" s="211"/>
      <c r="AG126" s="211" t="s">
        <v>174</v>
      </c>
      <c r="AH126" s="211">
        <v>0</v>
      </c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outlineLevel="1" x14ac:dyDescent="0.2">
      <c r="A127" s="218"/>
      <c r="B127" s="219"/>
      <c r="C127" s="259" t="s">
        <v>304</v>
      </c>
      <c r="D127" s="254"/>
      <c r="E127" s="255">
        <v>-5.15</v>
      </c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11"/>
      <c r="Z127" s="211"/>
      <c r="AA127" s="211"/>
      <c r="AB127" s="211"/>
      <c r="AC127" s="211"/>
      <c r="AD127" s="211"/>
      <c r="AE127" s="211"/>
      <c r="AF127" s="211"/>
      <c r="AG127" s="211" t="s">
        <v>174</v>
      </c>
      <c r="AH127" s="211">
        <v>0</v>
      </c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ht="22.5" outlineLevel="1" x14ac:dyDescent="0.2">
      <c r="A128" s="228">
        <v>31</v>
      </c>
      <c r="B128" s="229" t="s">
        <v>305</v>
      </c>
      <c r="C128" s="247" t="s">
        <v>306</v>
      </c>
      <c r="D128" s="230" t="s">
        <v>199</v>
      </c>
      <c r="E128" s="231">
        <v>5.4074999999999998</v>
      </c>
      <c r="F128" s="232"/>
      <c r="G128" s="233">
        <f>ROUND(E128*F128,2)</f>
        <v>0</v>
      </c>
      <c r="H128" s="232"/>
      <c r="I128" s="233">
        <f>ROUND(E128*H128,2)</f>
        <v>0</v>
      </c>
      <c r="J128" s="232"/>
      <c r="K128" s="233">
        <f>ROUND(E128*J128,2)</f>
        <v>0</v>
      </c>
      <c r="L128" s="233">
        <v>21</v>
      </c>
      <c r="M128" s="233">
        <f>G128*(1+L128/100)</f>
        <v>0</v>
      </c>
      <c r="N128" s="233">
        <v>0.13150000000000001</v>
      </c>
      <c r="O128" s="233">
        <f>ROUND(E128*N128,2)</f>
        <v>0.71</v>
      </c>
      <c r="P128" s="233">
        <v>0</v>
      </c>
      <c r="Q128" s="233">
        <f>ROUND(E128*P128,2)</f>
        <v>0</v>
      </c>
      <c r="R128" s="233" t="s">
        <v>280</v>
      </c>
      <c r="S128" s="233" t="s">
        <v>168</v>
      </c>
      <c r="T128" s="234" t="s">
        <v>168</v>
      </c>
      <c r="U128" s="220">
        <v>0</v>
      </c>
      <c r="V128" s="220">
        <f>ROUND(E128*U128,2)</f>
        <v>0</v>
      </c>
      <c r="W128" s="220"/>
      <c r="X128" s="220" t="s">
        <v>281</v>
      </c>
      <c r="Y128" s="211"/>
      <c r="Z128" s="211"/>
      <c r="AA128" s="211"/>
      <c r="AB128" s="211"/>
      <c r="AC128" s="211"/>
      <c r="AD128" s="211"/>
      <c r="AE128" s="211"/>
      <c r="AF128" s="211"/>
      <c r="AG128" s="211" t="s">
        <v>282</v>
      </c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18"/>
      <c r="B129" s="219"/>
      <c r="C129" s="259" t="s">
        <v>307</v>
      </c>
      <c r="D129" s="254"/>
      <c r="E129" s="255">
        <v>3.3475000000000001</v>
      </c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11"/>
      <c r="Z129" s="211"/>
      <c r="AA129" s="211"/>
      <c r="AB129" s="211"/>
      <c r="AC129" s="211"/>
      <c r="AD129" s="211"/>
      <c r="AE129" s="211"/>
      <c r="AF129" s="211"/>
      <c r="AG129" s="211" t="s">
        <v>174</v>
      </c>
      <c r="AH129" s="211">
        <v>0</v>
      </c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outlineLevel="1" x14ac:dyDescent="0.2">
      <c r="A130" s="218"/>
      <c r="B130" s="219"/>
      <c r="C130" s="259" t="s">
        <v>308</v>
      </c>
      <c r="D130" s="254"/>
      <c r="E130" s="255">
        <v>2.06</v>
      </c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11"/>
      <c r="Z130" s="211"/>
      <c r="AA130" s="211"/>
      <c r="AB130" s="211"/>
      <c r="AC130" s="211"/>
      <c r="AD130" s="211"/>
      <c r="AE130" s="211"/>
      <c r="AF130" s="211"/>
      <c r="AG130" s="211" t="s">
        <v>174</v>
      </c>
      <c r="AH130" s="211">
        <v>0</v>
      </c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1" x14ac:dyDescent="0.2">
      <c r="A131" s="228">
        <v>32</v>
      </c>
      <c r="B131" s="229" t="s">
        <v>309</v>
      </c>
      <c r="C131" s="247" t="s">
        <v>310</v>
      </c>
      <c r="D131" s="230" t="s">
        <v>211</v>
      </c>
      <c r="E131" s="231">
        <v>20.6</v>
      </c>
      <c r="F131" s="232"/>
      <c r="G131" s="233">
        <f>ROUND(E131*F131,2)</f>
        <v>0</v>
      </c>
      <c r="H131" s="232"/>
      <c r="I131" s="233">
        <f>ROUND(E131*H131,2)</f>
        <v>0</v>
      </c>
      <c r="J131" s="232"/>
      <c r="K131" s="233">
        <f>ROUND(E131*J131,2)</f>
        <v>0</v>
      </c>
      <c r="L131" s="233">
        <v>21</v>
      </c>
      <c r="M131" s="233">
        <f>G131*(1+L131/100)</f>
        <v>0</v>
      </c>
      <c r="N131" s="233">
        <v>3.3E-4</v>
      </c>
      <c r="O131" s="233">
        <f>ROUND(E131*N131,2)</f>
        <v>0.01</v>
      </c>
      <c r="P131" s="233">
        <v>0</v>
      </c>
      <c r="Q131" s="233">
        <f>ROUND(E131*P131,2)</f>
        <v>0</v>
      </c>
      <c r="R131" s="233" t="s">
        <v>200</v>
      </c>
      <c r="S131" s="233" t="s">
        <v>168</v>
      </c>
      <c r="T131" s="234" t="s">
        <v>168</v>
      </c>
      <c r="U131" s="220">
        <v>0.41</v>
      </c>
      <c r="V131" s="220">
        <f>ROUND(E131*U131,2)</f>
        <v>8.4499999999999993</v>
      </c>
      <c r="W131" s="220"/>
      <c r="X131" s="220" t="s">
        <v>169</v>
      </c>
      <c r="Y131" s="211"/>
      <c r="Z131" s="211"/>
      <c r="AA131" s="211"/>
      <c r="AB131" s="211"/>
      <c r="AC131" s="211"/>
      <c r="AD131" s="211"/>
      <c r="AE131" s="211"/>
      <c r="AF131" s="211"/>
      <c r="AG131" s="211" t="s">
        <v>170</v>
      </c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outlineLevel="1" x14ac:dyDescent="0.2">
      <c r="A132" s="218"/>
      <c r="B132" s="219"/>
      <c r="C132" s="259" t="s">
        <v>311</v>
      </c>
      <c r="D132" s="254"/>
      <c r="E132" s="255">
        <v>20.6</v>
      </c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11"/>
      <c r="Z132" s="211"/>
      <c r="AA132" s="211"/>
      <c r="AB132" s="211"/>
      <c r="AC132" s="211"/>
      <c r="AD132" s="211"/>
      <c r="AE132" s="211"/>
      <c r="AF132" s="211"/>
      <c r="AG132" s="211" t="s">
        <v>174</v>
      </c>
      <c r="AH132" s="211">
        <v>0</v>
      </c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outlineLevel="1" x14ac:dyDescent="0.2">
      <c r="A133" s="228">
        <v>33</v>
      </c>
      <c r="B133" s="229" t="s">
        <v>312</v>
      </c>
      <c r="C133" s="247" t="s">
        <v>313</v>
      </c>
      <c r="D133" s="230" t="s">
        <v>314</v>
      </c>
      <c r="E133" s="231">
        <v>0.55000000000000004</v>
      </c>
      <c r="F133" s="232"/>
      <c r="G133" s="233">
        <f>ROUND(E133*F133,2)</f>
        <v>0</v>
      </c>
      <c r="H133" s="232"/>
      <c r="I133" s="233">
        <f>ROUND(E133*H133,2)</f>
        <v>0</v>
      </c>
      <c r="J133" s="232"/>
      <c r="K133" s="233">
        <f>ROUND(E133*J133,2)</f>
        <v>0</v>
      </c>
      <c r="L133" s="233">
        <v>21</v>
      </c>
      <c r="M133" s="233">
        <f>G133*(1+L133/100)</f>
        <v>0</v>
      </c>
      <c r="N133" s="233">
        <v>1</v>
      </c>
      <c r="O133" s="233">
        <f>ROUND(E133*N133,2)</f>
        <v>0.55000000000000004</v>
      </c>
      <c r="P133" s="233">
        <v>0</v>
      </c>
      <c r="Q133" s="233">
        <f>ROUND(E133*P133,2)</f>
        <v>0</v>
      </c>
      <c r="R133" s="233"/>
      <c r="S133" s="233" t="s">
        <v>123</v>
      </c>
      <c r="T133" s="234" t="s">
        <v>168</v>
      </c>
      <c r="U133" s="220">
        <v>0.23</v>
      </c>
      <c r="V133" s="220">
        <f>ROUND(E133*U133,2)</f>
        <v>0.13</v>
      </c>
      <c r="W133" s="220"/>
      <c r="X133" s="220" t="s">
        <v>169</v>
      </c>
      <c r="Y133" s="211"/>
      <c r="Z133" s="211"/>
      <c r="AA133" s="211"/>
      <c r="AB133" s="211"/>
      <c r="AC133" s="211"/>
      <c r="AD133" s="211"/>
      <c r="AE133" s="211"/>
      <c r="AF133" s="211"/>
      <c r="AG133" s="211" t="s">
        <v>170</v>
      </c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1" x14ac:dyDescent="0.2">
      <c r="A134" s="218"/>
      <c r="B134" s="219"/>
      <c r="C134" s="248" t="s">
        <v>315</v>
      </c>
      <c r="D134" s="236"/>
      <c r="E134" s="236"/>
      <c r="F134" s="236"/>
      <c r="G134" s="236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11"/>
      <c r="Z134" s="211"/>
      <c r="AA134" s="211"/>
      <c r="AB134" s="211"/>
      <c r="AC134" s="211"/>
      <c r="AD134" s="211"/>
      <c r="AE134" s="211"/>
      <c r="AF134" s="211"/>
      <c r="AG134" s="211" t="s">
        <v>128</v>
      </c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 x14ac:dyDescent="0.2">
      <c r="A135" s="218"/>
      <c r="B135" s="219"/>
      <c r="C135" s="259" t="s">
        <v>316</v>
      </c>
      <c r="D135" s="254"/>
      <c r="E135" s="255">
        <v>0.55000000000000004</v>
      </c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11"/>
      <c r="Z135" s="211"/>
      <c r="AA135" s="211"/>
      <c r="AB135" s="211"/>
      <c r="AC135" s="211"/>
      <c r="AD135" s="211"/>
      <c r="AE135" s="211"/>
      <c r="AF135" s="211"/>
      <c r="AG135" s="211" t="s">
        <v>174</v>
      </c>
      <c r="AH135" s="211">
        <v>0</v>
      </c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ht="22.5" outlineLevel="1" x14ac:dyDescent="0.2">
      <c r="A136" s="228">
        <v>34</v>
      </c>
      <c r="B136" s="229" t="s">
        <v>317</v>
      </c>
      <c r="C136" s="247" t="s">
        <v>318</v>
      </c>
      <c r="D136" s="230" t="s">
        <v>199</v>
      </c>
      <c r="E136" s="231">
        <v>2.5</v>
      </c>
      <c r="F136" s="232"/>
      <c r="G136" s="233">
        <f>ROUND(E136*F136,2)</f>
        <v>0</v>
      </c>
      <c r="H136" s="232"/>
      <c r="I136" s="233">
        <f>ROUND(E136*H136,2)</f>
        <v>0</v>
      </c>
      <c r="J136" s="232"/>
      <c r="K136" s="233">
        <f>ROUND(E136*J136,2)</f>
        <v>0</v>
      </c>
      <c r="L136" s="233">
        <v>21</v>
      </c>
      <c r="M136" s="233">
        <f>G136*(1+L136/100)</f>
        <v>0</v>
      </c>
      <c r="N136" s="233">
        <v>5.0000000000000001E-4</v>
      </c>
      <c r="O136" s="233">
        <f>ROUND(E136*N136,2)</f>
        <v>0</v>
      </c>
      <c r="P136" s="233">
        <v>0</v>
      </c>
      <c r="Q136" s="233">
        <f>ROUND(E136*P136,2)</f>
        <v>0</v>
      </c>
      <c r="R136" s="233" t="s">
        <v>200</v>
      </c>
      <c r="S136" s="233" t="s">
        <v>168</v>
      </c>
      <c r="T136" s="234" t="s">
        <v>168</v>
      </c>
      <c r="U136" s="220">
        <v>2E-3</v>
      </c>
      <c r="V136" s="220">
        <f>ROUND(E136*U136,2)</f>
        <v>0.01</v>
      </c>
      <c r="W136" s="220"/>
      <c r="X136" s="220" t="s">
        <v>169</v>
      </c>
      <c r="Y136" s="211"/>
      <c r="Z136" s="211"/>
      <c r="AA136" s="211"/>
      <c r="AB136" s="211"/>
      <c r="AC136" s="211"/>
      <c r="AD136" s="211"/>
      <c r="AE136" s="211"/>
      <c r="AF136" s="211"/>
      <c r="AG136" s="211" t="s">
        <v>170</v>
      </c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18"/>
      <c r="B137" s="219"/>
      <c r="C137" s="259" t="s">
        <v>319</v>
      </c>
      <c r="D137" s="254"/>
      <c r="E137" s="255">
        <v>2.5</v>
      </c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11"/>
      <c r="Z137" s="211"/>
      <c r="AA137" s="211"/>
      <c r="AB137" s="211"/>
      <c r="AC137" s="211"/>
      <c r="AD137" s="211"/>
      <c r="AE137" s="211"/>
      <c r="AF137" s="211"/>
      <c r="AG137" s="211" t="s">
        <v>174</v>
      </c>
      <c r="AH137" s="211">
        <v>0</v>
      </c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 x14ac:dyDescent="0.2">
      <c r="A138" s="228">
        <v>35</v>
      </c>
      <c r="B138" s="229" t="s">
        <v>320</v>
      </c>
      <c r="C138" s="247" t="s">
        <v>321</v>
      </c>
      <c r="D138" s="230" t="s">
        <v>211</v>
      </c>
      <c r="E138" s="231">
        <v>5</v>
      </c>
      <c r="F138" s="232"/>
      <c r="G138" s="233">
        <f>ROUND(E138*F138,2)</f>
        <v>0</v>
      </c>
      <c r="H138" s="232"/>
      <c r="I138" s="233">
        <f>ROUND(E138*H138,2)</f>
        <v>0</v>
      </c>
      <c r="J138" s="232"/>
      <c r="K138" s="233">
        <f>ROUND(E138*J138,2)</f>
        <v>0</v>
      </c>
      <c r="L138" s="233">
        <v>21</v>
      </c>
      <c r="M138" s="233">
        <f>G138*(1+L138/100)</f>
        <v>0</v>
      </c>
      <c r="N138" s="233">
        <v>3.5999999999999999E-3</v>
      </c>
      <c r="O138" s="233">
        <f>ROUND(E138*N138,2)</f>
        <v>0.02</v>
      </c>
      <c r="P138" s="233">
        <v>0</v>
      </c>
      <c r="Q138" s="233">
        <f>ROUND(E138*P138,2)</f>
        <v>0</v>
      </c>
      <c r="R138" s="233"/>
      <c r="S138" s="233" t="s">
        <v>123</v>
      </c>
      <c r="T138" s="234" t="s">
        <v>168</v>
      </c>
      <c r="U138" s="220">
        <v>4.5999999999999999E-2</v>
      </c>
      <c r="V138" s="220">
        <f>ROUND(E138*U138,2)</f>
        <v>0.23</v>
      </c>
      <c r="W138" s="220"/>
      <c r="X138" s="220" t="s">
        <v>169</v>
      </c>
      <c r="Y138" s="211"/>
      <c r="Z138" s="211"/>
      <c r="AA138" s="211"/>
      <c r="AB138" s="211"/>
      <c r="AC138" s="211"/>
      <c r="AD138" s="211"/>
      <c r="AE138" s="211"/>
      <c r="AF138" s="211"/>
      <c r="AG138" s="211" t="s">
        <v>170</v>
      </c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outlineLevel="1" x14ac:dyDescent="0.2">
      <c r="A139" s="218"/>
      <c r="B139" s="219"/>
      <c r="C139" s="248" t="s">
        <v>322</v>
      </c>
      <c r="D139" s="236"/>
      <c r="E139" s="236"/>
      <c r="F139" s="236"/>
      <c r="G139" s="236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11"/>
      <c r="Z139" s="211"/>
      <c r="AA139" s="211"/>
      <c r="AB139" s="211"/>
      <c r="AC139" s="211"/>
      <c r="AD139" s="211"/>
      <c r="AE139" s="211"/>
      <c r="AF139" s="211"/>
      <c r="AG139" s="211" t="s">
        <v>128</v>
      </c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outlineLevel="1" x14ac:dyDescent="0.2">
      <c r="A140" s="218"/>
      <c r="B140" s="219"/>
      <c r="C140" s="259" t="s">
        <v>75</v>
      </c>
      <c r="D140" s="254"/>
      <c r="E140" s="255">
        <v>5</v>
      </c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11"/>
      <c r="Z140" s="211"/>
      <c r="AA140" s="211"/>
      <c r="AB140" s="211"/>
      <c r="AC140" s="211"/>
      <c r="AD140" s="211"/>
      <c r="AE140" s="211"/>
      <c r="AF140" s="211"/>
      <c r="AG140" s="211" t="s">
        <v>174</v>
      </c>
      <c r="AH140" s="211">
        <v>0</v>
      </c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x14ac:dyDescent="0.2">
      <c r="A141" s="222" t="s">
        <v>118</v>
      </c>
      <c r="B141" s="223" t="s">
        <v>77</v>
      </c>
      <c r="C141" s="246" t="s">
        <v>78</v>
      </c>
      <c r="D141" s="224"/>
      <c r="E141" s="225"/>
      <c r="F141" s="226"/>
      <c r="G141" s="226">
        <f>SUMIF(AG142:AG178,"&lt;&gt;NOR",G142:G178)</f>
        <v>0</v>
      </c>
      <c r="H141" s="226"/>
      <c r="I141" s="226">
        <f>SUM(I142:I178)</f>
        <v>0</v>
      </c>
      <c r="J141" s="226"/>
      <c r="K141" s="226">
        <f>SUM(K142:K178)</f>
        <v>0</v>
      </c>
      <c r="L141" s="226"/>
      <c r="M141" s="226">
        <f>SUM(M142:M178)</f>
        <v>0</v>
      </c>
      <c r="N141" s="226"/>
      <c r="O141" s="226">
        <f>SUM(O142:O178)</f>
        <v>80.56</v>
      </c>
      <c r="P141" s="226"/>
      <c r="Q141" s="226">
        <f>SUM(Q142:Q178)</f>
        <v>0</v>
      </c>
      <c r="R141" s="226"/>
      <c r="S141" s="226"/>
      <c r="T141" s="227"/>
      <c r="U141" s="221"/>
      <c r="V141" s="221">
        <f>SUM(V142:V178)</f>
        <v>95.570000000000007</v>
      </c>
      <c r="W141" s="221"/>
      <c r="X141" s="221"/>
      <c r="AG141" t="s">
        <v>119</v>
      </c>
    </row>
    <row r="142" spans="1:60" outlineLevel="1" x14ac:dyDescent="0.2">
      <c r="A142" s="238">
        <v>36</v>
      </c>
      <c r="B142" s="239" t="s">
        <v>323</v>
      </c>
      <c r="C142" s="250" t="s">
        <v>324</v>
      </c>
      <c r="D142" s="240" t="s">
        <v>166</v>
      </c>
      <c r="E142" s="241">
        <v>2</v>
      </c>
      <c r="F142" s="242"/>
      <c r="G142" s="243">
        <f>ROUND(E142*F142,2)</f>
        <v>0</v>
      </c>
      <c r="H142" s="242"/>
      <c r="I142" s="243">
        <f>ROUND(E142*H142,2)</f>
        <v>0</v>
      </c>
      <c r="J142" s="242"/>
      <c r="K142" s="243">
        <f>ROUND(E142*J142,2)</f>
        <v>0</v>
      </c>
      <c r="L142" s="243">
        <v>21</v>
      </c>
      <c r="M142" s="243">
        <f>G142*(1+L142/100)</f>
        <v>0</v>
      </c>
      <c r="N142" s="243">
        <v>0.25080000000000002</v>
      </c>
      <c r="O142" s="243">
        <f>ROUND(E142*N142,2)</f>
        <v>0.5</v>
      </c>
      <c r="P142" s="243">
        <v>0</v>
      </c>
      <c r="Q142" s="243">
        <f>ROUND(E142*P142,2)</f>
        <v>0</v>
      </c>
      <c r="R142" s="243" t="s">
        <v>200</v>
      </c>
      <c r="S142" s="243" t="s">
        <v>168</v>
      </c>
      <c r="T142" s="244" t="s">
        <v>168</v>
      </c>
      <c r="U142" s="220">
        <v>0.81799999999999995</v>
      </c>
      <c r="V142" s="220">
        <f>ROUND(E142*U142,2)</f>
        <v>1.64</v>
      </c>
      <c r="W142" s="220"/>
      <c r="X142" s="220" t="s">
        <v>169</v>
      </c>
      <c r="Y142" s="211"/>
      <c r="Z142" s="211"/>
      <c r="AA142" s="211"/>
      <c r="AB142" s="211"/>
      <c r="AC142" s="211"/>
      <c r="AD142" s="211"/>
      <c r="AE142" s="211"/>
      <c r="AF142" s="211"/>
      <c r="AG142" s="211" t="s">
        <v>325</v>
      </c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ht="22.5" outlineLevel="1" x14ac:dyDescent="0.2">
      <c r="A143" s="228">
        <v>37</v>
      </c>
      <c r="B143" s="229" t="s">
        <v>326</v>
      </c>
      <c r="C143" s="247" t="s">
        <v>327</v>
      </c>
      <c r="D143" s="230" t="s">
        <v>166</v>
      </c>
      <c r="E143" s="231">
        <v>2</v>
      </c>
      <c r="F143" s="232"/>
      <c r="G143" s="233">
        <f>ROUND(E143*F143,2)</f>
        <v>0</v>
      </c>
      <c r="H143" s="232"/>
      <c r="I143" s="233">
        <f>ROUND(E143*H143,2)</f>
        <v>0</v>
      </c>
      <c r="J143" s="232"/>
      <c r="K143" s="233">
        <f>ROUND(E143*J143,2)</f>
        <v>0</v>
      </c>
      <c r="L143" s="233">
        <v>21</v>
      </c>
      <c r="M143" s="233">
        <f>G143*(1+L143/100)</f>
        <v>0</v>
      </c>
      <c r="N143" s="233">
        <v>5.1000000000000004E-3</v>
      </c>
      <c r="O143" s="233">
        <f>ROUND(E143*N143,2)</f>
        <v>0.01</v>
      </c>
      <c r="P143" s="233">
        <v>0</v>
      </c>
      <c r="Q143" s="233">
        <f>ROUND(E143*P143,2)</f>
        <v>0</v>
      </c>
      <c r="R143" s="233" t="s">
        <v>280</v>
      </c>
      <c r="S143" s="233" t="s">
        <v>168</v>
      </c>
      <c r="T143" s="234" t="s">
        <v>168</v>
      </c>
      <c r="U143" s="220">
        <v>0</v>
      </c>
      <c r="V143" s="220">
        <f>ROUND(E143*U143,2)</f>
        <v>0</v>
      </c>
      <c r="W143" s="220"/>
      <c r="X143" s="220" t="s">
        <v>281</v>
      </c>
      <c r="Y143" s="211"/>
      <c r="Z143" s="211"/>
      <c r="AA143" s="211"/>
      <c r="AB143" s="211"/>
      <c r="AC143" s="211"/>
      <c r="AD143" s="211"/>
      <c r="AE143" s="211"/>
      <c r="AF143" s="211"/>
      <c r="AG143" s="211" t="s">
        <v>328</v>
      </c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outlineLevel="1" x14ac:dyDescent="0.2">
      <c r="A144" s="218"/>
      <c r="B144" s="219"/>
      <c r="C144" s="248" t="s">
        <v>329</v>
      </c>
      <c r="D144" s="236"/>
      <c r="E144" s="236"/>
      <c r="F144" s="236"/>
      <c r="G144" s="236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11"/>
      <c r="Z144" s="211"/>
      <c r="AA144" s="211"/>
      <c r="AB144" s="211"/>
      <c r="AC144" s="211"/>
      <c r="AD144" s="211"/>
      <c r="AE144" s="211"/>
      <c r="AF144" s="211"/>
      <c r="AG144" s="211" t="s">
        <v>128</v>
      </c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ht="22.5" outlineLevel="1" x14ac:dyDescent="0.2">
      <c r="A145" s="228">
        <v>38</v>
      </c>
      <c r="B145" s="229" t="s">
        <v>330</v>
      </c>
      <c r="C145" s="247" t="s">
        <v>331</v>
      </c>
      <c r="D145" s="230" t="s">
        <v>166</v>
      </c>
      <c r="E145" s="231">
        <v>2</v>
      </c>
      <c r="F145" s="232"/>
      <c r="G145" s="233">
        <f>ROUND(E145*F145,2)</f>
        <v>0</v>
      </c>
      <c r="H145" s="232"/>
      <c r="I145" s="233">
        <f>ROUND(E145*H145,2)</f>
        <v>0</v>
      </c>
      <c r="J145" s="232"/>
      <c r="K145" s="233">
        <f>ROUND(E145*J145,2)</f>
        <v>0</v>
      </c>
      <c r="L145" s="233">
        <v>21</v>
      </c>
      <c r="M145" s="233">
        <f>G145*(1+L145/100)</f>
        <v>0</v>
      </c>
      <c r="N145" s="233">
        <v>2E-3</v>
      </c>
      <c r="O145" s="233">
        <f>ROUND(E145*N145,2)</f>
        <v>0</v>
      </c>
      <c r="P145" s="233">
        <v>0</v>
      </c>
      <c r="Q145" s="233">
        <f>ROUND(E145*P145,2)</f>
        <v>0</v>
      </c>
      <c r="R145" s="233" t="s">
        <v>280</v>
      </c>
      <c r="S145" s="233" t="s">
        <v>168</v>
      </c>
      <c r="T145" s="234" t="s">
        <v>168</v>
      </c>
      <c r="U145" s="220">
        <v>0</v>
      </c>
      <c r="V145" s="220">
        <f>ROUND(E145*U145,2)</f>
        <v>0</v>
      </c>
      <c r="W145" s="220"/>
      <c r="X145" s="220" t="s">
        <v>281</v>
      </c>
      <c r="Y145" s="211"/>
      <c r="Z145" s="211"/>
      <c r="AA145" s="211"/>
      <c r="AB145" s="211"/>
      <c r="AC145" s="211"/>
      <c r="AD145" s="211"/>
      <c r="AE145" s="211"/>
      <c r="AF145" s="211"/>
      <c r="AG145" s="211" t="s">
        <v>328</v>
      </c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outlineLevel="1" x14ac:dyDescent="0.2">
      <c r="A146" s="218"/>
      <c r="B146" s="219"/>
      <c r="C146" s="248" t="s">
        <v>332</v>
      </c>
      <c r="D146" s="236"/>
      <c r="E146" s="236"/>
      <c r="F146" s="236"/>
      <c r="G146" s="236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11"/>
      <c r="Z146" s="211"/>
      <c r="AA146" s="211"/>
      <c r="AB146" s="211"/>
      <c r="AC146" s="211"/>
      <c r="AD146" s="211"/>
      <c r="AE146" s="211"/>
      <c r="AF146" s="211"/>
      <c r="AG146" s="211" t="s">
        <v>128</v>
      </c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outlineLevel="1" x14ac:dyDescent="0.2">
      <c r="A147" s="238">
        <v>39</v>
      </c>
      <c r="B147" s="239" t="s">
        <v>333</v>
      </c>
      <c r="C147" s="250" t="s">
        <v>334</v>
      </c>
      <c r="D147" s="240" t="s">
        <v>166</v>
      </c>
      <c r="E147" s="241">
        <v>2</v>
      </c>
      <c r="F147" s="242"/>
      <c r="G147" s="243">
        <f>ROUND(E147*F147,2)</f>
        <v>0</v>
      </c>
      <c r="H147" s="242"/>
      <c r="I147" s="243">
        <f>ROUND(E147*H147,2)</f>
        <v>0</v>
      </c>
      <c r="J147" s="242"/>
      <c r="K147" s="243">
        <f>ROUND(E147*J147,2)</f>
        <v>0</v>
      </c>
      <c r="L147" s="243">
        <v>21</v>
      </c>
      <c r="M147" s="243">
        <f>G147*(1+L147/100)</f>
        <v>0</v>
      </c>
      <c r="N147" s="243">
        <v>0</v>
      </c>
      <c r="O147" s="243">
        <f>ROUND(E147*N147,2)</f>
        <v>0</v>
      </c>
      <c r="P147" s="243">
        <v>0</v>
      </c>
      <c r="Q147" s="243">
        <f>ROUND(E147*P147,2)</f>
        <v>0</v>
      </c>
      <c r="R147" s="243" t="s">
        <v>280</v>
      </c>
      <c r="S147" s="243" t="s">
        <v>168</v>
      </c>
      <c r="T147" s="244" t="s">
        <v>168</v>
      </c>
      <c r="U147" s="220">
        <v>0</v>
      </c>
      <c r="V147" s="220">
        <f>ROUND(E147*U147,2)</f>
        <v>0</v>
      </c>
      <c r="W147" s="220"/>
      <c r="X147" s="220" t="s">
        <v>281</v>
      </c>
      <c r="Y147" s="211"/>
      <c r="Z147" s="211"/>
      <c r="AA147" s="211"/>
      <c r="AB147" s="211"/>
      <c r="AC147" s="211"/>
      <c r="AD147" s="211"/>
      <c r="AE147" s="211"/>
      <c r="AF147" s="211"/>
      <c r="AG147" s="211" t="s">
        <v>328</v>
      </c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ht="22.5" outlineLevel="1" x14ac:dyDescent="0.2">
      <c r="A148" s="238">
        <v>40</v>
      </c>
      <c r="B148" s="239" t="s">
        <v>335</v>
      </c>
      <c r="C148" s="250" t="s">
        <v>336</v>
      </c>
      <c r="D148" s="240" t="s">
        <v>166</v>
      </c>
      <c r="E148" s="241">
        <v>2</v>
      </c>
      <c r="F148" s="242"/>
      <c r="G148" s="243">
        <f>ROUND(E148*F148,2)</f>
        <v>0</v>
      </c>
      <c r="H148" s="242"/>
      <c r="I148" s="243">
        <f>ROUND(E148*H148,2)</f>
        <v>0</v>
      </c>
      <c r="J148" s="242"/>
      <c r="K148" s="243">
        <f>ROUND(E148*J148,2)</f>
        <v>0</v>
      </c>
      <c r="L148" s="243">
        <v>21</v>
      </c>
      <c r="M148" s="243">
        <f>G148*(1+L148/100)</f>
        <v>0</v>
      </c>
      <c r="N148" s="243">
        <v>0</v>
      </c>
      <c r="O148" s="243">
        <f>ROUND(E148*N148,2)</f>
        <v>0</v>
      </c>
      <c r="P148" s="243">
        <v>0</v>
      </c>
      <c r="Q148" s="243">
        <f>ROUND(E148*P148,2)</f>
        <v>0</v>
      </c>
      <c r="R148" s="243" t="s">
        <v>280</v>
      </c>
      <c r="S148" s="243" t="s">
        <v>168</v>
      </c>
      <c r="T148" s="244" t="s">
        <v>168</v>
      </c>
      <c r="U148" s="220">
        <v>0</v>
      </c>
      <c r="V148" s="220">
        <f>ROUND(E148*U148,2)</f>
        <v>0</v>
      </c>
      <c r="W148" s="220"/>
      <c r="X148" s="220" t="s">
        <v>281</v>
      </c>
      <c r="Y148" s="211"/>
      <c r="Z148" s="211"/>
      <c r="AA148" s="211"/>
      <c r="AB148" s="211"/>
      <c r="AC148" s="211"/>
      <c r="AD148" s="211"/>
      <c r="AE148" s="211"/>
      <c r="AF148" s="211"/>
      <c r="AG148" s="211" t="s">
        <v>328</v>
      </c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ht="22.5" outlineLevel="1" x14ac:dyDescent="0.2">
      <c r="A149" s="238">
        <v>41</v>
      </c>
      <c r="B149" s="239" t="s">
        <v>337</v>
      </c>
      <c r="C149" s="250" t="s">
        <v>338</v>
      </c>
      <c r="D149" s="240" t="s">
        <v>166</v>
      </c>
      <c r="E149" s="241">
        <v>4</v>
      </c>
      <c r="F149" s="242"/>
      <c r="G149" s="243">
        <f>ROUND(E149*F149,2)</f>
        <v>0</v>
      </c>
      <c r="H149" s="242"/>
      <c r="I149" s="243">
        <f>ROUND(E149*H149,2)</f>
        <v>0</v>
      </c>
      <c r="J149" s="242"/>
      <c r="K149" s="243">
        <f>ROUND(E149*J149,2)</f>
        <v>0</v>
      </c>
      <c r="L149" s="243">
        <v>21</v>
      </c>
      <c r="M149" s="243">
        <f>G149*(1+L149/100)</f>
        <v>0</v>
      </c>
      <c r="N149" s="243">
        <v>0</v>
      </c>
      <c r="O149" s="243">
        <f>ROUND(E149*N149,2)</f>
        <v>0</v>
      </c>
      <c r="P149" s="243">
        <v>0</v>
      </c>
      <c r="Q149" s="243">
        <f>ROUND(E149*P149,2)</f>
        <v>0</v>
      </c>
      <c r="R149" s="243" t="s">
        <v>280</v>
      </c>
      <c r="S149" s="243" t="s">
        <v>168</v>
      </c>
      <c r="T149" s="244" t="s">
        <v>168</v>
      </c>
      <c r="U149" s="220">
        <v>0</v>
      </c>
      <c r="V149" s="220">
        <f>ROUND(E149*U149,2)</f>
        <v>0</v>
      </c>
      <c r="W149" s="220"/>
      <c r="X149" s="220" t="s">
        <v>281</v>
      </c>
      <c r="Y149" s="211"/>
      <c r="Z149" s="211"/>
      <c r="AA149" s="211"/>
      <c r="AB149" s="211"/>
      <c r="AC149" s="211"/>
      <c r="AD149" s="211"/>
      <c r="AE149" s="211"/>
      <c r="AF149" s="211"/>
      <c r="AG149" s="211" t="s">
        <v>328</v>
      </c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outlineLevel="1" x14ac:dyDescent="0.2">
      <c r="A150" s="238">
        <v>42</v>
      </c>
      <c r="B150" s="239" t="s">
        <v>339</v>
      </c>
      <c r="C150" s="250" t="s">
        <v>340</v>
      </c>
      <c r="D150" s="240" t="s">
        <v>166</v>
      </c>
      <c r="E150" s="241">
        <v>2</v>
      </c>
      <c r="F150" s="242"/>
      <c r="G150" s="243">
        <f>ROUND(E150*F150,2)</f>
        <v>0</v>
      </c>
      <c r="H150" s="242"/>
      <c r="I150" s="243">
        <f>ROUND(E150*H150,2)</f>
        <v>0</v>
      </c>
      <c r="J150" s="242"/>
      <c r="K150" s="243">
        <f>ROUND(E150*J150,2)</f>
        <v>0</v>
      </c>
      <c r="L150" s="243">
        <v>21</v>
      </c>
      <c r="M150" s="243">
        <f>G150*(1+L150/100)</f>
        <v>0</v>
      </c>
      <c r="N150" s="243">
        <v>0</v>
      </c>
      <c r="O150" s="243">
        <f>ROUND(E150*N150,2)</f>
        <v>0</v>
      </c>
      <c r="P150" s="243">
        <v>0</v>
      </c>
      <c r="Q150" s="243">
        <f>ROUND(E150*P150,2)</f>
        <v>0</v>
      </c>
      <c r="R150" s="243" t="s">
        <v>280</v>
      </c>
      <c r="S150" s="243" t="s">
        <v>168</v>
      </c>
      <c r="T150" s="244" t="s">
        <v>168</v>
      </c>
      <c r="U150" s="220">
        <v>0</v>
      </c>
      <c r="V150" s="220">
        <f>ROUND(E150*U150,2)</f>
        <v>0</v>
      </c>
      <c r="W150" s="220"/>
      <c r="X150" s="220" t="s">
        <v>281</v>
      </c>
      <c r="Y150" s="211"/>
      <c r="Z150" s="211"/>
      <c r="AA150" s="211"/>
      <c r="AB150" s="211"/>
      <c r="AC150" s="211"/>
      <c r="AD150" s="211"/>
      <c r="AE150" s="211"/>
      <c r="AF150" s="211"/>
      <c r="AG150" s="211" t="s">
        <v>328</v>
      </c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ht="22.5" outlineLevel="1" x14ac:dyDescent="0.2">
      <c r="A151" s="228">
        <v>43</v>
      </c>
      <c r="B151" s="229" t="s">
        <v>341</v>
      </c>
      <c r="C151" s="247" t="s">
        <v>342</v>
      </c>
      <c r="D151" s="230" t="s">
        <v>199</v>
      </c>
      <c r="E151" s="231">
        <v>10.5</v>
      </c>
      <c r="F151" s="232"/>
      <c r="G151" s="233">
        <f>ROUND(E151*F151,2)</f>
        <v>0</v>
      </c>
      <c r="H151" s="232"/>
      <c r="I151" s="233">
        <f>ROUND(E151*H151,2)</f>
        <v>0</v>
      </c>
      <c r="J151" s="232"/>
      <c r="K151" s="233">
        <f>ROUND(E151*J151,2)</f>
        <v>0</v>
      </c>
      <c r="L151" s="233">
        <v>21</v>
      </c>
      <c r="M151" s="233">
        <f>G151*(1+L151/100)</f>
        <v>0</v>
      </c>
      <c r="N151" s="233">
        <v>2.8900000000000002E-3</v>
      </c>
      <c r="O151" s="233">
        <f>ROUND(E151*N151,2)</f>
        <v>0.03</v>
      </c>
      <c r="P151" s="233">
        <v>0</v>
      </c>
      <c r="Q151" s="233">
        <f>ROUND(E151*P151,2)</f>
        <v>0</v>
      </c>
      <c r="R151" s="233" t="s">
        <v>200</v>
      </c>
      <c r="S151" s="233" t="s">
        <v>168</v>
      </c>
      <c r="T151" s="234" t="s">
        <v>168</v>
      </c>
      <c r="U151" s="220">
        <v>0.3</v>
      </c>
      <c r="V151" s="220">
        <f>ROUND(E151*U151,2)</f>
        <v>3.15</v>
      </c>
      <c r="W151" s="220"/>
      <c r="X151" s="220" t="s">
        <v>169</v>
      </c>
      <c r="Y151" s="211"/>
      <c r="Z151" s="211"/>
      <c r="AA151" s="211"/>
      <c r="AB151" s="211"/>
      <c r="AC151" s="211"/>
      <c r="AD151" s="211"/>
      <c r="AE151" s="211"/>
      <c r="AF151" s="211"/>
      <c r="AG151" s="211" t="s">
        <v>170</v>
      </c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 outlineLevel="1" x14ac:dyDescent="0.2">
      <c r="A152" s="218"/>
      <c r="B152" s="219"/>
      <c r="C152" s="259" t="s">
        <v>343</v>
      </c>
      <c r="D152" s="254"/>
      <c r="E152" s="255">
        <v>10.5</v>
      </c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11"/>
      <c r="Z152" s="211"/>
      <c r="AA152" s="211"/>
      <c r="AB152" s="211"/>
      <c r="AC152" s="211"/>
      <c r="AD152" s="211"/>
      <c r="AE152" s="211"/>
      <c r="AF152" s="211"/>
      <c r="AG152" s="211" t="s">
        <v>174</v>
      </c>
      <c r="AH152" s="211">
        <v>0</v>
      </c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</row>
    <row r="153" spans="1:60" ht="33.75" outlineLevel="1" x14ac:dyDescent="0.2">
      <c r="A153" s="228">
        <v>44</v>
      </c>
      <c r="B153" s="229" t="s">
        <v>344</v>
      </c>
      <c r="C153" s="247" t="s">
        <v>345</v>
      </c>
      <c r="D153" s="230" t="s">
        <v>211</v>
      </c>
      <c r="E153" s="231">
        <v>10</v>
      </c>
      <c r="F153" s="232"/>
      <c r="G153" s="233">
        <f>ROUND(E153*F153,2)</f>
        <v>0</v>
      </c>
      <c r="H153" s="232"/>
      <c r="I153" s="233">
        <f>ROUND(E153*H153,2)</f>
        <v>0</v>
      </c>
      <c r="J153" s="232"/>
      <c r="K153" s="233">
        <f>ROUND(E153*J153,2)</f>
        <v>0</v>
      </c>
      <c r="L153" s="233">
        <v>21</v>
      </c>
      <c r="M153" s="233">
        <f>G153*(1+L153/100)</f>
        <v>0</v>
      </c>
      <c r="N153" s="233">
        <v>0.12471</v>
      </c>
      <c r="O153" s="233">
        <f>ROUND(E153*N153,2)</f>
        <v>1.25</v>
      </c>
      <c r="P153" s="233">
        <v>0</v>
      </c>
      <c r="Q153" s="233">
        <f>ROUND(E153*P153,2)</f>
        <v>0</v>
      </c>
      <c r="R153" s="233" t="s">
        <v>200</v>
      </c>
      <c r="S153" s="233" t="s">
        <v>168</v>
      </c>
      <c r="T153" s="234" t="s">
        <v>168</v>
      </c>
      <c r="U153" s="220">
        <v>0.11899999999999999</v>
      </c>
      <c r="V153" s="220">
        <f>ROUND(E153*U153,2)</f>
        <v>1.19</v>
      </c>
      <c r="W153" s="220"/>
      <c r="X153" s="220" t="s">
        <v>169</v>
      </c>
      <c r="Y153" s="211"/>
      <c r="Z153" s="211"/>
      <c r="AA153" s="211"/>
      <c r="AB153" s="211"/>
      <c r="AC153" s="211"/>
      <c r="AD153" s="211"/>
      <c r="AE153" s="211"/>
      <c r="AF153" s="211"/>
      <c r="AG153" s="211" t="s">
        <v>170</v>
      </c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</row>
    <row r="154" spans="1:60" outlineLevel="1" x14ac:dyDescent="0.2">
      <c r="A154" s="218"/>
      <c r="B154" s="219"/>
      <c r="C154" s="258" t="s">
        <v>346</v>
      </c>
      <c r="D154" s="256"/>
      <c r="E154" s="256"/>
      <c r="F154" s="256"/>
      <c r="G154" s="256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11"/>
      <c r="Z154" s="211"/>
      <c r="AA154" s="211"/>
      <c r="AB154" s="211"/>
      <c r="AC154" s="211"/>
      <c r="AD154" s="211"/>
      <c r="AE154" s="211"/>
      <c r="AF154" s="211"/>
      <c r="AG154" s="211" t="s">
        <v>172</v>
      </c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outlineLevel="1" x14ac:dyDescent="0.2">
      <c r="A155" s="218"/>
      <c r="B155" s="219"/>
      <c r="C155" s="249" t="s">
        <v>347</v>
      </c>
      <c r="D155" s="237"/>
      <c r="E155" s="237"/>
      <c r="F155" s="237"/>
      <c r="G155" s="237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11"/>
      <c r="Z155" s="211"/>
      <c r="AA155" s="211"/>
      <c r="AB155" s="211"/>
      <c r="AC155" s="211"/>
      <c r="AD155" s="211"/>
      <c r="AE155" s="211"/>
      <c r="AF155" s="211"/>
      <c r="AG155" s="211" t="s">
        <v>128</v>
      </c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outlineLevel="1" x14ac:dyDescent="0.2">
      <c r="A156" s="218"/>
      <c r="B156" s="219"/>
      <c r="C156" s="259" t="s">
        <v>218</v>
      </c>
      <c r="D156" s="254"/>
      <c r="E156" s="255">
        <v>10</v>
      </c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11"/>
      <c r="Z156" s="211"/>
      <c r="AA156" s="211"/>
      <c r="AB156" s="211"/>
      <c r="AC156" s="211"/>
      <c r="AD156" s="211"/>
      <c r="AE156" s="211"/>
      <c r="AF156" s="211"/>
      <c r="AG156" s="211" t="s">
        <v>174</v>
      </c>
      <c r="AH156" s="211">
        <v>0</v>
      </c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ht="45" outlineLevel="1" x14ac:dyDescent="0.2">
      <c r="A157" s="228">
        <v>45</v>
      </c>
      <c r="B157" s="229" t="s">
        <v>348</v>
      </c>
      <c r="C157" s="247" t="s">
        <v>349</v>
      </c>
      <c r="D157" s="230" t="s">
        <v>211</v>
      </c>
      <c r="E157" s="231">
        <v>287</v>
      </c>
      <c r="F157" s="232"/>
      <c r="G157" s="233">
        <f>ROUND(E157*F157,2)</f>
        <v>0</v>
      </c>
      <c r="H157" s="232"/>
      <c r="I157" s="233">
        <f>ROUND(E157*H157,2)</f>
        <v>0</v>
      </c>
      <c r="J157" s="232"/>
      <c r="K157" s="233">
        <f>ROUND(E157*J157,2)</f>
        <v>0</v>
      </c>
      <c r="L157" s="233">
        <v>21</v>
      </c>
      <c r="M157" s="233">
        <f>G157*(1+L157/100)</f>
        <v>0</v>
      </c>
      <c r="N157" s="233">
        <v>0.22133</v>
      </c>
      <c r="O157" s="233">
        <f>ROUND(E157*N157,2)</f>
        <v>63.52</v>
      </c>
      <c r="P157" s="233">
        <v>0</v>
      </c>
      <c r="Q157" s="233">
        <f>ROUND(E157*P157,2)</f>
        <v>0</v>
      </c>
      <c r="R157" s="233" t="s">
        <v>200</v>
      </c>
      <c r="S157" s="233" t="s">
        <v>168</v>
      </c>
      <c r="T157" s="234" t="s">
        <v>168</v>
      </c>
      <c r="U157" s="220">
        <v>0.27</v>
      </c>
      <c r="V157" s="220">
        <f>ROUND(E157*U157,2)</f>
        <v>77.489999999999995</v>
      </c>
      <c r="W157" s="220"/>
      <c r="X157" s="220" t="s">
        <v>169</v>
      </c>
      <c r="Y157" s="211"/>
      <c r="Z157" s="211"/>
      <c r="AA157" s="211"/>
      <c r="AB157" s="211"/>
      <c r="AC157" s="211"/>
      <c r="AD157" s="211"/>
      <c r="AE157" s="211"/>
      <c r="AF157" s="211"/>
      <c r="AG157" s="211" t="s">
        <v>170</v>
      </c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</row>
    <row r="158" spans="1:60" outlineLevel="1" x14ac:dyDescent="0.2">
      <c r="A158" s="218"/>
      <c r="B158" s="219"/>
      <c r="C158" s="258" t="s">
        <v>350</v>
      </c>
      <c r="D158" s="256"/>
      <c r="E158" s="256"/>
      <c r="F158" s="256"/>
      <c r="G158" s="256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11"/>
      <c r="Z158" s="211"/>
      <c r="AA158" s="211"/>
      <c r="AB158" s="211"/>
      <c r="AC158" s="211"/>
      <c r="AD158" s="211"/>
      <c r="AE158" s="211"/>
      <c r="AF158" s="211"/>
      <c r="AG158" s="211" t="s">
        <v>172</v>
      </c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outlineLevel="1" x14ac:dyDescent="0.2">
      <c r="A159" s="218"/>
      <c r="B159" s="219"/>
      <c r="C159" s="259" t="s">
        <v>351</v>
      </c>
      <c r="D159" s="254"/>
      <c r="E159" s="255">
        <v>292</v>
      </c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11"/>
      <c r="Z159" s="211"/>
      <c r="AA159" s="211"/>
      <c r="AB159" s="211"/>
      <c r="AC159" s="211"/>
      <c r="AD159" s="211"/>
      <c r="AE159" s="211"/>
      <c r="AF159" s="211"/>
      <c r="AG159" s="211" t="s">
        <v>174</v>
      </c>
      <c r="AH159" s="211">
        <v>0</v>
      </c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</row>
    <row r="160" spans="1:60" outlineLevel="1" x14ac:dyDescent="0.2">
      <c r="A160" s="218"/>
      <c r="B160" s="219"/>
      <c r="C160" s="259" t="s">
        <v>352</v>
      </c>
      <c r="D160" s="254"/>
      <c r="E160" s="255">
        <v>-5</v>
      </c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11"/>
      <c r="Z160" s="211"/>
      <c r="AA160" s="211"/>
      <c r="AB160" s="211"/>
      <c r="AC160" s="211"/>
      <c r="AD160" s="211"/>
      <c r="AE160" s="211"/>
      <c r="AF160" s="211"/>
      <c r="AG160" s="211" t="s">
        <v>174</v>
      </c>
      <c r="AH160" s="211">
        <v>0</v>
      </c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</row>
    <row r="161" spans="1:60" ht="45" outlineLevel="1" x14ac:dyDescent="0.2">
      <c r="A161" s="228">
        <v>46</v>
      </c>
      <c r="B161" s="229" t="s">
        <v>353</v>
      </c>
      <c r="C161" s="247" t="s">
        <v>354</v>
      </c>
      <c r="D161" s="230" t="s">
        <v>211</v>
      </c>
      <c r="E161" s="231">
        <v>3</v>
      </c>
      <c r="F161" s="232"/>
      <c r="G161" s="233">
        <f>ROUND(E161*F161,2)</f>
        <v>0</v>
      </c>
      <c r="H161" s="232"/>
      <c r="I161" s="233">
        <f>ROUND(E161*H161,2)</f>
        <v>0</v>
      </c>
      <c r="J161" s="232"/>
      <c r="K161" s="233">
        <f>ROUND(E161*J161,2)</f>
        <v>0</v>
      </c>
      <c r="L161" s="233">
        <v>21</v>
      </c>
      <c r="M161" s="233">
        <f>G161*(1+L161/100)</f>
        <v>0</v>
      </c>
      <c r="N161" s="233">
        <v>0.19520000000000001</v>
      </c>
      <c r="O161" s="233">
        <f>ROUND(E161*N161,2)</f>
        <v>0.59</v>
      </c>
      <c r="P161" s="233">
        <v>0</v>
      </c>
      <c r="Q161" s="233">
        <f>ROUND(E161*P161,2)</f>
        <v>0</v>
      </c>
      <c r="R161" s="233" t="s">
        <v>200</v>
      </c>
      <c r="S161" s="233" t="s">
        <v>168</v>
      </c>
      <c r="T161" s="234" t="s">
        <v>168</v>
      </c>
      <c r="U161" s="220">
        <v>0.27200000000000002</v>
      </c>
      <c r="V161" s="220">
        <f>ROUND(E161*U161,2)</f>
        <v>0.82</v>
      </c>
      <c r="W161" s="220"/>
      <c r="X161" s="220" t="s">
        <v>169</v>
      </c>
      <c r="Y161" s="211"/>
      <c r="Z161" s="211"/>
      <c r="AA161" s="211"/>
      <c r="AB161" s="211"/>
      <c r="AC161" s="211"/>
      <c r="AD161" s="211"/>
      <c r="AE161" s="211"/>
      <c r="AF161" s="211"/>
      <c r="AG161" s="211" t="s">
        <v>170</v>
      </c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outlineLevel="1" x14ac:dyDescent="0.2">
      <c r="A162" s="218"/>
      <c r="B162" s="219"/>
      <c r="C162" s="258" t="s">
        <v>350</v>
      </c>
      <c r="D162" s="256"/>
      <c r="E162" s="256"/>
      <c r="F162" s="256"/>
      <c r="G162" s="256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11"/>
      <c r="Z162" s="211"/>
      <c r="AA162" s="211"/>
      <c r="AB162" s="211"/>
      <c r="AC162" s="211"/>
      <c r="AD162" s="211"/>
      <c r="AE162" s="211"/>
      <c r="AF162" s="211"/>
      <c r="AG162" s="211" t="s">
        <v>172</v>
      </c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</row>
    <row r="163" spans="1:60" outlineLevel="1" x14ac:dyDescent="0.2">
      <c r="A163" s="218"/>
      <c r="B163" s="219"/>
      <c r="C163" s="259" t="s">
        <v>355</v>
      </c>
      <c r="D163" s="254"/>
      <c r="E163" s="255">
        <v>3</v>
      </c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11"/>
      <c r="Z163" s="211"/>
      <c r="AA163" s="211"/>
      <c r="AB163" s="211"/>
      <c r="AC163" s="211"/>
      <c r="AD163" s="211"/>
      <c r="AE163" s="211"/>
      <c r="AF163" s="211"/>
      <c r="AG163" s="211" t="s">
        <v>174</v>
      </c>
      <c r="AH163" s="211">
        <v>0</v>
      </c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ht="45" outlineLevel="1" x14ac:dyDescent="0.2">
      <c r="A164" s="228">
        <v>47</v>
      </c>
      <c r="B164" s="229" t="s">
        <v>356</v>
      </c>
      <c r="C164" s="247" t="s">
        <v>357</v>
      </c>
      <c r="D164" s="230" t="s">
        <v>211</v>
      </c>
      <c r="E164" s="231">
        <v>2</v>
      </c>
      <c r="F164" s="232"/>
      <c r="G164" s="233">
        <f>ROUND(E164*F164,2)</f>
        <v>0</v>
      </c>
      <c r="H164" s="232"/>
      <c r="I164" s="233">
        <f>ROUND(E164*H164,2)</f>
        <v>0</v>
      </c>
      <c r="J164" s="232"/>
      <c r="K164" s="233">
        <f>ROUND(E164*J164,2)</f>
        <v>0</v>
      </c>
      <c r="L164" s="233">
        <v>21</v>
      </c>
      <c r="M164" s="233">
        <f>G164*(1+L164/100)</f>
        <v>0</v>
      </c>
      <c r="N164" s="233">
        <v>0.21115999999999999</v>
      </c>
      <c r="O164" s="233">
        <f>ROUND(E164*N164,2)</f>
        <v>0.42</v>
      </c>
      <c r="P164" s="233">
        <v>0</v>
      </c>
      <c r="Q164" s="233">
        <f>ROUND(E164*P164,2)</f>
        <v>0</v>
      </c>
      <c r="R164" s="233" t="s">
        <v>200</v>
      </c>
      <c r="S164" s="233" t="s">
        <v>168</v>
      </c>
      <c r="T164" s="234" t="s">
        <v>168</v>
      </c>
      <c r="U164" s="220">
        <v>0.27200000000000002</v>
      </c>
      <c r="V164" s="220">
        <f>ROUND(E164*U164,2)</f>
        <v>0.54</v>
      </c>
      <c r="W164" s="220"/>
      <c r="X164" s="220" t="s">
        <v>169</v>
      </c>
      <c r="Y164" s="211"/>
      <c r="Z164" s="211"/>
      <c r="AA164" s="211"/>
      <c r="AB164" s="211"/>
      <c r="AC164" s="211"/>
      <c r="AD164" s="211"/>
      <c r="AE164" s="211"/>
      <c r="AF164" s="211"/>
      <c r="AG164" s="211" t="s">
        <v>170</v>
      </c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outlineLevel="1" x14ac:dyDescent="0.2">
      <c r="A165" s="218"/>
      <c r="B165" s="219"/>
      <c r="C165" s="258" t="s">
        <v>350</v>
      </c>
      <c r="D165" s="256"/>
      <c r="E165" s="256"/>
      <c r="F165" s="256"/>
      <c r="G165" s="256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11"/>
      <c r="Z165" s="211"/>
      <c r="AA165" s="211"/>
      <c r="AB165" s="211"/>
      <c r="AC165" s="211"/>
      <c r="AD165" s="211"/>
      <c r="AE165" s="211"/>
      <c r="AF165" s="211"/>
      <c r="AG165" s="211" t="s">
        <v>172</v>
      </c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outlineLevel="1" x14ac:dyDescent="0.2">
      <c r="A166" s="218"/>
      <c r="B166" s="219"/>
      <c r="C166" s="259" t="s">
        <v>358</v>
      </c>
      <c r="D166" s="254"/>
      <c r="E166" s="255">
        <v>2</v>
      </c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11"/>
      <c r="Z166" s="211"/>
      <c r="AA166" s="211"/>
      <c r="AB166" s="211"/>
      <c r="AC166" s="211"/>
      <c r="AD166" s="211"/>
      <c r="AE166" s="211"/>
      <c r="AF166" s="211"/>
      <c r="AG166" s="211" t="s">
        <v>174</v>
      </c>
      <c r="AH166" s="211">
        <v>0</v>
      </c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outlineLevel="1" x14ac:dyDescent="0.2">
      <c r="A167" s="228">
        <v>48</v>
      </c>
      <c r="B167" s="229" t="s">
        <v>359</v>
      </c>
      <c r="C167" s="247" t="s">
        <v>360</v>
      </c>
      <c r="D167" s="230" t="s">
        <v>221</v>
      </c>
      <c r="E167" s="231">
        <v>5.64</v>
      </c>
      <c r="F167" s="232"/>
      <c r="G167" s="233">
        <f>ROUND(E167*F167,2)</f>
        <v>0</v>
      </c>
      <c r="H167" s="232"/>
      <c r="I167" s="233">
        <f>ROUND(E167*H167,2)</f>
        <v>0</v>
      </c>
      <c r="J167" s="232"/>
      <c r="K167" s="233">
        <f>ROUND(E167*J167,2)</f>
        <v>0</v>
      </c>
      <c r="L167" s="233">
        <v>21</v>
      </c>
      <c r="M167" s="233">
        <f>G167*(1+L167/100)</f>
        <v>0</v>
      </c>
      <c r="N167" s="233">
        <v>2.5249999999999999</v>
      </c>
      <c r="O167" s="233">
        <f>ROUND(E167*N167,2)</f>
        <v>14.24</v>
      </c>
      <c r="P167" s="233">
        <v>0</v>
      </c>
      <c r="Q167" s="233">
        <f>ROUND(E167*P167,2)</f>
        <v>0</v>
      </c>
      <c r="R167" s="233" t="s">
        <v>200</v>
      </c>
      <c r="S167" s="233" t="s">
        <v>168</v>
      </c>
      <c r="T167" s="234" t="s">
        <v>168</v>
      </c>
      <c r="U167" s="220">
        <v>1.44</v>
      </c>
      <c r="V167" s="220">
        <f>ROUND(E167*U167,2)</f>
        <v>8.1199999999999992</v>
      </c>
      <c r="W167" s="220"/>
      <c r="X167" s="220" t="s">
        <v>169</v>
      </c>
      <c r="Y167" s="211"/>
      <c r="Z167" s="211"/>
      <c r="AA167" s="211"/>
      <c r="AB167" s="211"/>
      <c r="AC167" s="211"/>
      <c r="AD167" s="211"/>
      <c r="AE167" s="211"/>
      <c r="AF167" s="211"/>
      <c r="AG167" s="211" t="s">
        <v>170</v>
      </c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</row>
    <row r="168" spans="1:60" outlineLevel="1" x14ac:dyDescent="0.2">
      <c r="A168" s="218"/>
      <c r="B168" s="219"/>
      <c r="C168" s="258" t="s">
        <v>361</v>
      </c>
      <c r="D168" s="256"/>
      <c r="E168" s="256"/>
      <c r="F168" s="256"/>
      <c r="G168" s="256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11"/>
      <c r="Z168" s="211"/>
      <c r="AA168" s="211"/>
      <c r="AB168" s="211"/>
      <c r="AC168" s="211"/>
      <c r="AD168" s="211"/>
      <c r="AE168" s="211"/>
      <c r="AF168" s="211"/>
      <c r="AG168" s="211" t="s">
        <v>172</v>
      </c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outlineLevel="1" x14ac:dyDescent="0.2">
      <c r="A169" s="218"/>
      <c r="B169" s="219"/>
      <c r="C169" s="249" t="s">
        <v>362</v>
      </c>
      <c r="D169" s="237"/>
      <c r="E169" s="237"/>
      <c r="F169" s="237"/>
      <c r="G169" s="237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11"/>
      <c r="Z169" s="211"/>
      <c r="AA169" s="211"/>
      <c r="AB169" s="211"/>
      <c r="AC169" s="211"/>
      <c r="AD169" s="211"/>
      <c r="AE169" s="211"/>
      <c r="AF169" s="211"/>
      <c r="AG169" s="211" t="s">
        <v>128</v>
      </c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</row>
    <row r="170" spans="1:60" outlineLevel="1" x14ac:dyDescent="0.2">
      <c r="A170" s="218"/>
      <c r="B170" s="219"/>
      <c r="C170" s="259" t="s">
        <v>363</v>
      </c>
      <c r="D170" s="254"/>
      <c r="E170" s="255">
        <v>5.94</v>
      </c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11"/>
      <c r="Z170" s="211"/>
      <c r="AA170" s="211"/>
      <c r="AB170" s="211"/>
      <c r="AC170" s="211"/>
      <c r="AD170" s="211"/>
      <c r="AE170" s="211"/>
      <c r="AF170" s="211"/>
      <c r="AG170" s="211" t="s">
        <v>174</v>
      </c>
      <c r="AH170" s="211">
        <v>0</v>
      </c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</row>
    <row r="171" spans="1:60" outlineLevel="1" x14ac:dyDescent="0.2">
      <c r="A171" s="218"/>
      <c r="B171" s="219"/>
      <c r="C171" s="259" t="s">
        <v>364</v>
      </c>
      <c r="D171" s="254"/>
      <c r="E171" s="255">
        <v>-0.3</v>
      </c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11"/>
      <c r="Z171" s="211"/>
      <c r="AA171" s="211"/>
      <c r="AB171" s="211"/>
      <c r="AC171" s="211"/>
      <c r="AD171" s="211"/>
      <c r="AE171" s="211"/>
      <c r="AF171" s="211"/>
      <c r="AG171" s="211" t="s">
        <v>174</v>
      </c>
      <c r="AH171" s="211">
        <v>0</v>
      </c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</row>
    <row r="172" spans="1:60" outlineLevel="1" x14ac:dyDescent="0.2">
      <c r="A172" s="228">
        <v>49</v>
      </c>
      <c r="B172" s="229" t="s">
        <v>365</v>
      </c>
      <c r="C172" s="247" t="s">
        <v>366</v>
      </c>
      <c r="D172" s="230" t="s">
        <v>199</v>
      </c>
      <c r="E172" s="231">
        <v>10.5</v>
      </c>
      <c r="F172" s="232"/>
      <c r="G172" s="233">
        <f>ROUND(E172*F172,2)</f>
        <v>0</v>
      </c>
      <c r="H172" s="232"/>
      <c r="I172" s="233">
        <f>ROUND(E172*H172,2)</f>
        <v>0</v>
      </c>
      <c r="J172" s="232"/>
      <c r="K172" s="233">
        <f>ROUND(E172*J172,2)</f>
        <v>0</v>
      </c>
      <c r="L172" s="233">
        <v>21</v>
      </c>
      <c r="M172" s="233">
        <f>G172*(1+L172/100)</f>
        <v>0</v>
      </c>
      <c r="N172" s="233">
        <v>3.0000000000000001E-5</v>
      </c>
      <c r="O172" s="233">
        <f>ROUND(E172*N172,2)</f>
        <v>0</v>
      </c>
      <c r="P172" s="233">
        <v>0</v>
      </c>
      <c r="Q172" s="233">
        <f>ROUND(E172*P172,2)</f>
        <v>0</v>
      </c>
      <c r="R172" s="233" t="s">
        <v>200</v>
      </c>
      <c r="S172" s="233" t="s">
        <v>168</v>
      </c>
      <c r="T172" s="234" t="s">
        <v>168</v>
      </c>
      <c r="U172" s="220">
        <v>0.23</v>
      </c>
      <c r="V172" s="220">
        <f>ROUND(E172*U172,2)</f>
        <v>2.42</v>
      </c>
      <c r="W172" s="220"/>
      <c r="X172" s="220" t="s">
        <v>169</v>
      </c>
      <c r="Y172" s="211"/>
      <c r="Z172" s="211"/>
      <c r="AA172" s="211"/>
      <c r="AB172" s="211"/>
      <c r="AC172" s="211"/>
      <c r="AD172" s="211"/>
      <c r="AE172" s="211"/>
      <c r="AF172" s="211"/>
      <c r="AG172" s="211" t="s">
        <v>170</v>
      </c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outlineLevel="1" x14ac:dyDescent="0.2">
      <c r="A173" s="218"/>
      <c r="B173" s="219"/>
      <c r="C173" s="248" t="s">
        <v>367</v>
      </c>
      <c r="D173" s="236"/>
      <c r="E173" s="236"/>
      <c r="F173" s="236"/>
      <c r="G173" s="236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11"/>
      <c r="Z173" s="211"/>
      <c r="AA173" s="211"/>
      <c r="AB173" s="211"/>
      <c r="AC173" s="211"/>
      <c r="AD173" s="211"/>
      <c r="AE173" s="211"/>
      <c r="AF173" s="211"/>
      <c r="AG173" s="211" t="s">
        <v>128</v>
      </c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</row>
    <row r="174" spans="1:60" outlineLevel="1" x14ac:dyDescent="0.2">
      <c r="A174" s="218"/>
      <c r="B174" s="219"/>
      <c r="C174" s="259" t="s">
        <v>343</v>
      </c>
      <c r="D174" s="254"/>
      <c r="E174" s="255">
        <v>10.5</v>
      </c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11"/>
      <c r="Z174" s="211"/>
      <c r="AA174" s="211"/>
      <c r="AB174" s="211"/>
      <c r="AC174" s="211"/>
      <c r="AD174" s="211"/>
      <c r="AE174" s="211"/>
      <c r="AF174" s="211"/>
      <c r="AG174" s="211" t="s">
        <v>174</v>
      </c>
      <c r="AH174" s="211">
        <v>0</v>
      </c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</row>
    <row r="175" spans="1:60" outlineLevel="1" x14ac:dyDescent="0.2">
      <c r="A175" s="228">
        <v>50</v>
      </c>
      <c r="B175" s="229" t="s">
        <v>368</v>
      </c>
      <c r="C175" s="247" t="s">
        <v>369</v>
      </c>
      <c r="D175" s="230" t="s">
        <v>211</v>
      </c>
      <c r="E175" s="231">
        <v>5</v>
      </c>
      <c r="F175" s="232"/>
      <c r="G175" s="233">
        <f>ROUND(E175*F175,2)</f>
        <v>0</v>
      </c>
      <c r="H175" s="232"/>
      <c r="I175" s="233">
        <f>ROUND(E175*H175,2)</f>
        <v>0</v>
      </c>
      <c r="J175" s="232"/>
      <c r="K175" s="233">
        <f>ROUND(E175*J175,2)</f>
        <v>0</v>
      </c>
      <c r="L175" s="233">
        <v>21</v>
      </c>
      <c r="M175" s="233">
        <f>G175*(1+L175/100)</f>
        <v>0</v>
      </c>
      <c r="N175" s="233">
        <v>0</v>
      </c>
      <c r="O175" s="233">
        <f>ROUND(E175*N175,2)</f>
        <v>0</v>
      </c>
      <c r="P175" s="233">
        <v>0</v>
      </c>
      <c r="Q175" s="233">
        <f>ROUND(E175*P175,2)</f>
        <v>0</v>
      </c>
      <c r="R175" s="233" t="s">
        <v>200</v>
      </c>
      <c r="S175" s="233" t="s">
        <v>168</v>
      </c>
      <c r="T175" s="234" t="s">
        <v>168</v>
      </c>
      <c r="U175" s="220">
        <v>0.04</v>
      </c>
      <c r="V175" s="220">
        <f>ROUND(E175*U175,2)</f>
        <v>0.2</v>
      </c>
      <c r="W175" s="220"/>
      <c r="X175" s="220" t="s">
        <v>169</v>
      </c>
      <c r="Y175" s="211"/>
      <c r="Z175" s="211"/>
      <c r="AA175" s="211"/>
      <c r="AB175" s="211"/>
      <c r="AC175" s="211"/>
      <c r="AD175" s="211"/>
      <c r="AE175" s="211"/>
      <c r="AF175" s="211"/>
      <c r="AG175" s="211" t="s">
        <v>170</v>
      </c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</row>
    <row r="176" spans="1:60" outlineLevel="1" x14ac:dyDescent="0.2">
      <c r="A176" s="218"/>
      <c r="B176" s="219"/>
      <c r="C176" s="258" t="s">
        <v>370</v>
      </c>
      <c r="D176" s="256"/>
      <c r="E176" s="256"/>
      <c r="F176" s="256"/>
      <c r="G176" s="256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11"/>
      <c r="Z176" s="211"/>
      <c r="AA176" s="211"/>
      <c r="AB176" s="211"/>
      <c r="AC176" s="211"/>
      <c r="AD176" s="211"/>
      <c r="AE176" s="211"/>
      <c r="AF176" s="211"/>
      <c r="AG176" s="211" t="s">
        <v>172</v>
      </c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</row>
    <row r="177" spans="1:60" outlineLevel="1" x14ac:dyDescent="0.2">
      <c r="A177" s="218"/>
      <c r="B177" s="219"/>
      <c r="C177" s="249" t="s">
        <v>371</v>
      </c>
      <c r="D177" s="237"/>
      <c r="E177" s="237"/>
      <c r="F177" s="237"/>
      <c r="G177" s="237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11"/>
      <c r="Z177" s="211"/>
      <c r="AA177" s="211"/>
      <c r="AB177" s="211"/>
      <c r="AC177" s="211"/>
      <c r="AD177" s="211"/>
      <c r="AE177" s="211"/>
      <c r="AF177" s="211"/>
      <c r="AG177" s="211" t="s">
        <v>128</v>
      </c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</row>
    <row r="178" spans="1:60" outlineLevel="1" x14ac:dyDescent="0.2">
      <c r="A178" s="218"/>
      <c r="B178" s="219"/>
      <c r="C178" s="259" t="s">
        <v>75</v>
      </c>
      <c r="D178" s="254"/>
      <c r="E178" s="255">
        <v>5</v>
      </c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11"/>
      <c r="Z178" s="211"/>
      <c r="AA178" s="211"/>
      <c r="AB178" s="211"/>
      <c r="AC178" s="211"/>
      <c r="AD178" s="211"/>
      <c r="AE178" s="211"/>
      <c r="AF178" s="211"/>
      <c r="AG178" s="211" t="s">
        <v>174</v>
      </c>
      <c r="AH178" s="211">
        <v>0</v>
      </c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x14ac:dyDescent="0.2">
      <c r="A179" s="222" t="s">
        <v>118</v>
      </c>
      <c r="B179" s="223" t="s">
        <v>79</v>
      </c>
      <c r="C179" s="246" t="s">
        <v>80</v>
      </c>
      <c r="D179" s="224"/>
      <c r="E179" s="225"/>
      <c r="F179" s="226"/>
      <c r="G179" s="226">
        <f>SUMIF(AG180:AG182,"&lt;&gt;NOR",G180:G182)</f>
        <v>0</v>
      </c>
      <c r="H179" s="226"/>
      <c r="I179" s="226">
        <f>SUM(I180:I182)</f>
        <v>0</v>
      </c>
      <c r="J179" s="226"/>
      <c r="K179" s="226">
        <f>SUM(K180:K182)</f>
        <v>0</v>
      </c>
      <c r="L179" s="226"/>
      <c r="M179" s="226">
        <f>SUM(M180:M182)</f>
        <v>0</v>
      </c>
      <c r="N179" s="226"/>
      <c r="O179" s="226">
        <f>SUM(O180:O182)</f>
        <v>0</v>
      </c>
      <c r="P179" s="226"/>
      <c r="Q179" s="226">
        <f>SUM(Q180:Q182)</f>
        <v>0</v>
      </c>
      <c r="R179" s="226"/>
      <c r="S179" s="226"/>
      <c r="T179" s="227"/>
      <c r="U179" s="221"/>
      <c r="V179" s="221">
        <f>SUM(V180:V182)</f>
        <v>0.57999999999999996</v>
      </c>
      <c r="W179" s="221"/>
      <c r="X179" s="221"/>
      <c r="AG179" t="s">
        <v>119</v>
      </c>
    </row>
    <row r="180" spans="1:60" ht="22.5" outlineLevel="1" x14ac:dyDescent="0.2">
      <c r="A180" s="228">
        <v>51</v>
      </c>
      <c r="B180" s="229" t="s">
        <v>372</v>
      </c>
      <c r="C180" s="247" t="s">
        <v>373</v>
      </c>
      <c r="D180" s="230" t="s">
        <v>199</v>
      </c>
      <c r="E180" s="231">
        <v>5</v>
      </c>
      <c r="F180" s="232"/>
      <c r="G180" s="233">
        <f>ROUND(E180*F180,2)</f>
        <v>0</v>
      </c>
      <c r="H180" s="232"/>
      <c r="I180" s="233">
        <f>ROUND(E180*H180,2)</f>
        <v>0</v>
      </c>
      <c r="J180" s="232"/>
      <c r="K180" s="233">
        <f>ROUND(E180*J180,2)</f>
        <v>0</v>
      </c>
      <c r="L180" s="233">
        <v>21</v>
      </c>
      <c r="M180" s="233">
        <f>G180*(1+L180/100)</f>
        <v>0</v>
      </c>
      <c r="N180" s="233">
        <v>0</v>
      </c>
      <c r="O180" s="233">
        <f>ROUND(E180*N180,2)</f>
        <v>0</v>
      </c>
      <c r="P180" s="233">
        <v>0</v>
      </c>
      <c r="Q180" s="233">
        <f>ROUND(E180*P180,2)</f>
        <v>0</v>
      </c>
      <c r="R180" s="233" t="s">
        <v>200</v>
      </c>
      <c r="S180" s="233" t="s">
        <v>168</v>
      </c>
      <c r="T180" s="234" t="s">
        <v>168</v>
      </c>
      <c r="U180" s="220">
        <v>0.115</v>
      </c>
      <c r="V180" s="220">
        <f>ROUND(E180*U180,2)</f>
        <v>0.57999999999999996</v>
      </c>
      <c r="W180" s="220"/>
      <c r="X180" s="220" t="s">
        <v>169</v>
      </c>
      <c r="Y180" s="211"/>
      <c r="Z180" s="211"/>
      <c r="AA180" s="211"/>
      <c r="AB180" s="211"/>
      <c r="AC180" s="211"/>
      <c r="AD180" s="211"/>
      <c r="AE180" s="211"/>
      <c r="AF180" s="211"/>
      <c r="AG180" s="211" t="s">
        <v>170</v>
      </c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 ht="22.5" outlineLevel="1" x14ac:dyDescent="0.2">
      <c r="A181" s="218"/>
      <c r="B181" s="219"/>
      <c r="C181" s="258" t="s">
        <v>374</v>
      </c>
      <c r="D181" s="256"/>
      <c r="E181" s="256"/>
      <c r="F181" s="256"/>
      <c r="G181" s="256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11"/>
      <c r="Z181" s="211"/>
      <c r="AA181" s="211"/>
      <c r="AB181" s="211"/>
      <c r="AC181" s="211"/>
      <c r="AD181" s="211"/>
      <c r="AE181" s="211"/>
      <c r="AF181" s="211"/>
      <c r="AG181" s="211" t="s">
        <v>172</v>
      </c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35" t="str">
        <f>C181</f>
        <v>krajníků, desek nebo panelů od spojovacího materiálu s odklizením a uložením očištěných hmot a spojovacího materiálu na skládku na vzdálenost do 10 m</v>
      </c>
      <c r="BB181" s="211"/>
      <c r="BC181" s="211"/>
      <c r="BD181" s="211"/>
      <c r="BE181" s="211"/>
      <c r="BF181" s="211"/>
      <c r="BG181" s="211"/>
      <c r="BH181" s="211"/>
    </row>
    <row r="182" spans="1:60" outlineLevel="1" x14ac:dyDescent="0.2">
      <c r="A182" s="218"/>
      <c r="B182" s="219"/>
      <c r="C182" s="259" t="s">
        <v>375</v>
      </c>
      <c r="D182" s="254"/>
      <c r="E182" s="255">
        <v>5</v>
      </c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11"/>
      <c r="Z182" s="211"/>
      <c r="AA182" s="211"/>
      <c r="AB182" s="211"/>
      <c r="AC182" s="211"/>
      <c r="AD182" s="211"/>
      <c r="AE182" s="211"/>
      <c r="AF182" s="211"/>
      <c r="AG182" s="211" t="s">
        <v>174</v>
      </c>
      <c r="AH182" s="211">
        <v>5</v>
      </c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</row>
    <row r="183" spans="1:60" x14ac:dyDescent="0.2">
      <c r="A183" s="222" t="s">
        <v>118</v>
      </c>
      <c r="B183" s="223" t="s">
        <v>81</v>
      </c>
      <c r="C183" s="246" t="s">
        <v>82</v>
      </c>
      <c r="D183" s="224"/>
      <c r="E183" s="225"/>
      <c r="F183" s="226"/>
      <c r="G183" s="226">
        <f>SUMIF(AG184:AG185,"&lt;&gt;NOR",G184:G185)</f>
        <v>0</v>
      </c>
      <c r="H183" s="226"/>
      <c r="I183" s="226">
        <f>SUM(I184:I185)</f>
        <v>0</v>
      </c>
      <c r="J183" s="226"/>
      <c r="K183" s="226">
        <f>SUM(K184:K185)</f>
        <v>0</v>
      </c>
      <c r="L183" s="226"/>
      <c r="M183" s="226">
        <f>SUM(M184:M185)</f>
        <v>0</v>
      </c>
      <c r="N183" s="226"/>
      <c r="O183" s="226">
        <f>SUM(O184:O185)</f>
        <v>0</v>
      </c>
      <c r="P183" s="226"/>
      <c r="Q183" s="226">
        <f>SUM(Q184:Q185)</f>
        <v>0</v>
      </c>
      <c r="R183" s="226"/>
      <c r="S183" s="226"/>
      <c r="T183" s="227"/>
      <c r="U183" s="221"/>
      <c r="V183" s="221">
        <f>SUM(V184:V185)</f>
        <v>129.13</v>
      </c>
      <c r="W183" s="221"/>
      <c r="X183" s="221"/>
      <c r="AG183" t="s">
        <v>119</v>
      </c>
    </row>
    <row r="184" spans="1:60" outlineLevel="1" x14ac:dyDescent="0.2">
      <c r="A184" s="228">
        <v>52</v>
      </c>
      <c r="B184" s="229" t="s">
        <v>376</v>
      </c>
      <c r="C184" s="247" t="s">
        <v>377</v>
      </c>
      <c r="D184" s="230" t="s">
        <v>314</v>
      </c>
      <c r="E184" s="231">
        <v>331.09983</v>
      </c>
      <c r="F184" s="232"/>
      <c r="G184" s="233">
        <f>ROUND(E184*F184,2)</f>
        <v>0</v>
      </c>
      <c r="H184" s="232"/>
      <c r="I184" s="233">
        <f>ROUND(E184*H184,2)</f>
        <v>0</v>
      </c>
      <c r="J184" s="232"/>
      <c r="K184" s="233">
        <f>ROUND(E184*J184,2)</f>
        <v>0</v>
      </c>
      <c r="L184" s="233">
        <v>21</v>
      </c>
      <c r="M184" s="233">
        <f>G184*(1+L184/100)</f>
        <v>0</v>
      </c>
      <c r="N184" s="233">
        <v>0</v>
      </c>
      <c r="O184" s="233">
        <f>ROUND(E184*N184,2)</f>
        <v>0</v>
      </c>
      <c r="P184" s="233">
        <v>0</v>
      </c>
      <c r="Q184" s="233">
        <f>ROUND(E184*P184,2)</f>
        <v>0</v>
      </c>
      <c r="R184" s="233" t="s">
        <v>200</v>
      </c>
      <c r="S184" s="233" t="s">
        <v>168</v>
      </c>
      <c r="T184" s="234" t="s">
        <v>168</v>
      </c>
      <c r="U184" s="220">
        <v>0.39</v>
      </c>
      <c r="V184" s="220">
        <f>ROUND(E184*U184,2)</f>
        <v>129.13</v>
      </c>
      <c r="W184" s="220"/>
      <c r="X184" s="220" t="s">
        <v>378</v>
      </c>
      <c r="Y184" s="211"/>
      <c r="Z184" s="211"/>
      <c r="AA184" s="211"/>
      <c r="AB184" s="211"/>
      <c r="AC184" s="211"/>
      <c r="AD184" s="211"/>
      <c r="AE184" s="211"/>
      <c r="AF184" s="211"/>
      <c r="AG184" s="211" t="s">
        <v>379</v>
      </c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</row>
    <row r="185" spans="1:60" outlineLevel="1" x14ac:dyDescent="0.2">
      <c r="A185" s="218"/>
      <c r="B185" s="219"/>
      <c r="C185" s="258" t="s">
        <v>380</v>
      </c>
      <c r="D185" s="256"/>
      <c r="E185" s="256"/>
      <c r="F185" s="256"/>
      <c r="G185" s="256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11"/>
      <c r="Z185" s="211"/>
      <c r="AA185" s="211"/>
      <c r="AB185" s="211"/>
      <c r="AC185" s="211"/>
      <c r="AD185" s="211"/>
      <c r="AE185" s="211"/>
      <c r="AF185" s="211"/>
      <c r="AG185" s="211" t="s">
        <v>172</v>
      </c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x14ac:dyDescent="0.2">
      <c r="A186" s="222" t="s">
        <v>118</v>
      </c>
      <c r="B186" s="223" t="s">
        <v>83</v>
      </c>
      <c r="C186" s="246" t="s">
        <v>84</v>
      </c>
      <c r="D186" s="224"/>
      <c r="E186" s="225"/>
      <c r="F186" s="226"/>
      <c r="G186" s="226">
        <f>SUMIF(AG187:AG189,"&lt;&gt;NOR",G187:G189)</f>
        <v>0</v>
      </c>
      <c r="H186" s="226"/>
      <c r="I186" s="226">
        <f>SUM(I187:I189)</f>
        <v>0</v>
      </c>
      <c r="J186" s="226"/>
      <c r="K186" s="226">
        <f>SUM(K187:K189)</f>
        <v>0</v>
      </c>
      <c r="L186" s="226"/>
      <c r="M186" s="226">
        <f>SUM(M187:M189)</f>
        <v>0</v>
      </c>
      <c r="N186" s="226"/>
      <c r="O186" s="226">
        <f>SUM(O187:O189)</f>
        <v>0</v>
      </c>
      <c r="P186" s="226"/>
      <c r="Q186" s="226">
        <f>SUM(Q187:Q189)</f>
        <v>0</v>
      </c>
      <c r="R186" s="226"/>
      <c r="S186" s="226"/>
      <c r="T186" s="227"/>
      <c r="U186" s="221"/>
      <c r="V186" s="221">
        <f>SUM(V187:V189)</f>
        <v>0</v>
      </c>
      <c r="W186" s="221"/>
      <c r="X186" s="221"/>
      <c r="AG186" t="s">
        <v>119</v>
      </c>
    </row>
    <row r="187" spans="1:60" outlineLevel="1" x14ac:dyDescent="0.2">
      <c r="A187" s="228">
        <v>53</v>
      </c>
      <c r="B187" s="229" t="s">
        <v>381</v>
      </c>
      <c r="C187" s="247" t="s">
        <v>382</v>
      </c>
      <c r="D187" s="230" t="s">
        <v>166</v>
      </c>
      <c r="E187" s="231">
        <v>1</v>
      </c>
      <c r="F187" s="232"/>
      <c r="G187" s="233">
        <f>ROUND(E187*F187,2)</f>
        <v>0</v>
      </c>
      <c r="H187" s="232"/>
      <c r="I187" s="233">
        <f>ROUND(E187*H187,2)</f>
        <v>0</v>
      </c>
      <c r="J187" s="232"/>
      <c r="K187" s="233">
        <f>ROUND(E187*J187,2)</f>
        <v>0</v>
      </c>
      <c r="L187" s="233">
        <v>21</v>
      </c>
      <c r="M187" s="233">
        <f>G187*(1+L187/100)</f>
        <v>0</v>
      </c>
      <c r="N187" s="233">
        <v>0</v>
      </c>
      <c r="O187" s="233">
        <f>ROUND(E187*N187,2)</f>
        <v>0</v>
      </c>
      <c r="P187" s="233">
        <v>0</v>
      </c>
      <c r="Q187" s="233">
        <f>ROUND(E187*P187,2)</f>
        <v>0</v>
      </c>
      <c r="R187" s="233"/>
      <c r="S187" s="233" t="s">
        <v>123</v>
      </c>
      <c r="T187" s="234" t="s">
        <v>124</v>
      </c>
      <c r="U187" s="220">
        <v>0</v>
      </c>
      <c r="V187" s="220">
        <f>ROUND(E187*U187,2)</f>
        <v>0</v>
      </c>
      <c r="W187" s="220"/>
      <c r="X187" s="220" t="s">
        <v>169</v>
      </c>
      <c r="Y187" s="211"/>
      <c r="Z187" s="211"/>
      <c r="AA187" s="211"/>
      <c r="AB187" s="211"/>
      <c r="AC187" s="211"/>
      <c r="AD187" s="211"/>
      <c r="AE187" s="211"/>
      <c r="AF187" s="211"/>
      <c r="AG187" s="211" t="s">
        <v>170</v>
      </c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</row>
    <row r="188" spans="1:60" outlineLevel="1" x14ac:dyDescent="0.2">
      <c r="A188" s="218"/>
      <c r="B188" s="219"/>
      <c r="C188" s="248" t="s">
        <v>383</v>
      </c>
      <c r="D188" s="236"/>
      <c r="E188" s="236"/>
      <c r="F188" s="236"/>
      <c r="G188" s="236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11"/>
      <c r="Z188" s="211"/>
      <c r="AA188" s="211"/>
      <c r="AB188" s="211"/>
      <c r="AC188" s="211"/>
      <c r="AD188" s="211"/>
      <c r="AE188" s="211"/>
      <c r="AF188" s="211"/>
      <c r="AG188" s="211" t="s">
        <v>128</v>
      </c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outlineLevel="1" x14ac:dyDescent="0.2">
      <c r="A189" s="218"/>
      <c r="B189" s="219"/>
      <c r="C189" s="249" t="s">
        <v>384</v>
      </c>
      <c r="D189" s="237"/>
      <c r="E189" s="237"/>
      <c r="F189" s="237"/>
      <c r="G189" s="237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11"/>
      <c r="Z189" s="211"/>
      <c r="AA189" s="211"/>
      <c r="AB189" s="211"/>
      <c r="AC189" s="211"/>
      <c r="AD189" s="211"/>
      <c r="AE189" s="211"/>
      <c r="AF189" s="211"/>
      <c r="AG189" s="211" t="s">
        <v>128</v>
      </c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35" t="str">
        <f>C189</f>
        <v>nahrazena bude plechovým štítkem o rozměru 10x20cm s informací o umístění lomu podzemního vedení plynovodu</v>
      </c>
      <c r="BB189" s="211"/>
      <c r="BC189" s="211"/>
      <c r="BD189" s="211"/>
      <c r="BE189" s="211"/>
      <c r="BF189" s="211"/>
      <c r="BG189" s="211"/>
      <c r="BH189" s="211"/>
    </row>
    <row r="190" spans="1:60" x14ac:dyDescent="0.2">
      <c r="A190" s="222" t="s">
        <v>118</v>
      </c>
      <c r="B190" s="223" t="s">
        <v>85</v>
      </c>
      <c r="C190" s="246" t="s">
        <v>86</v>
      </c>
      <c r="D190" s="224"/>
      <c r="E190" s="225"/>
      <c r="F190" s="226"/>
      <c r="G190" s="226">
        <f>SUMIF(AG191:AG207,"&lt;&gt;NOR",G191:G207)</f>
        <v>0</v>
      </c>
      <c r="H190" s="226"/>
      <c r="I190" s="226">
        <f>SUM(I191:I207)</f>
        <v>0</v>
      </c>
      <c r="J190" s="226"/>
      <c r="K190" s="226">
        <f>SUM(K191:K207)</f>
        <v>0</v>
      </c>
      <c r="L190" s="226"/>
      <c r="M190" s="226">
        <f>SUM(M191:M207)</f>
        <v>0</v>
      </c>
      <c r="N190" s="226"/>
      <c r="O190" s="226">
        <f>SUM(O191:O207)</f>
        <v>0</v>
      </c>
      <c r="P190" s="226"/>
      <c r="Q190" s="226">
        <f>SUM(Q191:Q207)</f>
        <v>0</v>
      </c>
      <c r="R190" s="226"/>
      <c r="S190" s="226"/>
      <c r="T190" s="227"/>
      <c r="U190" s="221"/>
      <c r="V190" s="221">
        <f>SUM(V191:V207)</f>
        <v>3</v>
      </c>
      <c r="W190" s="221"/>
      <c r="X190" s="221"/>
      <c r="AG190" t="s">
        <v>119</v>
      </c>
    </row>
    <row r="191" spans="1:60" outlineLevel="1" x14ac:dyDescent="0.2">
      <c r="A191" s="228">
        <v>54</v>
      </c>
      <c r="B191" s="229" t="s">
        <v>385</v>
      </c>
      <c r="C191" s="247" t="s">
        <v>386</v>
      </c>
      <c r="D191" s="230" t="s">
        <v>314</v>
      </c>
      <c r="E191" s="231">
        <v>6.1150000000000002</v>
      </c>
      <c r="F191" s="232"/>
      <c r="G191" s="233">
        <f>ROUND(E191*F191,2)</f>
        <v>0</v>
      </c>
      <c r="H191" s="232"/>
      <c r="I191" s="233">
        <f>ROUND(E191*H191,2)</f>
        <v>0</v>
      </c>
      <c r="J191" s="232"/>
      <c r="K191" s="233">
        <f>ROUND(E191*J191,2)</f>
        <v>0</v>
      </c>
      <c r="L191" s="233">
        <v>21</v>
      </c>
      <c r="M191" s="233">
        <f>G191*(1+L191/100)</f>
        <v>0</v>
      </c>
      <c r="N191" s="233">
        <v>0</v>
      </c>
      <c r="O191" s="233">
        <f>ROUND(E191*N191,2)</f>
        <v>0</v>
      </c>
      <c r="P191" s="233">
        <v>0</v>
      </c>
      <c r="Q191" s="233">
        <f>ROUND(E191*P191,2)</f>
        <v>0</v>
      </c>
      <c r="R191" s="233" t="s">
        <v>387</v>
      </c>
      <c r="S191" s="233" t="s">
        <v>168</v>
      </c>
      <c r="T191" s="234" t="s">
        <v>168</v>
      </c>
      <c r="U191" s="220">
        <v>0.49</v>
      </c>
      <c r="V191" s="220">
        <f>ROUND(E191*U191,2)</f>
        <v>3</v>
      </c>
      <c r="W191" s="220"/>
      <c r="X191" s="220" t="s">
        <v>169</v>
      </c>
      <c r="Y191" s="211"/>
      <c r="Z191" s="211"/>
      <c r="AA191" s="211"/>
      <c r="AB191" s="211"/>
      <c r="AC191" s="211"/>
      <c r="AD191" s="211"/>
      <c r="AE191" s="211"/>
      <c r="AF191" s="211"/>
      <c r="AG191" s="211" t="s">
        <v>170</v>
      </c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</row>
    <row r="192" spans="1:60" outlineLevel="1" x14ac:dyDescent="0.2">
      <c r="A192" s="218"/>
      <c r="B192" s="219"/>
      <c r="C192" s="248" t="s">
        <v>388</v>
      </c>
      <c r="D192" s="236"/>
      <c r="E192" s="236"/>
      <c r="F192" s="236"/>
      <c r="G192" s="236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11"/>
      <c r="Z192" s="211"/>
      <c r="AA192" s="211"/>
      <c r="AB192" s="211"/>
      <c r="AC192" s="211"/>
      <c r="AD192" s="211"/>
      <c r="AE192" s="211"/>
      <c r="AF192" s="211"/>
      <c r="AG192" s="211" t="s">
        <v>128</v>
      </c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</row>
    <row r="193" spans="1:60" outlineLevel="1" x14ac:dyDescent="0.2">
      <c r="A193" s="218"/>
      <c r="B193" s="219"/>
      <c r="C193" s="259" t="s">
        <v>389</v>
      </c>
      <c r="D193" s="254"/>
      <c r="E193" s="255">
        <v>1.38</v>
      </c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11"/>
      <c r="Z193" s="211"/>
      <c r="AA193" s="211"/>
      <c r="AB193" s="211"/>
      <c r="AC193" s="211"/>
      <c r="AD193" s="211"/>
      <c r="AE193" s="211"/>
      <c r="AF193" s="211"/>
      <c r="AG193" s="211" t="s">
        <v>174</v>
      </c>
      <c r="AH193" s="211">
        <v>7</v>
      </c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outlineLevel="1" x14ac:dyDescent="0.2">
      <c r="A194" s="218"/>
      <c r="B194" s="219"/>
      <c r="C194" s="259" t="s">
        <v>390</v>
      </c>
      <c r="D194" s="254"/>
      <c r="E194" s="255">
        <v>1.125</v>
      </c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11"/>
      <c r="Z194" s="211"/>
      <c r="AA194" s="211"/>
      <c r="AB194" s="211"/>
      <c r="AC194" s="211"/>
      <c r="AD194" s="211"/>
      <c r="AE194" s="211"/>
      <c r="AF194" s="211"/>
      <c r="AG194" s="211" t="s">
        <v>174</v>
      </c>
      <c r="AH194" s="211">
        <v>7</v>
      </c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outlineLevel="1" x14ac:dyDescent="0.2">
      <c r="A195" s="218"/>
      <c r="B195" s="219"/>
      <c r="C195" s="259" t="s">
        <v>391</v>
      </c>
      <c r="D195" s="254"/>
      <c r="E195" s="255">
        <v>0.55000000000000004</v>
      </c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11"/>
      <c r="Z195" s="211"/>
      <c r="AA195" s="211"/>
      <c r="AB195" s="211"/>
      <c r="AC195" s="211"/>
      <c r="AD195" s="211"/>
      <c r="AE195" s="211"/>
      <c r="AF195" s="211"/>
      <c r="AG195" s="211" t="s">
        <v>174</v>
      </c>
      <c r="AH195" s="211">
        <v>7</v>
      </c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</row>
    <row r="196" spans="1:60" outlineLevel="1" x14ac:dyDescent="0.2">
      <c r="A196" s="218"/>
      <c r="B196" s="219"/>
      <c r="C196" s="259" t="s">
        <v>392</v>
      </c>
      <c r="D196" s="254"/>
      <c r="E196" s="255">
        <v>1.35</v>
      </c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11"/>
      <c r="Z196" s="211"/>
      <c r="AA196" s="211"/>
      <c r="AB196" s="211"/>
      <c r="AC196" s="211"/>
      <c r="AD196" s="211"/>
      <c r="AE196" s="211"/>
      <c r="AF196" s="211"/>
      <c r="AG196" s="211" t="s">
        <v>174</v>
      </c>
      <c r="AH196" s="211">
        <v>7</v>
      </c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</row>
    <row r="197" spans="1:60" outlineLevel="1" x14ac:dyDescent="0.2">
      <c r="A197" s="218"/>
      <c r="B197" s="219"/>
      <c r="C197" s="259" t="s">
        <v>393</v>
      </c>
      <c r="D197" s="254"/>
      <c r="E197" s="255">
        <v>1.71</v>
      </c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11"/>
      <c r="Z197" s="211"/>
      <c r="AA197" s="211"/>
      <c r="AB197" s="211"/>
      <c r="AC197" s="211"/>
      <c r="AD197" s="211"/>
      <c r="AE197" s="211"/>
      <c r="AF197" s="211"/>
      <c r="AG197" s="211" t="s">
        <v>174</v>
      </c>
      <c r="AH197" s="211">
        <v>7</v>
      </c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</row>
    <row r="198" spans="1:60" outlineLevel="1" x14ac:dyDescent="0.2">
      <c r="A198" s="228">
        <v>55</v>
      </c>
      <c r="B198" s="229" t="s">
        <v>394</v>
      </c>
      <c r="C198" s="247" t="s">
        <v>395</v>
      </c>
      <c r="D198" s="230" t="s">
        <v>314</v>
      </c>
      <c r="E198" s="231">
        <v>24.46</v>
      </c>
      <c r="F198" s="232"/>
      <c r="G198" s="233">
        <f>ROUND(E198*F198,2)</f>
        <v>0</v>
      </c>
      <c r="H198" s="232"/>
      <c r="I198" s="233">
        <f>ROUND(E198*H198,2)</f>
        <v>0</v>
      </c>
      <c r="J198" s="232"/>
      <c r="K198" s="233">
        <f>ROUND(E198*J198,2)</f>
        <v>0</v>
      </c>
      <c r="L198" s="233">
        <v>21</v>
      </c>
      <c r="M198" s="233">
        <f>G198*(1+L198/100)</f>
        <v>0</v>
      </c>
      <c r="N198" s="233">
        <v>0</v>
      </c>
      <c r="O198" s="233">
        <f>ROUND(E198*N198,2)</f>
        <v>0</v>
      </c>
      <c r="P198" s="233">
        <v>0</v>
      </c>
      <c r="Q198" s="233">
        <f>ROUND(E198*P198,2)</f>
        <v>0</v>
      </c>
      <c r="R198" s="233" t="s">
        <v>387</v>
      </c>
      <c r="S198" s="233" t="s">
        <v>168</v>
      </c>
      <c r="T198" s="234" t="s">
        <v>168</v>
      </c>
      <c r="U198" s="220">
        <v>0</v>
      </c>
      <c r="V198" s="220">
        <f>ROUND(E198*U198,2)</f>
        <v>0</v>
      </c>
      <c r="W198" s="220"/>
      <c r="X198" s="220" t="s">
        <v>169</v>
      </c>
      <c r="Y198" s="211"/>
      <c r="Z198" s="211"/>
      <c r="AA198" s="211"/>
      <c r="AB198" s="211"/>
      <c r="AC198" s="211"/>
      <c r="AD198" s="211"/>
      <c r="AE198" s="211"/>
      <c r="AF198" s="211"/>
      <c r="AG198" s="211" t="s">
        <v>170</v>
      </c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</row>
    <row r="199" spans="1:60" outlineLevel="1" x14ac:dyDescent="0.2">
      <c r="A199" s="218"/>
      <c r="B199" s="219"/>
      <c r="C199" s="248" t="s">
        <v>253</v>
      </c>
      <c r="D199" s="236"/>
      <c r="E199" s="236"/>
      <c r="F199" s="236"/>
      <c r="G199" s="236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11"/>
      <c r="Z199" s="211"/>
      <c r="AA199" s="211"/>
      <c r="AB199" s="211"/>
      <c r="AC199" s="211"/>
      <c r="AD199" s="211"/>
      <c r="AE199" s="211"/>
      <c r="AF199" s="211"/>
      <c r="AG199" s="211" t="s">
        <v>128</v>
      </c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</row>
    <row r="200" spans="1:60" outlineLevel="1" x14ac:dyDescent="0.2">
      <c r="A200" s="218"/>
      <c r="B200" s="219"/>
      <c r="C200" s="259" t="s">
        <v>396</v>
      </c>
      <c r="D200" s="254"/>
      <c r="E200" s="255">
        <v>24.46</v>
      </c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11"/>
      <c r="Z200" s="211"/>
      <c r="AA200" s="211"/>
      <c r="AB200" s="211"/>
      <c r="AC200" s="211"/>
      <c r="AD200" s="211"/>
      <c r="AE200" s="211"/>
      <c r="AF200" s="211"/>
      <c r="AG200" s="211" t="s">
        <v>174</v>
      </c>
      <c r="AH200" s="211">
        <v>5</v>
      </c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  <c r="BE200" s="211"/>
      <c r="BF200" s="211"/>
      <c r="BG200" s="211"/>
      <c r="BH200" s="211"/>
    </row>
    <row r="201" spans="1:60" outlineLevel="1" x14ac:dyDescent="0.2">
      <c r="A201" s="228">
        <v>56</v>
      </c>
      <c r="B201" s="229" t="s">
        <v>397</v>
      </c>
      <c r="C201" s="247" t="s">
        <v>398</v>
      </c>
      <c r="D201" s="230" t="s">
        <v>399</v>
      </c>
      <c r="E201" s="231">
        <v>5.5650000000000004</v>
      </c>
      <c r="F201" s="232"/>
      <c r="G201" s="233">
        <f>ROUND(E201*F201,2)</f>
        <v>0</v>
      </c>
      <c r="H201" s="232"/>
      <c r="I201" s="233">
        <f>ROUND(E201*H201,2)</f>
        <v>0</v>
      </c>
      <c r="J201" s="232"/>
      <c r="K201" s="233">
        <f>ROUND(E201*J201,2)</f>
        <v>0</v>
      </c>
      <c r="L201" s="233">
        <v>21</v>
      </c>
      <c r="M201" s="233">
        <f>G201*(1+L201/100)</f>
        <v>0</v>
      </c>
      <c r="N201" s="233">
        <v>0</v>
      </c>
      <c r="O201" s="233">
        <f>ROUND(E201*N201,2)</f>
        <v>0</v>
      </c>
      <c r="P201" s="233">
        <v>0</v>
      </c>
      <c r="Q201" s="233">
        <f>ROUND(E201*P201,2)</f>
        <v>0</v>
      </c>
      <c r="R201" s="233"/>
      <c r="S201" s="233" t="s">
        <v>123</v>
      </c>
      <c r="T201" s="234" t="s">
        <v>168</v>
      </c>
      <c r="U201" s="220">
        <v>0</v>
      </c>
      <c r="V201" s="220">
        <f>ROUND(E201*U201,2)</f>
        <v>0</v>
      </c>
      <c r="W201" s="220"/>
      <c r="X201" s="220" t="s">
        <v>169</v>
      </c>
      <c r="Y201" s="211"/>
      <c r="Z201" s="211"/>
      <c r="AA201" s="211"/>
      <c r="AB201" s="211"/>
      <c r="AC201" s="211"/>
      <c r="AD201" s="211"/>
      <c r="AE201" s="211"/>
      <c r="AF201" s="211"/>
      <c r="AG201" s="211" t="s">
        <v>170</v>
      </c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</row>
    <row r="202" spans="1:60" outlineLevel="1" x14ac:dyDescent="0.2">
      <c r="A202" s="218"/>
      <c r="B202" s="219"/>
      <c r="C202" s="259" t="s">
        <v>389</v>
      </c>
      <c r="D202" s="254"/>
      <c r="E202" s="255">
        <v>1.38</v>
      </c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11"/>
      <c r="Z202" s="211"/>
      <c r="AA202" s="211"/>
      <c r="AB202" s="211"/>
      <c r="AC202" s="211"/>
      <c r="AD202" s="211"/>
      <c r="AE202" s="211"/>
      <c r="AF202" s="211"/>
      <c r="AG202" s="211" t="s">
        <v>174</v>
      </c>
      <c r="AH202" s="211">
        <v>7</v>
      </c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</row>
    <row r="203" spans="1:60" outlineLevel="1" x14ac:dyDescent="0.2">
      <c r="A203" s="218"/>
      <c r="B203" s="219"/>
      <c r="C203" s="259" t="s">
        <v>390</v>
      </c>
      <c r="D203" s="254"/>
      <c r="E203" s="255">
        <v>1.125</v>
      </c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11"/>
      <c r="Z203" s="211"/>
      <c r="AA203" s="211"/>
      <c r="AB203" s="211"/>
      <c r="AC203" s="211"/>
      <c r="AD203" s="211"/>
      <c r="AE203" s="211"/>
      <c r="AF203" s="211"/>
      <c r="AG203" s="211" t="s">
        <v>174</v>
      </c>
      <c r="AH203" s="211">
        <v>7</v>
      </c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</row>
    <row r="204" spans="1:60" outlineLevel="1" x14ac:dyDescent="0.2">
      <c r="A204" s="218"/>
      <c r="B204" s="219"/>
      <c r="C204" s="259" t="s">
        <v>392</v>
      </c>
      <c r="D204" s="254"/>
      <c r="E204" s="255">
        <v>1.35</v>
      </c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11"/>
      <c r="Z204" s="211"/>
      <c r="AA204" s="211"/>
      <c r="AB204" s="211"/>
      <c r="AC204" s="211"/>
      <c r="AD204" s="211"/>
      <c r="AE204" s="211"/>
      <c r="AF204" s="211"/>
      <c r="AG204" s="211" t="s">
        <v>174</v>
      </c>
      <c r="AH204" s="211">
        <v>7</v>
      </c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</row>
    <row r="205" spans="1:60" outlineLevel="1" x14ac:dyDescent="0.2">
      <c r="A205" s="218"/>
      <c r="B205" s="219"/>
      <c r="C205" s="259" t="s">
        <v>393</v>
      </c>
      <c r="D205" s="254"/>
      <c r="E205" s="255">
        <v>1.71</v>
      </c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11"/>
      <c r="Z205" s="211"/>
      <c r="AA205" s="211"/>
      <c r="AB205" s="211"/>
      <c r="AC205" s="211"/>
      <c r="AD205" s="211"/>
      <c r="AE205" s="211"/>
      <c r="AF205" s="211"/>
      <c r="AG205" s="211" t="s">
        <v>174</v>
      </c>
      <c r="AH205" s="211">
        <v>7</v>
      </c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</row>
    <row r="206" spans="1:60" outlineLevel="1" x14ac:dyDescent="0.2">
      <c r="A206" s="228">
        <v>57</v>
      </c>
      <c r="B206" s="229" t="s">
        <v>400</v>
      </c>
      <c r="C206" s="247" t="s">
        <v>401</v>
      </c>
      <c r="D206" s="230" t="s">
        <v>314</v>
      </c>
      <c r="E206" s="231">
        <v>0.55000000000000004</v>
      </c>
      <c r="F206" s="232"/>
      <c r="G206" s="233">
        <f>ROUND(E206*F206,2)</f>
        <v>0</v>
      </c>
      <c r="H206" s="232"/>
      <c r="I206" s="233">
        <f>ROUND(E206*H206,2)</f>
        <v>0</v>
      </c>
      <c r="J206" s="232"/>
      <c r="K206" s="233">
        <f>ROUND(E206*J206,2)</f>
        <v>0</v>
      </c>
      <c r="L206" s="233">
        <v>21</v>
      </c>
      <c r="M206" s="233">
        <f>G206*(1+L206/100)</f>
        <v>0</v>
      </c>
      <c r="N206" s="233">
        <v>0</v>
      </c>
      <c r="O206" s="233">
        <f>ROUND(E206*N206,2)</f>
        <v>0</v>
      </c>
      <c r="P206" s="233">
        <v>0</v>
      </c>
      <c r="Q206" s="233">
        <f>ROUND(E206*P206,2)</f>
        <v>0</v>
      </c>
      <c r="R206" s="233"/>
      <c r="S206" s="233" t="s">
        <v>123</v>
      </c>
      <c r="T206" s="234" t="s">
        <v>168</v>
      </c>
      <c r="U206" s="220">
        <v>0</v>
      </c>
      <c r="V206" s="220">
        <f>ROUND(E206*U206,2)</f>
        <v>0</v>
      </c>
      <c r="W206" s="220"/>
      <c r="X206" s="220" t="s">
        <v>169</v>
      </c>
      <c r="Y206" s="211"/>
      <c r="Z206" s="211"/>
      <c r="AA206" s="211"/>
      <c r="AB206" s="211"/>
      <c r="AC206" s="211"/>
      <c r="AD206" s="211"/>
      <c r="AE206" s="211"/>
      <c r="AF206" s="211"/>
      <c r="AG206" s="211" t="s">
        <v>170</v>
      </c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</row>
    <row r="207" spans="1:60" outlineLevel="1" x14ac:dyDescent="0.2">
      <c r="A207" s="218"/>
      <c r="B207" s="219"/>
      <c r="C207" s="259" t="s">
        <v>391</v>
      </c>
      <c r="D207" s="254"/>
      <c r="E207" s="255">
        <v>0.55000000000000004</v>
      </c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11"/>
      <c r="Z207" s="211"/>
      <c r="AA207" s="211"/>
      <c r="AB207" s="211"/>
      <c r="AC207" s="211"/>
      <c r="AD207" s="211"/>
      <c r="AE207" s="211"/>
      <c r="AF207" s="211"/>
      <c r="AG207" s="211" t="s">
        <v>174</v>
      </c>
      <c r="AH207" s="211">
        <v>7</v>
      </c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</row>
    <row r="208" spans="1:60" x14ac:dyDescent="0.2">
      <c r="A208" s="3"/>
      <c r="B208" s="4"/>
      <c r="C208" s="251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AE208">
        <v>15</v>
      </c>
      <c r="AF208">
        <v>21</v>
      </c>
      <c r="AG208" t="s">
        <v>105</v>
      </c>
    </row>
    <row r="209" spans="1:33" x14ac:dyDescent="0.2">
      <c r="A209" s="214"/>
      <c r="B209" s="215" t="s">
        <v>29</v>
      </c>
      <c r="C209" s="252"/>
      <c r="D209" s="216"/>
      <c r="E209" s="217"/>
      <c r="F209" s="217"/>
      <c r="G209" s="245">
        <f>G8+G110+G141+G179+G183+G186+G190</f>
        <v>0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AE209">
        <f>SUMIF(L7:L207,AE208,G7:G207)</f>
        <v>0</v>
      </c>
      <c r="AF209">
        <f>SUMIF(L7:L207,AF208,G7:G207)</f>
        <v>0</v>
      </c>
      <c r="AG209" t="s">
        <v>161</v>
      </c>
    </row>
    <row r="210" spans="1:33" x14ac:dyDescent="0.2">
      <c r="C210" s="253"/>
      <c r="D210" s="10"/>
      <c r="AG210" t="s">
        <v>162</v>
      </c>
    </row>
    <row r="211" spans="1:33" x14ac:dyDescent="0.2">
      <c r="D211" s="10"/>
    </row>
    <row r="212" spans="1:33" x14ac:dyDescent="0.2">
      <c r="D212" s="10"/>
    </row>
    <row r="213" spans="1:33" x14ac:dyDescent="0.2">
      <c r="D213" s="10"/>
    </row>
    <row r="214" spans="1:33" x14ac:dyDescent="0.2">
      <c r="D214" s="10"/>
    </row>
    <row r="215" spans="1:33" x14ac:dyDescent="0.2">
      <c r="D215" s="10"/>
    </row>
    <row r="216" spans="1:33" x14ac:dyDescent="0.2">
      <c r="D216" s="10"/>
    </row>
    <row r="217" spans="1:33" x14ac:dyDescent="0.2">
      <c r="D217" s="10"/>
    </row>
    <row r="218" spans="1:33" x14ac:dyDescent="0.2">
      <c r="D218" s="10"/>
    </row>
    <row r="219" spans="1:33" x14ac:dyDescent="0.2">
      <c r="D219" s="10"/>
    </row>
    <row r="220" spans="1:33" x14ac:dyDescent="0.2">
      <c r="D220" s="10"/>
    </row>
    <row r="221" spans="1:33" x14ac:dyDescent="0.2">
      <c r="D221" s="10"/>
    </row>
    <row r="222" spans="1:33" x14ac:dyDescent="0.2">
      <c r="D222" s="10"/>
    </row>
    <row r="223" spans="1:33" x14ac:dyDescent="0.2">
      <c r="D223" s="10"/>
    </row>
    <row r="224" spans="1:33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n9/p1g3DBKoDIMflCAMAzGXTxdwfvYoEAVjl8kBbQa7ZE74oqEqPa0OtVOiEwxuZ2y1rfH6DsciwlxG/GK4bgw==" saltValue="SPkPN/QNWuAzwdf2zdWluw==" spinCount="100000" sheet="1"/>
  <mergeCells count="67">
    <mergeCell ref="C199:G199"/>
    <mergeCell ref="C177:G177"/>
    <mergeCell ref="C181:G181"/>
    <mergeCell ref="C185:G185"/>
    <mergeCell ref="C188:G188"/>
    <mergeCell ref="C189:G189"/>
    <mergeCell ref="C192:G192"/>
    <mergeCell ref="C162:G162"/>
    <mergeCell ref="C165:G165"/>
    <mergeCell ref="C168:G168"/>
    <mergeCell ref="C169:G169"/>
    <mergeCell ref="C173:G173"/>
    <mergeCell ref="C176:G176"/>
    <mergeCell ref="C139:G139"/>
    <mergeCell ref="C144:G144"/>
    <mergeCell ref="C146:G146"/>
    <mergeCell ref="C154:G154"/>
    <mergeCell ref="C155:G155"/>
    <mergeCell ref="C158:G158"/>
    <mergeCell ref="C100:G100"/>
    <mergeCell ref="C108:G108"/>
    <mergeCell ref="C112:G112"/>
    <mergeCell ref="C113:G113"/>
    <mergeCell ref="C120:G120"/>
    <mergeCell ref="C134:G134"/>
    <mergeCell ref="C84:G84"/>
    <mergeCell ref="C87:G87"/>
    <mergeCell ref="C90:G90"/>
    <mergeCell ref="C94:G94"/>
    <mergeCell ref="C95:G95"/>
    <mergeCell ref="C96:G96"/>
    <mergeCell ref="C66:G66"/>
    <mergeCell ref="C71:G71"/>
    <mergeCell ref="C74:G74"/>
    <mergeCell ref="C77:G77"/>
    <mergeCell ref="C80:G80"/>
    <mergeCell ref="C81:G81"/>
    <mergeCell ref="C51:G51"/>
    <mergeCell ref="C54:G54"/>
    <mergeCell ref="C57:G57"/>
    <mergeCell ref="C58:G58"/>
    <mergeCell ref="C62:G62"/>
    <mergeCell ref="C65:G65"/>
    <mergeCell ref="C38:G38"/>
    <mergeCell ref="C39:G39"/>
    <mergeCell ref="C41:G41"/>
    <mergeCell ref="C46:G46"/>
    <mergeCell ref="C47:G47"/>
    <mergeCell ref="C50:G50"/>
    <mergeCell ref="C30:G30"/>
    <mergeCell ref="C31:G31"/>
    <mergeCell ref="C32:G32"/>
    <mergeCell ref="C33:G33"/>
    <mergeCell ref="C34:G34"/>
    <mergeCell ref="C35:G35"/>
    <mergeCell ref="C22:G22"/>
    <mergeCell ref="C23:G23"/>
    <mergeCell ref="C24:G24"/>
    <mergeCell ref="C25:G25"/>
    <mergeCell ref="C26:G26"/>
    <mergeCell ref="C27:G27"/>
    <mergeCell ref="A1:G1"/>
    <mergeCell ref="C2:G2"/>
    <mergeCell ref="C3:G3"/>
    <mergeCell ref="C4:G4"/>
    <mergeCell ref="C10:G10"/>
    <mergeCell ref="C16:G1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6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163</v>
      </c>
      <c r="B1" s="196"/>
      <c r="C1" s="196"/>
      <c r="D1" s="196"/>
      <c r="E1" s="196"/>
      <c r="F1" s="196"/>
      <c r="G1" s="196"/>
      <c r="AG1" t="s">
        <v>91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92</v>
      </c>
    </row>
    <row r="3" spans="1:60" ht="24.95" customHeight="1" x14ac:dyDescent="0.2">
      <c r="A3" s="197" t="s">
        <v>8</v>
      </c>
      <c r="B3" s="49" t="s">
        <v>63</v>
      </c>
      <c r="C3" s="200" t="s">
        <v>64</v>
      </c>
      <c r="D3" s="198"/>
      <c r="E3" s="198"/>
      <c r="F3" s="198"/>
      <c r="G3" s="199"/>
      <c r="AC3" s="176" t="s">
        <v>92</v>
      </c>
      <c r="AG3" t="s">
        <v>95</v>
      </c>
    </row>
    <row r="4" spans="1:60" ht="24.95" customHeight="1" x14ac:dyDescent="0.2">
      <c r="A4" s="201" t="s">
        <v>9</v>
      </c>
      <c r="B4" s="202" t="s">
        <v>65</v>
      </c>
      <c r="C4" s="203" t="s">
        <v>64</v>
      </c>
      <c r="D4" s="204"/>
      <c r="E4" s="204"/>
      <c r="F4" s="204"/>
      <c r="G4" s="205"/>
      <c r="AG4" t="s">
        <v>96</v>
      </c>
    </row>
    <row r="5" spans="1:60" x14ac:dyDescent="0.2">
      <c r="D5" s="10"/>
    </row>
    <row r="6" spans="1:60" ht="38.25" x14ac:dyDescent="0.2">
      <c r="A6" s="207" t="s">
        <v>97</v>
      </c>
      <c r="B6" s="209" t="s">
        <v>98</v>
      </c>
      <c r="C6" s="209" t="s">
        <v>99</v>
      </c>
      <c r="D6" s="208" t="s">
        <v>100</v>
      </c>
      <c r="E6" s="207" t="s">
        <v>101</v>
      </c>
      <c r="F6" s="206" t="s">
        <v>102</v>
      </c>
      <c r="G6" s="207" t="s">
        <v>29</v>
      </c>
      <c r="H6" s="210" t="s">
        <v>30</v>
      </c>
      <c r="I6" s="210" t="s">
        <v>103</v>
      </c>
      <c r="J6" s="210" t="s">
        <v>31</v>
      </c>
      <c r="K6" s="210" t="s">
        <v>104</v>
      </c>
      <c r="L6" s="210" t="s">
        <v>105</v>
      </c>
      <c r="M6" s="210" t="s">
        <v>106</v>
      </c>
      <c r="N6" s="210" t="s">
        <v>107</v>
      </c>
      <c r="O6" s="210" t="s">
        <v>108</v>
      </c>
      <c r="P6" s="210" t="s">
        <v>109</v>
      </c>
      <c r="Q6" s="210" t="s">
        <v>110</v>
      </c>
      <c r="R6" s="210" t="s">
        <v>111</v>
      </c>
      <c r="S6" s="210" t="s">
        <v>112</v>
      </c>
      <c r="T6" s="210" t="s">
        <v>113</v>
      </c>
      <c r="U6" s="210" t="s">
        <v>114</v>
      </c>
      <c r="V6" s="210" t="s">
        <v>115</v>
      </c>
      <c r="W6" s="210" t="s">
        <v>116</v>
      </c>
      <c r="X6" s="210" t="s">
        <v>117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118</v>
      </c>
      <c r="B8" s="223" t="s">
        <v>73</v>
      </c>
      <c r="C8" s="246" t="s">
        <v>74</v>
      </c>
      <c r="D8" s="224"/>
      <c r="E8" s="225"/>
      <c r="F8" s="226"/>
      <c r="G8" s="226">
        <f>SUMIF(AG9:AG54,"&lt;&gt;NOR",G9:G54)</f>
        <v>0</v>
      </c>
      <c r="H8" s="226"/>
      <c r="I8" s="226">
        <f>SUM(I9:I54)</f>
        <v>0</v>
      </c>
      <c r="J8" s="226"/>
      <c r="K8" s="226">
        <f>SUM(K9:K54)</f>
        <v>0</v>
      </c>
      <c r="L8" s="226"/>
      <c r="M8" s="226">
        <f>SUM(M9:M54)</f>
        <v>0</v>
      </c>
      <c r="N8" s="226"/>
      <c r="O8" s="226">
        <f>SUM(O9:O54)</f>
        <v>0</v>
      </c>
      <c r="P8" s="226"/>
      <c r="Q8" s="226">
        <f>SUM(Q9:Q54)</f>
        <v>4.4000000000000004</v>
      </c>
      <c r="R8" s="226"/>
      <c r="S8" s="226"/>
      <c r="T8" s="227"/>
      <c r="U8" s="221"/>
      <c r="V8" s="221">
        <f>SUM(V9:V54)</f>
        <v>27.37</v>
      </c>
      <c r="W8" s="221"/>
      <c r="X8" s="221"/>
      <c r="AG8" t="s">
        <v>119</v>
      </c>
    </row>
    <row r="9" spans="1:60" outlineLevel="1" x14ac:dyDescent="0.2">
      <c r="A9" s="228">
        <v>1</v>
      </c>
      <c r="B9" s="229" t="s">
        <v>219</v>
      </c>
      <c r="C9" s="247" t="s">
        <v>220</v>
      </c>
      <c r="D9" s="230" t="s">
        <v>221</v>
      </c>
      <c r="E9" s="231">
        <v>121.5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0</v>
      </c>
      <c r="O9" s="233">
        <f>ROUND(E9*N9,2)</f>
        <v>0</v>
      </c>
      <c r="P9" s="233">
        <v>0</v>
      </c>
      <c r="Q9" s="233">
        <f>ROUND(E9*P9,2)</f>
        <v>0</v>
      </c>
      <c r="R9" s="233" t="s">
        <v>167</v>
      </c>
      <c r="S9" s="233" t="s">
        <v>168</v>
      </c>
      <c r="T9" s="234" t="s">
        <v>168</v>
      </c>
      <c r="U9" s="220">
        <v>0.01</v>
      </c>
      <c r="V9" s="220">
        <f>ROUND(E9*U9,2)</f>
        <v>1.22</v>
      </c>
      <c r="W9" s="220"/>
      <c r="X9" s="220" t="s">
        <v>169</v>
      </c>
      <c r="Y9" s="211"/>
      <c r="Z9" s="211"/>
      <c r="AA9" s="211"/>
      <c r="AB9" s="211"/>
      <c r="AC9" s="211"/>
      <c r="AD9" s="211"/>
      <c r="AE9" s="211"/>
      <c r="AF9" s="211"/>
      <c r="AG9" s="211" t="s">
        <v>170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18"/>
      <c r="B10" s="219"/>
      <c r="C10" s="258" t="s">
        <v>222</v>
      </c>
      <c r="D10" s="256"/>
      <c r="E10" s="256"/>
      <c r="F10" s="256"/>
      <c r="G10" s="25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172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35" t="str">
        <f>C10</f>
        <v>nebo lesní půdy, s vodorovným přemístěním na hromady v místě upotřebení nebo na dočasné či trvalé skládky se složením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59" t="s">
        <v>402</v>
      </c>
      <c r="D11" s="254"/>
      <c r="E11" s="255">
        <v>121.5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174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">
      <c r="A12" s="228">
        <v>2</v>
      </c>
      <c r="B12" s="229" t="s">
        <v>209</v>
      </c>
      <c r="C12" s="247" t="s">
        <v>210</v>
      </c>
      <c r="D12" s="230" t="s">
        <v>211</v>
      </c>
      <c r="E12" s="231">
        <v>10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33">
        <v>0</v>
      </c>
      <c r="O12" s="233">
        <f>ROUND(E12*N12,2)</f>
        <v>0</v>
      </c>
      <c r="P12" s="233">
        <v>0.27</v>
      </c>
      <c r="Q12" s="233">
        <f>ROUND(E12*P12,2)</f>
        <v>2.7</v>
      </c>
      <c r="R12" s="233" t="s">
        <v>200</v>
      </c>
      <c r="S12" s="233" t="s">
        <v>168</v>
      </c>
      <c r="T12" s="234" t="s">
        <v>168</v>
      </c>
      <c r="U12" s="220">
        <v>0.12</v>
      </c>
      <c r="V12" s="220">
        <f>ROUND(E12*U12,2)</f>
        <v>1.2</v>
      </c>
      <c r="W12" s="220"/>
      <c r="X12" s="220" t="s">
        <v>169</v>
      </c>
      <c r="Y12" s="211"/>
      <c r="Z12" s="211"/>
      <c r="AA12" s="211"/>
      <c r="AB12" s="211"/>
      <c r="AC12" s="211"/>
      <c r="AD12" s="211"/>
      <c r="AE12" s="211"/>
      <c r="AF12" s="211"/>
      <c r="AG12" s="211" t="s">
        <v>170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18"/>
      <c r="B13" s="219"/>
      <c r="C13" s="258" t="s">
        <v>212</v>
      </c>
      <c r="D13" s="256"/>
      <c r="E13" s="256"/>
      <c r="F13" s="256"/>
      <c r="G13" s="256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1"/>
      <c r="Z13" s="211"/>
      <c r="AA13" s="211"/>
      <c r="AB13" s="211"/>
      <c r="AC13" s="211"/>
      <c r="AD13" s="211"/>
      <c r="AE13" s="211"/>
      <c r="AF13" s="211"/>
      <c r="AG13" s="211" t="s">
        <v>172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35" t="str">
        <f>C13</f>
        <v>s vybouráním lože, s přemístěním hmot na skládku na vzdálenost do 3 m nebo naložením na dopravní prostředek</v>
      </c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8"/>
      <c r="B14" s="219"/>
      <c r="C14" s="249" t="s">
        <v>403</v>
      </c>
      <c r="D14" s="237"/>
      <c r="E14" s="237"/>
      <c r="F14" s="237"/>
      <c r="G14" s="237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128</v>
      </c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18"/>
      <c r="B15" s="219"/>
      <c r="C15" s="249" t="s">
        <v>404</v>
      </c>
      <c r="D15" s="237"/>
      <c r="E15" s="237"/>
      <c r="F15" s="237"/>
      <c r="G15" s="23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11"/>
      <c r="Z15" s="211"/>
      <c r="AA15" s="211"/>
      <c r="AB15" s="211"/>
      <c r="AC15" s="211"/>
      <c r="AD15" s="211"/>
      <c r="AE15" s="211"/>
      <c r="AF15" s="211"/>
      <c r="AG15" s="211" t="s">
        <v>128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59" t="s">
        <v>214</v>
      </c>
      <c r="D16" s="254"/>
      <c r="E16" s="255">
        <v>5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174</v>
      </c>
      <c r="AH16" s="211">
        <v>0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8"/>
      <c r="B17" s="219"/>
      <c r="C17" s="259" t="s">
        <v>405</v>
      </c>
      <c r="D17" s="254"/>
      <c r="E17" s="255">
        <v>5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1"/>
      <c r="Z17" s="211"/>
      <c r="AA17" s="211"/>
      <c r="AB17" s="211"/>
      <c r="AC17" s="211"/>
      <c r="AD17" s="211"/>
      <c r="AE17" s="211"/>
      <c r="AF17" s="211"/>
      <c r="AG17" s="211" t="s">
        <v>174</v>
      </c>
      <c r="AH17" s="211">
        <v>0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28">
        <v>3</v>
      </c>
      <c r="B18" s="229" t="s">
        <v>224</v>
      </c>
      <c r="C18" s="247" t="s">
        <v>225</v>
      </c>
      <c r="D18" s="230" t="s">
        <v>221</v>
      </c>
      <c r="E18" s="231">
        <v>40.5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33">
        <v>0</v>
      </c>
      <c r="O18" s="233">
        <f>ROUND(E18*N18,2)</f>
        <v>0</v>
      </c>
      <c r="P18" s="233">
        <v>0</v>
      </c>
      <c r="Q18" s="233">
        <f>ROUND(E18*P18,2)</f>
        <v>0</v>
      </c>
      <c r="R18" s="233" t="s">
        <v>167</v>
      </c>
      <c r="S18" s="233" t="s">
        <v>168</v>
      </c>
      <c r="T18" s="234" t="s">
        <v>168</v>
      </c>
      <c r="U18" s="220">
        <v>0.22</v>
      </c>
      <c r="V18" s="220">
        <f>ROUND(E18*U18,2)</f>
        <v>8.91</v>
      </c>
      <c r="W18" s="220"/>
      <c r="X18" s="220" t="s">
        <v>169</v>
      </c>
      <c r="Y18" s="211"/>
      <c r="Z18" s="211"/>
      <c r="AA18" s="211"/>
      <c r="AB18" s="211"/>
      <c r="AC18" s="211"/>
      <c r="AD18" s="211"/>
      <c r="AE18" s="211"/>
      <c r="AF18" s="211"/>
      <c r="AG18" s="211" t="s">
        <v>170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18"/>
      <c r="B19" s="219"/>
      <c r="C19" s="258" t="s">
        <v>226</v>
      </c>
      <c r="D19" s="256"/>
      <c r="E19" s="256"/>
      <c r="F19" s="256"/>
      <c r="G19" s="256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1"/>
      <c r="Z19" s="211"/>
      <c r="AA19" s="211"/>
      <c r="AB19" s="211"/>
      <c r="AC19" s="211"/>
      <c r="AD19" s="211"/>
      <c r="AE19" s="211"/>
      <c r="AF19" s="211"/>
      <c r="AG19" s="211" t="s">
        <v>172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35" t="str">
        <f>C19</f>
        <v>s přemístěním výkopku v příčných profilech na vzdálenost do 15 m nebo s naložením na dopravní prostředek.</v>
      </c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18"/>
      <c r="B20" s="219"/>
      <c r="C20" s="249" t="s">
        <v>227</v>
      </c>
      <c r="D20" s="237"/>
      <c r="E20" s="237"/>
      <c r="F20" s="237"/>
      <c r="G20" s="237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1"/>
      <c r="Z20" s="211"/>
      <c r="AA20" s="211"/>
      <c r="AB20" s="211"/>
      <c r="AC20" s="211"/>
      <c r="AD20" s="211"/>
      <c r="AE20" s="211"/>
      <c r="AF20" s="211"/>
      <c r="AG20" s="211" t="s">
        <v>128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18"/>
      <c r="B21" s="219"/>
      <c r="C21" s="259" t="s">
        <v>406</v>
      </c>
      <c r="D21" s="254"/>
      <c r="E21" s="255">
        <v>40.5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11"/>
      <c r="Z21" s="211"/>
      <c r="AA21" s="211"/>
      <c r="AB21" s="211"/>
      <c r="AC21" s="211"/>
      <c r="AD21" s="211"/>
      <c r="AE21" s="211"/>
      <c r="AF21" s="211"/>
      <c r="AG21" s="211" t="s">
        <v>174</v>
      </c>
      <c r="AH21" s="211">
        <v>0</v>
      </c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28">
        <v>4</v>
      </c>
      <c r="B22" s="229" t="s">
        <v>241</v>
      </c>
      <c r="C22" s="247" t="s">
        <v>242</v>
      </c>
      <c r="D22" s="230" t="s">
        <v>221</v>
      </c>
      <c r="E22" s="231">
        <v>40.5</v>
      </c>
      <c r="F22" s="232"/>
      <c r="G22" s="233">
        <f>ROUND(E22*F22,2)</f>
        <v>0</v>
      </c>
      <c r="H22" s="232"/>
      <c r="I22" s="233">
        <f>ROUND(E22*H22,2)</f>
        <v>0</v>
      </c>
      <c r="J22" s="232"/>
      <c r="K22" s="233">
        <f>ROUND(E22*J22,2)</f>
        <v>0</v>
      </c>
      <c r="L22" s="233">
        <v>21</v>
      </c>
      <c r="M22" s="233">
        <f>G22*(1+L22/100)</f>
        <v>0</v>
      </c>
      <c r="N22" s="233">
        <v>0</v>
      </c>
      <c r="O22" s="233">
        <f>ROUND(E22*N22,2)</f>
        <v>0</v>
      </c>
      <c r="P22" s="233">
        <v>0</v>
      </c>
      <c r="Q22" s="233">
        <f>ROUND(E22*P22,2)</f>
        <v>0</v>
      </c>
      <c r="R22" s="233" t="s">
        <v>167</v>
      </c>
      <c r="S22" s="233" t="s">
        <v>168</v>
      </c>
      <c r="T22" s="234" t="s">
        <v>168</v>
      </c>
      <c r="U22" s="220">
        <v>0.01</v>
      </c>
      <c r="V22" s="220">
        <f>ROUND(E22*U22,2)</f>
        <v>0.41</v>
      </c>
      <c r="W22" s="220"/>
      <c r="X22" s="220" t="s">
        <v>169</v>
      </c>
      <c r="Y22" s="211"/>
      <c r="Z22" s="211"/>
      <c r="AA22" s="211"/>
      <c r="AB22" s="211"/>
      <c r="AC22" s="211"/>
      <c r="AD22" s="211"/>
      <c r="AE22" s="211"/>
      <c r="AF22" s="211"/>
      <c r="AG22" s="211" t="s">
        <v>170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58" t="s">
        <v>243</v>
      </c>
      <c r="D23" s="256"/>
      <c r="E23" s="256"/>
      <c r="F23" s="256"/>
      <c r="G23" s="256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172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18"/>
      <c r="B24" s="219"/>
      <c r="C24" s="259" t="s">
        <v>407</v>
      </c>
      <c r="D24" s="254"/>
      <c r="E24" s="255">
        <v>40.5</v>
      </c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11"/>
      <c r="Z24" s="211"/>
      <c r="AA24" s="211"/>
      <c r="AB24" s="211"/>
      <c r="AC24" s="211"/>
      <c r="AD24" s="211"/>
      <c r="AE24" s="211"/>
      <c r="AF24" s="211"/>
      <c r="AG24" s="211" t="s">
        <v>174</v>
      </c>
      <c r="AH24" s="211">
        <v>5</v>
      </c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ht="22.5" outlineLevel="1" x14ac:dyDescent="0.2">
      <c r="A25" s="228">
        <v>5</v>
      </c>
      <c r="B25" s="229" t="s">
        <v>250</v>
      </c>
      <c r="C25" s="247" t="s">
        <v>251</v>
      </c>
      <c r="D25" s="230" t="s">
        <v>221</v>
      </c>
      <c r="E25" s="231">
        <v>162</v>
      </c>
      <c r="F25" s="232"/>
      <c r="G25" s="233">
        <f>ROUND(E25*F25,2)</f>
        <v>0</v>
      </c>
      <c r="H25" s="232"/>
      <c r="I25" s="233">
        <f>ROUND(E25*H25,2)</f>
        <v>0</v>
      </c>
      <c r="J25" s="232"/>
      <c r="K25" s="233">
        <f>ROUND(E25*J25,2)</f>
        <v>0</v>
      </c>
      <c r="L25" s="233">
        <v>21</v>
      </c>
      <c r="M25" s="233">
        <f>G25*(1+L25/100)</f>
        <v>0</v>
      </c>
      <c r="N25" s="233">
        <v>0</v>
      </c>
      <c r="O25" s="233">
        <f>ROUND(E25*N25,2)</f>
        <v>0</v>
      </c>
      <c r="P25" s="233">
        <v>0</v>
      </c>
      <c r="Q25" s="233">
        <f>ROUND(E25*P25,2)</f>
        <v>0</v>
      </c>
      <c r="R25" s="233" t="s">
        <v>186</v>
      </c>
      <c r="S25" s="233" t="s">
        <v>168</v>
      </c>
      <c r="T25" s="234" t="s">
        <v>168</v>
      </c>
      <c r="U25" s="220">
        <v>0</v>
      </c>
      <c r="V25" s="220">
        <f>ROUND(E25*U25,2)</f>
        <v>0</v>
      </c>
      <c r="W25" s="220"/>
      <c r="X25" s="220" t="s">
        <v>169</v>
      </c>
      <c r="Y25" s="211"/>
      <c r="Z25" s="211"/>
      <c r="AA25" s="211"/>
      <c r="AB25" s="211"/>
      <c r="AC25" s="211"/>
      <c r="AD25" s="211"/>
      <c r="AE25" s="211"/>
      <c r="AF25" s="211"/>
      <c r="AG25" s="211" t="s">
        <v>170</v>
      </c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ht="22.5" outlineLevel="1" x14ac:dyDescent="0.2">
      <c r="A26" s="218"/>
      <c r="B26" s="219"/>
      <c r="C26" s="258" t="s">
        <v>252</v>
      </c>
      <c r="D26" s="256"/>
      <c r="E26" s="256"/>
      <c r="F26" s="256"/>
      <c r="G26" s="256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11"/>
      <c r="Z26" s="211"/>
      <c r="AA26" s="211"/>
      <c r="AB26" s="211"/>
      <c r="AC26" s="211"/>
      <c r="AD26" s="211"/>
      <c r="AE26" s="211"/>
      <c r="AF26" s="211"/>
      <c r="AG26" s="211" t="s">
        <v>172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35" t="str">
        <f>C26</f>
        <v>bez naložení, avšak se složením zemin schopných zúrodnění, kamenouhelných hlušin a výsypkových materiálů, příplatek za každých dalších i započatých 1000 m,</v>
      </c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59" t="s">
        <v>408</v>
      </c>
      <c r="D27" s="254"/>
      <c r="E27" s="255">
        <v>162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174</v>
      </c>
      <c r="AH27" s="211">
        <v>5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28">
        <v>6</v>
      </c>
      <c r="B28" s="229" t="s">
        <v>260</v>
      </c>
      <c r="C28" s="247" t="s">
        <v>261</v>
      </c>
      <c r="D28" s="230" t="s">
        <v>199</v>
      </c>
      <c r="E28" s="231">
        <v>40.5</v>
      </c>
      <c r="F28" s="232"/>
      <c r="G28" s="233">
        <f>ROUND(E28*F28,2)</f>
        <v>0</v>
      </c>
      <c r="H28" s="232"/>
      <c r="I28" s="233">
        <f>ROUND(E28*H28,2)</f>
        <v>0</v>
      </c>
      <c r="J28" s="232"/>
      <c r="K28" s="233">
        <f>ROUND(E28*J28,2)</f>
        <v>0</v>
      </c>
      <c r="L28" s="233">
        <v>21</v>
      </c>
      <c r="M28" s="233">
        <f>G28*(1+L28/100)</f>
        <v>0</v>
      </c>
      <c r="N28" s="233">
        <v>0</v>
      </c>
      <c r="O28" s="233">
        <f>ROUND(E28*N28,2)</f>
        <v>0</v>
      </c>
      <c r="P28" s="233">
        <v>0</v>
      </c>
      <c r="Q28" s="233">
        <f>ROUND(E28*P28,2)</f>
        <v>0</v>
      </c>
      <c r="R28" s="233" t="s">
        <v>262</v>
      </c>
      <c r="S28" s="233" t="s">
        <v>168</v>
      </c>
      <c r="T28" s="234" t="s">
        <v>168</v>
      </c>
      <c r="U28" s="220">
        <v>0.06</v>
      </c>
      <c r="V28" s="220">
        <f>ROUND(E28*U28,2)</f>
        <v>2.4300000000000002</v>
      </c>
      <c r="W28" s="220"/>
      <c r="X28" s="220" t="s">
        <v>169</v>
      </c>
      <c r="Y28" s="211"/>
      <c r="Z28" s="211"/>
      <c r="AA28" s="211"/>
      <c r="AB28" s="211"/>
      <c r="AC28" s="211"/>
      <c r="AD28" s="211"/>
      <c r="AE28" s="211"/>
      <c r="AF28" s="211"/>
      <c r="AG28" s="211" t="s">
        <v>170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18"/>
      <c r="B29" s="219"/>
      <c r="C29" s="258" t="s">
        <v>263</v>
      </c>
      <c r="D29" s="256"/>
      <c r="E29" s="256"/>
      <c r="F29" s="256"/>
      <c r="G29" s="256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1"/>
      <c r="Z29" s="211"/>
      <c r="AA29" s="211"/>
      <c r="AB29" s="211"/>
      <c r="AC29" s="211"/>
      <c r="AD29" s="211"/>
      <c r="AE29" s="211"/>
      <c r="AF29" s="211"/>
      <c r="AG29" s="211" t="s">
        <v>172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outlineLevel="1" x14ac:dyDescent="0.2">
      <c r="A30" s="218"/>
      <c r="B30" s="219"/>
      <c r="C30" s="259" t="s">
        <v>406</v>
      </c>
      <c r="D30" s="254"/>
      <c r="E30" s="255">
        <v>40.5</v>
      </c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11"/>
      <c r="Z30" s="211"/>
      <c r="AA30" s="211"/>
      <c r="AB30" s="211"/>
      <c r="AC30" s="211"/>
      <c r="AD30" s="211"/>
      <c r="AE30" s="211"/>
      <c r="AF30" s="211"/>
      <c r="AG30" s="211" t="s">
        <v>174</v>
      </c>
      <c r="AH30" s="211">
        <v>0</v>
      </c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28">
        <v>7</v>
      </c>
      <c r="B31" s="229" t="s">
        <v>265</v>
      </c>
      <c r="C31" s="247" t="s">
        <v>266</v>
      </c>
      <c r="D31" s="230" t="s">
        <v>199</v>
      </c>
      <c r="E31" s="231">
        <v>40.5</v>
      </c>
      <c r="F31" s="232"/>
      <c r="G31" s="233">
        <f>ROUND(E31*F31,2)</f>
        <v>0</v>
      </c>
      <c r="H31" s="232"/>
      <c r="I31" s="233">
        <f>ROUND(E31*H31,2)</f>
        <v>0</v>
      </c>
      <c r="J31" s="232"/>
      <c r="K31" s="233">
        <f>ROUND(E31*J31,2)</f>
        <v>0</v>
      </c>
      <c r="L31" s="233">
        <v>21</v>
      </c>
      <c r="M31" s="233">
        <f>G31*(1+L31/100)</f>
        <v>0</v>
      </c>
      <c r="N31" s="233">
        <v>0</v>
      </c>
      <c r="O31" s="233">
        <f>ROUND(E31*N31,2)</f>
        <v>0</v>
      </c>
      <c r="P31" s="233">
        <v>0</v>
      </c>
      <c r="Q31" s="233">
        <f>ROUND(E31*P31,2)</f>
        <v>0</v>
      </c>
      <c r="R31" s="233" t="s">
        <v>186</v>
      </c>
      <c r="S31" s="233" t="s">
        <v>168</v>
      </c>
      <c r="T31" s="234" t="s">
        <v>168</v>
      </c>
      <c r="U31" s="220">
        <v>0.01</v>
      </c>
      <c r="V31" s="220">
        <f>ROUND(E31*U31,2)</f>
        <v>0.41</v>
      </c>
      <c r="W31" s="220"/>
      <c r="X31" s="220" t="s">
        <v>169</v>
      </c>
      <c r="Y31" s="211"/>
      <c r="Z31" s="211"/>
      <c r="AA31" s="211"/>
      <c r="AB31" s="211"/>
      <c r="AC31" s="211"/>
      <c r="AD31" s="211"/>
      <c r="AE31" s="211"/>
      <c r="AF31" s="211"/>
      <c r="AG31" s="211" t="s">
        <v>170</v>
      </c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18"/>
      <c r="B32" s="219"/>
      <c r="C32" s="258" t="s">
        <v>267</v>
      </c>
      <c r="D32" s="256"/>
      <c r="E32" s="256"/>
      <c r="F32" s="256"/>
      <c r="G32" s="256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11"/>
      <c r="Z32" s="211"/>
      <c r="AA32" s="211"/>
      <c r="AB32" s="211"/>
      <c r="AC32" s="211"/>
      <c r="AD32" s="211"/>
      <c r="AE32" s="211"/>
      <c r="AF32" s="211"/>
      <c r="AG32" s="211" t="s">
        <v>172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60" t="s">
        <v>268</v>
      </c>
      <c r="D33" s="257"/>
      <c r="E33" s="257"/>
      <c r="F33" s="257"/>
      <c r="G33" s="257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172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18"/>
      <c r="B34" s="219"/>
      <c r="C34" s="249" t="s">
        <v>269</v>
      </c>
      <c r="D34" s="237"/>
      <c r="E34" s="237"/>
      <c r="F34" s="237"/>
      <c r="G34" s="237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1"/>
      <c r="Z34" s="211"/>
      <c r="AA34" s="211"/>
      <c r="AB34" s="211"/>
      <c r="AC34" s="211"/>
      <c r="AD34" s="211"/>
      <c r="AE34" s="211"/>
      <c r="AF34" s="211"/>
      <c r="AG34" s="211" t="s">
        <v>128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8"/>
      <c r="B35" s="219"/>
      <c r="C35" s="259" t="s">
        <v>406</v>
      </c>
      <c r="D35" s="254"/>
      <c r="E35" s="255">
        <v>40.5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1"/>
      <c r="Z35" s="211"/>
      <c r="AA35" s="211"/>
      <c r="AB35" s="211"/>
      <c r="AC35" s="211"/>
      <c r="AD35" s="211"/>
      <c r="AE35" s="211"/>
      <c r="AF35" s="211"/>
      <c r="AG35" s="211" t="s">
        <v>174</v>
      </c>
      <c r="AH35" s="211">
        <v>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28">
        <v>8</v>
      </c>
      <c r="B36" s="229" t="s">
        <v>270</v>
      </c>
      <c r="C36" s="247" t="s">
        <v>271</v>
      </c>
      <c r="D36" s="230" t="s">
        <v>199</v>
      </c>
      <c r="E36" s="231">
        <v>121.5</v>
      </c>
      <c r="F36" s="232"/>
      <c r="G36" s="233">
        <f>ROUND(E36*F36,2)</f>
        <v>0</v>
      </c>
      <c r="H36" s="232"/>
      <c r="I36" s="233">
        <f>ROUND(E36*H36,2)</f>
        <v>0</v>
      </c>
      <c r="J36" s="232"/>
      <c r="K36" s="233">
        <f>ROUND(E36*J36,2)</f>
        <v>0</v>
      </c>
      <c r="L36" s="233">
        <v>21</v>
      </c>
      <c r="M36" s="233">
        <f>G36*(1+L36/100)</f>
        <v>0</v>
      </c>
      <c r="N36" s="233">
        <v>0</v>
      </c>
      <c r="O36" s="233">
        <f>ROUND(E36*N36,2)</f>
        <v>0</v>
      </c>
      <c r="P36" s="233">
        <v>0</v>
      </c>
      <c r="Q36" s="233">
        <f>ROUND(E36*P36,2)</f>
        <v>0</v>
      </c>
      <c r="R36" s="233" t="s">
        <v>167</v>
      </c>
      <c r="S36" s="233" t="s">
        <v>168</v>
      </c>
      <c r="T36" s="234" t="s">
        <v>168</v>
      </c>
      <c r="U36" s="220">
        <v>0.02</v>
      </c>
      <c r="V36" s="220">
        <f>ROUND(E36*U36,2)</f>
        <v>2.4300000000000002</v>
      </c>
      <c r="W36" s="220"/>
      <c r="X36" s="220" t="s">
        <v>169</v>
      </c>
      <c r="Y36" s="211"/>
      <c r="Z36" s="211"/>
      <c r="AA36" s="211"/>
      <c r="AB36" s="211"/>
      <c r="AC36" s="211"/>
      <c r="AD36" s="211"/>
      <c r="AE36" s="211"/>
      <c r="AF36" s="211"/>
      <c r="AG36" s="211" t="s">
        <v>170</v>
      </c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1" x14ac:dyDescent="0.2">
      <c r="A37" s="218"/>
      <c r="B37" s="219"/>
      <c r="C37" s="258" t="s">
        <v>272</v>
      </c>
      <c r="D37" s="256"/>
      <c r="E37" s="256"/>
      <c r="F37" s="256"/>
      <c r="G37" s="256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11"/>
      <c r="Z37" s="211"/>
      <c r="AA37" s="211"/>
      <c r="AB37" s="211"/>
      <c r="AC37" s="211"/>
      <c r="AD37" s="211"/>
      <c r="AE37" s="211"/>
      <c r="AF37" s="211"/>
      <c r="AG37" s="211" t="s">
        <v>172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18"/>
      <c r="B38" s="219"/>
      <c r="C38" s="259" t="s">
        <v>402</v>
      </c>
      <c r="D38" s="254"/>
      <c r="E38" s="255">
        <v>121.5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1"/>
      <c r="Z38" s="211"/>
      <c r="AA38" s="211"/>
      <c r="AB38" s="211"/>
      <c r="AC38" s="211"/>
      <c r="AD38" s="211"/>
      <c r="AE38" s="211"/>
      <c r="AF38" s="211"/>
      <c r="AG38" s="211" t="s">
        <v>174</v>
      </c>
      <c r="AH38" s="211">
        <v>0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 x14ac:dyDescent="0.2">
      <c r="A39" s="228">
        <v>9</v>
      </c>
      <c r="B39" s="229" t="s">
        <v>274</v>
      </c>
      <c r="C39" s="247" t="s">
        <v>275</v>
      </c>
      <c r="D39" s="230" t="s">
        <v>221</v>
      </c>
      <c r="E39" s="231">
        <v>40.5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21</v>
      </c>
      <c r="M39" s="233">
        <f>G39*(1+L39/100)</f>
        <v>0</v>
      </c>
      <c r="N39" s="233">
        <v>0</v>
      </c>
      <c r="O39" s="233">
        <f>ROUND(E39*N39,2)</f>
        <v>0</v>
      </c>
      <c r="P39" s="233">
        <v>0</v>
      </c>
      <c r="Q39" s="233">
        <f>ROUND(E39*P39,2)</f>
        <v>0</v>
      </c>
      <c r="R39" s="233" t="s">
        <v>167</v>
      </c>
      <c r="S39" s="233" t="s">
        <v>168</v>
      </c>
      <c r="T39" s="234" t="s">
        <v>168</v>
      </c>
      <c r="U39" s="220">
        <v>0</v>
      </c>
      <c r="V39" s="220">
        <f>ROUND(E39*U39,2)</f>
        <v>0</v>
      </c>
      <c r="W39" s="220"/>
      <c r="X39" s="220" t="s">
        <v>169</v>
      </c>
      <c r="Y39" s="211"/>
      <c r="Z39" s="211"/>
      <c r="AA39" s="211"/>
      <c r="AB39" s="211"/>
      <c r="AC39" s="211"/>
      <c r="AD39" s="211"/>
      <c r="AE39" s="211"/>
      <c r="AF39" s="211"/>
      <c r="AG39" s="211" t="s">
        <v>170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 x14ac:dyDescent="0.2">
      <c r="A40" s="218"/>
      <c r="B40" s="219"/>
      <c r="C40" s="259" t="s">
        <v>407</v>
      </c>
      <c r="D40" s="254"/>
      <c r="E40" s="255">
        <v>40.5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11"/>
      <c r="Z40" s="211"/>
      <c r="AA40" s="211"/>
      <c r="AB40" s="211"/>
      <c r="AC40" s="211"/>
      <c r="AD40" s="211"/>
      <c r="AE40" s="211"/>
      <c r="AF40" s="211"/>
      <c r="AG40" s="211" t="s">
        <v>174</v>
      </c>
      <c r="AH40" s="211">
        <v>5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">
      <c r="A41" s="228">
        <v>10</v>
      </c>
      <c r="B41" s="229" t="s">
        <v>277</v>
      </c>
      <c r="C41" s="247" t="s">
        <v>278</v>
      </c>
      <c r="D41" s="230" t="s">
        <v>279</v>
      </c>
      <c r="E41" s="231">
        <v>1.0125</v>
      </c>
      <c r="F41" s="232"/>
      <c r="G41" s="233">
        <f>ROUND(E41*F41,2)</f>
        <v>0</v>
      </c>
      <c r="H41" s="232"/>
      <c r="I41" s="233">
        <f>ROUND(E41*H41,2)</f>
        <v>0</v>
      </c>
      <c r="J41" s="232"/>
      <c r="K41" s="233">
        <f>ROUND(E41*J41,2)</f>
        <v>0</v>
      </c>
      <c r="L41" s="233">
        <v>21</v>
      </c>
      <c r="M41" s="233">
        <f>G41*(1+L41/100)</f>
        <v>0</v>
      </c>
      <c r="N41" s="233">
        <v>1E-3</v>
      </c>
      <c r="O41" s="233">
        <f>ROUND(E41*N41,2)</f>
        <v>0</v>
      </c>
      <c r="P41" s="233">
        <v>0</v>
      </c>
      <c r="Q41" s="233">
        <f>ROUND(E41*P41,2)</f>
        <v>0</v>
      </c>
      <c r="R41" s="233" t="s">
        <v>280</v>
      </c>
      <c r="S41" s="233" t="s">
        <v>168</v>
      </c>
      <c r="T41" s="234" t="s">
        <v>168</v>
      </c>
      <c r="U41" s="220">
        <v>0</v>
      </c>
      <c r="V41" s="220">
        <f>ROUND(E41*U41,2)</f>
        <v>0</v>
      </c>
      <c r="W41" s="220"/>
      <c r="X41" s="220" t="s">
        <v>281</v>
      </c>
      <c r="Y41" s="211"/>
      <c r="Z41" s="211"/>
      <c r="AA41" s="211"/>
      <c r="AB41" s="211"/>
      <c r="AC41" s="211"/>
      <c r="AD41" s="211"/>
      <c r="AE41" s="211"/>
      <c r="AF41" s="211"/>
      <c r="AG41" s="211" t="s">
        <v>282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18"/>
      <c r="B42" s="219"/>
      <c r="C42" s="259" t="s">
        <v>409</v>
      </c>
      <c r="D42" s="254"/>
      <c r="E42" s="255">
        <v>1.0125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1"/>
      <c r="Z42" s="211"/>
      <c r="AA42" s="211"/>
      <c r="AB42" s="211"/>
      <c r="AC42" s="211"/>
      <c r="AD42" s="211"/>
      <c r="AE42" s="211"/>
      <c r="AF42" s="211"/>
      <c r="AG42" s="211" t="s">
        <v>174</v>
      </c>
      <c r="AH42" s="211">
        <v>5</v>
      </c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ht="22.5" outlineLevel="1" x14ac:dyDescent="0.2">
      <c r="A43" s="228">
        <v>11</v>
      </c>
      <c r="B43" s="229" t="s">
        <v>410</v>
      </c>
      <c r="C43" s="247" t="s">
        <v>411</v>
      </c>
      <c r="D43" s="230" t="s">
        <v>221</v>
      </c>
      <c r="E43" s="231">
        <v>20.25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21</v>
      </c>
      <c r="M43" s="233">
        <f>G43*(1+L43/100)</f>
        <v>0</v>
      </c>
      <c r="N43" s="233">
        <v>0</v>
      </c>
      <c r="O43" s="233">
        <f>ROUND(E43*N43,2)</f>
        <v>0</v>
      </c>
      <c r="P43" s="233">
        <v>0</v>
      </c>
      <c r="Q43" s="233">
        <f>ROUND(E43*P43,2)</f>
        <v>0</v>
      </c>
      <c r="R43" s="233" t="s">
        <v>167</v>
      </c>
      <c r="S43" s="233" t="s">
        <v>168</v>
      </c>
      <c r="T43" s="234" t="s">
        <v>168</v>
      </c>
      <c r="U43" s="220">
        <v>0.06</v>
      </c>
      <c r="V43" s="220">
        <f>ROUND(E43*U43,2)</f>
        <v>1.22</v>
      </c>
      <c r="W43" s="220"/>
      <c r="X43" s="220" t="s">
        <v>169</v>
      </c>
      <c r="Y43" s="211"/>
      <c r="Z43" s="211"/>
      <c r="AA43" s="211"/>
      <c r="AB43" s="211"/>
      <c r="AC43" s="211"/>
      <c r="AD43" s="211"/>
      <c r="AE43" s="211"/>
      <c r="AF43" s="211"/>
      <c r="AG43" s="211" t="s">
        <v>170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 x14ac:dyDescent="0.2">
      <c r="A44" s="218"/>
      <c r="B44" s="219"/>
      <c r="C44" s="258" t="s">
        <v>412</v>
      </c>
      <c r="D44" s="256"/>
      <c r="E44" s="256"/>
      <c r="F44" s="256"/>
      <c r="G44" s="256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11"/>
      <c r="Z44" s="211"/>
      <c r="AA44" s="211"/>
      <c r="AB44" s="211"/>
      <c r="AC44" s="211"/>
      <c r="AD44" s="211"/>
      <c r="AE44" s="211"/>
      <c r="AF44" s="211"/>
      <c r="AG44" s="211" t="s">
        <v>172</v>
      </c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 x14ac:dyDescent="0.2">
      <c r="A45" s="218"/>
      <c r="B45" s="219"/>
      <c r="C45" s="259" t="s">
        <v>413</v>
      </c>
      <c r="D45" s="254"/>
      <c r="E45" s="255">
        <v>20.25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11"/>
      <c r="Z45" s="211"/>
      <c r="AA45" s="211"/>
      <c r="AB45" s="211"/>
      <c r="AC45" s="211"/>
      <c r="AD45" s="211"/>
      <c r="AE45" s="211"/>
      <c r="AF45" s="211"/>
      <c r="AG45" s="211" t="s">
        <v>174</v>
      </c>
      <c r="AH45" s="211">
        <v>5</v>
      </c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outlineLevel="1" x14ac:dyDescent="0.2">
      <c r="A46" s="228">
        <v>12</v>
      </c>
      <c r="B46" s="229" t="s">
        <v>215</v>
      </c>
      <c r="C46" s="247" t="s">
        <v>216</v>
      </c>
      <c r="D46" s="230" t="s">
        <v>211</v>
      </c>
      <c r="E46" s="231">
        <v>10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21</v>
      </c>
      <c r="M46" s="233">
        <f>G46*(1+L46/100)</f>
        <v>0</v>
      </c>
      <c r="N46" s="233">
        <v>0</v>
      </c>
      <c r="O46" s="233">
        <f>ROUND(E46*N46,2)</f>
        <v>0</v>
      </c>
      <c r="P46" s="233">
        <v>0.115</v>
      </c>
      <c r="Q46" s="233">
        <f>ROUND(E46*P46,2)</f>
        <v>1.1499999999999999</v>
      </c>
      <c r="R46" s="233" t="s">
        <v>200</v>
      </c>
      <c r="S46" s="233" t="s">
        <v>168</v>
      </c>
      <c r="T46" s="234" t="s">
        <v>168</v>
      </c>
      <c r="U46" s="220">
        <v>0.14000000000000001</v>
      </c>
      <c r="V46" s="220">
        <f>ROUND(E46*U46,2)</f>
        <v>1.4</v>
      </c>
      <c r="W46" s="220"/>
      <c r="X46" s="220" t="s">
        <v>169</v>
      </c>
      <c r="Y46" s="211"/>
      <c r="Z46" s="211"/>
      <c r="AA46" s="211"/>
      <c r="AB46" s="211"/>
      <c r="AC46" s="211"/>
      <c r="AD46" s="211"/>
      <c r="AE46" s="211"/>
      <c r="AF46" s="211"/>
      <c r="AG46" s="211" t="s">
        <v>170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18"/>
      <c r="B47" s="219"/>
      <c r="C47" s="258" t="s">
        <v>212</v>
      </c>
      <c r="D47" s="256"/>
      <c r="E47" s="256"/>
      <c r="F47" s="256"/>
      <c r="G47" s="256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1"/>
      <c r="Z47" s="211"/>
      <c r="AA47" s="211"/>
      <c r="AB47" s="211"/>
      <c r="AC47" s="211"/>
      <c r="AD47" s="211"/>
      <c r="AE47" s="211"/>
      <c r="AF47" s="211"/>
      <c r="AG47" s="211" t="s">
        <v>172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35" t="str">
        <f>C47</f>
        <v>s vybouráním lože, s přemístěním hmot na skládku na vzdálenost do 3 m nebo naložením na dopravní prostředek</v>
      </c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18"/>
      <c r="B48" s="219"/>
      <c r="C48" s="249" t="s">
        <v>217</v>
      </c>
      <c r="D48" s="237"/>
      <c r="E48" s="237"/>
      <c r="F48" s="237"/>
      <c r="G48" s="237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1"/>
      <c r="Z48" s="211"/>
      <c r="AA48" s="211"/>
      <c r="AB48" s="211"/>
      <c r="AC48" s="211"/>
      <c r="AD48" s="211"/>
      <c r="AE48" s="211"/>
      <c r="AF48" s="211"/>
      <c r="AG48" s="211" t="s">
        <v>128</v>
      </c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18"/>
      <c r="B49" s="219"/>
      <c r="C49" s="259" t="s">
        <v>218</v>
      </c>
      <c r="D49" s="254"/>
      <c r="E49" s="255">
        <v>10</v>
      </c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11"/>
      <c r="Z49" s="211"/>
      <c r="AA49" s="211"/>
      <c r="AB49" s="211"/>
      <c r="AC49" s="211"/>
      <c r="AD49" s="211"/>
      <c r="AE49" s="211"/>
      <c r="AF49" s="211"/>
      <c r="AG49" s="211" t="s">
        <v>174</v>
      </c>
      <c r="AH49" s="211">
        <v>0</v>
      </c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28">
        <v>13</v>
      </c>
      <c r="B50" s="229" t="s">
        <v>284</v>
      </c>
      <c r="C50" s="247" t="s">
        <v>285</v>
      </c>
      <c r="D50" s="230" t="s">
        <v>199</v>
      </c>
      <c r="E50" s="231">
        <v>40</v>
      </c>
      <c r="F50" s="232"/>
      <c r="G50" s="233">
        <f>ROUND(E50*F50,2)</f>
        <v>0</v>
      </c>
      <c r="H50" s="232"/>
      <c r="I50" s="233">
        <f>ROUND(E50*H50,2)</f>
        <v>0</v>
      </c>
      <c r="J50" s="232"/>
      <c r="K50" s="233">
        <f>ROUND(E50*J50,2)</f>
        <v>0</v>
      </c>
      <c r="L50" s="233">
        <v>21</v>
      </c>
      <c r="M50" s="233">
        <f>G50*(1+L50/100)</f>
        <v>0</v>
      </c>
      <c r="N50" s="233">
        <v>0</v>
      </c>
      <c r="O50" s="233">
        <f>ROUND(E50*N50,2)</f>
        <v>0</v>
      </c>
      <c r="P50" s="233">
        <v>0</v>
      </c>
      <c r="Q50" s="233">
        <f>ROUND(E50*P50,2)</f>
        <v>0</v>
      </c>
      <c r="R50" s="233"/>
      <c r="S50" s="233" t="s">
        <v>123</v>
      </c>
      <c r="T50" s="234" t="s">
        <v>124</v>
      </c>
      <c r="U50" s="220">
        <v>0.17</v>
      </c>
      <c r="V50" s="220">
        <f>ROUND(E50*U50,2)</f>
        <v>6.8</v>
      </c>
      <c r="W50" s="220"/>
      <c r="X50" s="220" t="s">
        <v>169</v>
      </c>
      <c r="Y50" s="211"/>
      <c r="Z50" s="211"/>
      <c r="AA50" s="211"/>
      <c r="AB50" s="211"/>
      <c r="AC50" s="211"/>
      <c r="AD50" s="211"/>
      <c r="AE50" s="211"/>
      <c r="AF50" s="211"/>
      <c r="AG50" s="211" t="s">
        <v>170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ht="22.5" outlineLevel="1" x14ac:dyDescent="0.2">
      <c r="A51" s="218"/>
      <c r="B51" s="219"/>
      <c r="C51" s="248" t="s">
        <v>414</v>
      </c>
      <c r="D51" s="236"/>
      <c r="E51" s="236"/>
      <c r="F51" s="236"/>
      <c r="G51" s="236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1"/>
      <c r="Z51" s="211"/>
      <c r="AA51" s="211"/>
      <c r="AB51" s="211"/>
      <c r="AC51" s="211"/>
      <c r="AD51" s="211"/>
      <c r="AE51" s="211"/>
      <c r="AF51" s="211"/>
      <c r="AG51" s="211" t="s">
        <v>128</v>
      </c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35" t="str">
        <f>C51</f>
        <v>Obnažení kořenového systému systému v blízkosti stromu (v průmětu koruny) pneumatickým rýčem a následné zkrácení kořenů včetně ošetření proti zahnívání</v>
      </c>
      <c r="BB51" s="211"/>
      <c r="BC51" s="211"/>
      <c r="BD51" s="211"/>
      <c r="BE51" s="211"/>
      <c r="BF51" s="211"/>
      <c r="BG51" s="211"/>
      <c r="BH51" s="211"/>
    </row>
    <row r="52" spans="1:60" outlineLevel="1" x14ac:dyDescent="0.2">
      <c r="A52" s="218"/>
      <c r="B52" s="219"/>
      <c r="C52" s="259" t="s">
        <v>415</v>
      </c>
      <c r="D52" s="254"/>
      <c r="E52" s="255">
        <v>40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11"/>
      <c r="Z52" s="211"/>
      <c r="AA52" s="211"/>
      <c r="AB52" s="211"/>
      <c r="AC52" s="211"/>
      <c r="AD52" s="211"/>
      <c r="AE52" s="211"/>
      <c r="AF52" s="211"/>
      <c r="AG52" s="211" t="s">
        <v>174</v>
      </c>
      <c r="AH52" s="211">
        <v>0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ht="22.5" outlineLevel="1" x14ac:dyDescent="0.2">
      <c r="A53" s="228">
        <v>14</v>
      </c>
      <c r="B53" s="229" t="s">
        <v>206</v>
      </c>
      <c r="C53" s="247" t="s">
        <v>207</v>
      </c>
      <c r="D53" s="230" t="s">
        <v>199</v>
      </c>
      <c r="E53" s="231">
        <v>2.5</v>
      </c>
      <c r="F53" s="232"/>
      <c r="G53" s="233">
        <f>ROUND(E53*F53,2)</f>
        <v>0</v>
      </c>
      <c r="H53" s="232"/>
      <c r="I53" s="233">
        <f>ROUND(E53*H53,2)</f>
        <v>0</v>
      </c>
      <c r="J53" s="232"/>
      <c r="K53" s="233">
        <f>ROUND(E53*J53,2)</f>
        <v>0</v>
      </c>
      <c r="L53" s="233">
        <v>21</v>
      </c>
      <c r="M53" s="233">
        <f>G53*(1+L53/100)</f>
        <v>0</v>
      </c>
      <c r="N53" s="233">
        <v>0</v>
      </c>
      <c r="O53" s="233">
        <f>ROUND(E53*N53,2)</f>
        <v>0</v>
      </c>
      <c r="P53" s="233">
        <v>0.22</v>
      </c>
      <c r="Q53" s="233">
        <f>ROUND(E53*P53,2)</f>
        <v>0.55000000000000004</v>
      </c>
      <c r="R53" s="233" t="s">
        <v>200</v>
      </c>
      <c r="S53" s="233" t="s">
        <v>168</v>
      </c>
      <c r="T53" s="234" t="s">
        <v>168</v>
      </c>
      <c r="U53" s="220">
        <v>0.375</v>
      </c>
      <c r="V53" s="220">
        <f>ROUND(E53*U53,2)</f>
        <v>0.94</v>
      </c>
      <c r="W53" s="220"/>
      <c r="X53" s="220" t="s">
        <v>169</v>
      </c>
      <c r="Y53" s="211"/>
      <c r="Z53" s="211"/>
      <c r="AA53" s="211"/>
      <c r="AB53" s="211"/>
      <c r="AC53" s="211"/>
      <c r="AD53" s="211"/>
      <c r="AE53" s="211"/>
      <c r="AF53" s="211"/>
      <c r="AG53" s="211" t="s">
        <v>170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18"/>
      <c r="B54" s="219"/>
      <c r="C54" s="259" t="s">
        <v>208</v>
      </c>
      <c r="D54" s="254"/>
      <c r="E54" s="255">
        <v>2.5</v>
      </c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11"/>
      <c r="Z54" s="211"/>
      <c r="AA54" s="211"/>
      <c r="AB54" s="211"/>
      <c r="AC54" s="211"/>
      <c r="AD54" s="211"/>
      <c r="AE54" s="211"/>
      <c r="AF54" s="211"/>
      <c r="AG54" s="211" t="s">
        <v>174</v>
      </c>
      <c r="AH54" s="211">
        <v>0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x14ac:dyDescent="0.2">
      <c r="A55" s="222" t="s">
        <v>118</v>
      </c>
      <c r="B55" s="223" t="s">
        <v>75</v>
      </c>
      <c r="C55" s="246" t="s">
        <v>76</v>
      </c>
      <c r="D55" s="224"/>
      <c r="E55" s="225"/>
      <c r="F55" s="226"/>
      <c r="G55" s="226">
        <f>SUMIF(AG56:AG80,"&lt;&gt;NOR",G56:G80)</f>
        <v>0</v>
      </c>
      <c r="H55" s="226"/>
      <c r="I55" s="226">
        <f>SUM(I56:I80)</f>
        <v>0</v>
      </c>
      <c r="J55" s="226"/>
      <c r="K55" s="226">
        <f>SUM(K56:K80)</f>
        <v>0</v>
      </c>
      <c r="L55" s="226"/>
      <c r="M55" s="226">
        <f>SUM(M56:M80)</f>
        <v>0</v>
      </c>
      <c r="N55" s="226"/>
      <c r="O55" s="226">
        <f>SUM(O56:O80)</f>
        <v>95.14</v>
      </c>
      <c r="P55" s="226"/>
      <c r="Q55" s="226">
        <f>SUM(Q56:Q80)</f>
        <v>0</v>
      </c>
      <c r="R55" s="226"/>
      <c r="S55" s="226"/>
      <c r="T55" s="227"/>
      <c r="U55" s="221"/>
      <c r="V55" s="221">
        <f>SUM(V56:V80)</f>
        <v>63.95</v>
      </c>
      <c r="W55" s="221"/>
      <c r="X55" s="221"/>
      <c r="AG55" t="s">
        <v>119</v>
      </c>
    </row>
    <row r="56" spans="1:60" outlineLevel="1" x14ac:dyDescent="0.2">
      <c r="A56" s="228">
        <v>15</v>
      </c>
      <c r="B56" s="229" t="s">
        <v>309</v>
      </c>
      <c r="C56" s="247" t="s">
        <v>310</v>
      </c>
      <c r="D56" s="230" t="s">
        <v>211</v>
      </c>
      <c r="E56" s="231">
        <v>20.3</v>
      </c>
      <c r="F56" s="232"/>
      <c r="G56" s="233">
        <f>ROUND(E56*F56,2)</f>
        <v>0</v>
      </c>
      <c r="H56" s="232"/>
      <c r="I56" s="233">
        <f>ROUND(E56*H56,2)</f>
        <v>0</v>
      </c>
      <c r="J56" s="232"/>
      <c r="K56" s="233">
        <f>ROUND(E56*J56,2)</f>
        <v>0</v>
      </c>
      <c r="L56" s="233">
        <v>21</v>
      </c>
      <c r="M56" s="233">
        <f>G56*(1+L56/100)</f>
        <v>0</v>
      </c>
      <c r="N56" s="233">
        <v>3.3E-4</v>
      </c>
      <c r="O56" s="233">
        <f>ROUND(E56*N56,2)</f>
        <v>0.01</v>
      </c>
      <c r="P56" s="233">
        <v>0</v>
      </c>
      <c r="Q56" s="233">
        <f>ROUND(E56*P56,2)</f>
        <v>0</v>
      </c>
      <c r="R56" s="233" t="s">
        <v>200</v>
      </c>
      <c r="S56" s="233" t="s">
        <v>168</v>
      </c>
      <c r="T56" s="234" t="s">
        <v>168</v>
      </c>
      <c r="U56" s="220">
        <v>0.41</v>
      </c>
      <c r="V56" s="220">
        <f>ROUND(E56*U56,2)</f>
        <v>8.32</v>
      </c>
      <c r="W56" s="220"/>
      <c r="X56" s="220" t="s">
        <v>169</v>
      </c>
      <c r="Y56" s="211"/>
      <c r="Z56" s="211"/>
      <c r="AA56" s="211"/>
      <c r="AB56" s="211"/>
      <c r="AC56" s="211"/>
      <c r="AD56" s="211"/>
      <c r="AE56" s="211"/>
      <c r="AF56" s="211"/>
      <c r="AG56" s="211" t="s">
        <v>170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18"/>
      <c r="B57" s="219"/>
      <c r="C57" s="259" t="s">
        <v>416</v>
      </c>
      <c r="D57" s="254"/>
      <c r="E57" s="255">
        <v>20.3</v>
      </c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11"/>
      <c r="Z57" s="211"/>
      <c r="AA57" s="211"/>
      <c r="AB57" s="211"/>
      <c r="AC57" s="211"/>
      <c r="AD57" s="211"/>
      <c r="AE57" s="211"/>
      <c r="AF57" s="211"/>
      <c r="AG57" s="211" t="s">
        <v>174</v>
      </c>
      <c r="AH57" s="211">
        <v>0</v>
      </c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28">
        <v>16</v>
      </c>
      <c r="B58" s="229" t="s">
        <v>312</v>
      </c>
      <c r="C58" s="247" t="s">
        <v>313</v>
      </c>
      <c r="D58" s="230" t="s">
        <v>314</v>
      </c>
      <c r="E58" s="231">
        <v>0.55000000000000004</v>
      </c>
      <c r="F58" s="232"/>
      <c r="G58" s="233">
        <f>ROUND(E58*F58,2)</f>
        <v>0</v>
      </c>
      <c r="H58" s="232"/>
      <c r="I58" s="233">
        <f>ROUND(E58*H58,2)</f>
        <v>0</v>
      </c>
      <c r="J58" s="232"/>
      <c r="K58" s="233">
        <f>ROUND(E58*J58,2)</f>
        <v>0</v>
      </c>
      <c r="L58" s="233">
        <v>21</v>
      </c>
      <c r="M58" s="233">
        <f>G58*(1+L58/100)</f>
        <v>0</v>
      </c>
      <c r="N58" s="233">
        <v>1</v>
      </c>
      <c r="O58" s="233">
        <f>ROUND(E58*N58,2)</f>
        <v>0.55000000000000004</v>
      </c>
      <c r="P58" s="233">
        <v>0</v>
      </c>
      <c r="Q58" s="233">
        <f>ROUND(E58*P58,2)</f>
        <v>0</v>
      </c>
      <c r="R58" s="233"/>
      <c r="S58" s="233" t="s">
        <v>123</v>
      </c>
      <c r="T58" s="234" t="s">
        <v>168</v>
      </c>
      <c r="U58" s="220">
        <v>0.23</v>
      </c>
      <c r="V58" s="220">
        <f>ROUND(E58*U58,2)</f>
        <v>0.13</v>
      </c>
      <c r="W58" s="220"/>
      <c r="X58" s="220" t="s">
        <v>169</v>
      </c>
      <c r="Y58" s="211"/>
      <c r="Z58" s="211"/>
      <c r="AA58" s="211"/>
      <c r="AB58" s="211"/>
      <c r="AC58" s="211"/>
      <c r="AD58" s="211"/>
      <c r="AE58" s="211"/>
      <c r="AF58" s="211"/>
      <c r="AG58" s="211" t="s">
        <v>170</v>
      </c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 x14ac:dyDescent="0.2">
      <c r="A59" s="218"/>
      <c r="B59" s="219"/>
      <c r="C59" s="248" t="s">
        <v>315</v>
      </c>
      <c r="D59" s="236"/>
      <c r="E59" s="236"/>
      <c r="F59" s="236"/>
      <c r="G59" s="236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11"/>
      <c r="Z59" s="211"/>
      <c r="AA59" s="211"/>
      <c r="AB59" s="211"/>
      <c r="AC59" s="211"/>
      <c r="AD59" s="211"/>
      <c r="AE59" s="211"/>
      <c r="AF59" s="211"/>
      <c r="AG59" s="211" t="s">
        <v>128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">
      <c r="A60" s="218"/>
      <c r="B60" s="219"/>
      <c r="C60" s="259" t="s">
        <v>316</v>
      </c>
      <c r="D60" s="254"/>
      <c r="E60" s="255">
        <v>0.55000000000000004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11"/>
      <c r="Z60" s="211"/>
      <c r="AA60" s="211"/>
      <c r="AB60" s="211"/>
      <c r="AC60" s="211"/>
      <c r="AD60" s="211"/>
      <c r="AE60" s="211"/>
      <c r="AF60" s="211"/>
      <c r="AG60" s="211" t="s">
        <v>174</v>
      </c>
      <c r="AH60" s="211">
        <v>0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ht="22.5" outlineLevel="1" x14ac:dyDescent="0.2">
      <c r="A61" s="228">
        <v>17</v>
      </c>
      <c r="B61" s="229" t="s">
        <v>317</v>
      </c>
      <c r="C61" s="247" t="s">
        <v>318</v>
      </c>
      <c r="D61" s="230" t="s">
        <v>199</v>
      </c>
      <c r="E61" s="231">
        <v>2.5</v>
      </c>
      <c r="F61" s="232"/>
      <c r="G61" s="233">
        <f>ROUND(E61*F61,2)</f>
        <v>0</v>
      </c>
      <c r="H61" s="232"/>
      <c r="I61" s="233">
        <f>ROUND(E61*H61,2)</f>
        <v>0</v>
      </c>
      <c r="J61" s="232"/>
      <c r="K61" s="233">
        <f>ROUND(E61*J61,2)</f>
        <v>0</v>
      </c>
      <c r="L61" s="233">
        <v>21</v>
      </c>
      <c r="M61" s="233">
        <f>G61*(1+L61/100)</f>
        <v>0</v>
      </c>
      <c r="N61" s="233">
        <v>5.0000000000000001E-4</v>
      </c>
      <c r="O61" s="233">
        <f>ROUND(E61*N61,2)</f>
        <v>0</v>
      </c>
      <c r="P61" s="233">
        <v>0</v>
      </c>
      <c r="Q61" s="233">
        <f>ROUND(E61*P61,2)</f>
        <v>0</v>
      </c>
      <c r="R61" s="233" t="s">
        <v>200</v>
      </c>
      <c r="S61" s="233" t="s">
        <v>168</v>
      </c>
      <c r="T61" s="234" t="s">
        <v>168</v>
      </c>
      <c r="U61" s="220">
        <v>2E-3</v>
      </c>
      <c r="V61" s="220">
        <f>ROUND(E61*U61,2)</f>
        <v>0.01</v>
      </c>
      <c r="W61" s="220"/>
      <c r="X61" s="220" t="s">
        <v>169</v>
      </c>
      <c r="Y61" s="211"/>
      <c r="Z61" s="211"/>
      <c r="AA61" s="211"/>
      <c r="AB61" s="211"/>
      <c r="AC61" s="211"/>
      <c r="AD61" s="211"/>
      <c r="AE61" s="211"/>
      <c r="AF61" s="211"/>
      <c r="AG61" s="211" t="s">
        <v>170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18"/>
      <c r="B62" s="219"/>
      <c r="C62" s="259" t="s">
        <v>319</v>
      </c>
      <c r="D62" s="254"/>
      <c r="E62" s="255">
        <v>2.5</v>
      </c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11"/>
      <c r="Z62" s="211"/>
      <c r="AA62" s="211"/>
      <c r="AB62" s="211"/>
      <c r="AC62" s="211"/>
      <c r="AD62" s="211"/>
      <c r="AE62" s="211"/>
      <c r="AF62" s="211"/>
      <c r="AG62" s="211" t="s">
        <v>174</v>
      </c>
      <c r="AH62" s="211">
        <v>0</v>
      </c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ht="22.5" outlineLevel="1" x14ac:dyDescent="0.2">
      <c r="A63" s="228">
        <v>18</v>
      </c>
      <c r="B63" s="229" t="s">
        <v>288</v>
      </c>
      <c r="C63" s="247" t="s">
        <v>289</v>
      </c>
      <c r="D63" s="230" t="s">
        <v>199</v>
      </c>
      <c r="E63" s="231">
        <v>121.5</v>
      </c>
      <c r="F63" s="232"/>
      <c r="G63" s="233">
        <f>ROUND(E63*F63,2)</f>
        <v>0</v>
      </c>
      <c r="H63" s="232"/>
      <c r="I63" s="233">
        <f>ROUND(E63*H63,2)</f>
        <v>0</v>
      </c>
      <c r="J63" s="232"/>
      <c r="K63" s="233">
        <f>ROUND(E63*J63,2)</f>
        <v>0</v>
      </c>
      <c r="L63" s="233">
        <v>21</v>
      </c>
      <c r="M63" s="233">
        <f>G63*(1+L63/100)</f>
        <v>0</v>
      </c>
      <c r="N63" s="233">
        <v>0.19950000000000001</v>
      </c>
      <c r="O63" s="233">
        <f>ROUND(E63*N63,2)</f>
        <v>24.24</v>
      </c>
      <c r="P63" s="233">
        <v>0</v>
      </c>
      <c r="Q63" s="233">
        <f>ROUND(E63*P63,2)</f>
        <v>0</v>
      </c>
      <c r="R63" s="233" t="s">
        <v>200</v>
      </c>
      <c r="S63" s="233" t="s">
        <v>168</v>
      </c>
      <c r="T63" s="234" t="s">
        <v>168</v>
      </c>
      <c r="U63" s="220">
        <v>2.5999999999999999E-2</v>
      </c>
      <c r="V63" s="220">
        <f>ROUND(E63*U63,2)</f>
        <v>3.16</v>
      </c>
      <c r="W63" s="220"/>
      <c r="X63" s="220" t="s">
        <v>169</v>
      </c>
      <c r="Y63" s="211"/>
      <c r="Z63" s="211"/>
      <c r="AA63" s="211"/>
      <c r="AB63" s="211"/>
      <c r="AC63" s="211"/>
      <c r="AD63" s="211"/>
      <c r="AE63" s="211"/>
      <c r="AF63" s="211"/>
      <c r="AG63" s="211" t="s">
        <v>170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18"/>
      <c r="B64" s="219"/>
      <c r="C64" s="258" t="s">
        <v>290</v>
      </c>
      <c r="D64" s="256"/>
      <c r="E64" s="256"/>
      <c r="F64" s="256"/>
      <c r="G64" s="256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11"/>
      <c r="Z64" s="211"/>
      <c r="AA64" s="211"/>
      <c r="AB64" s="211"/>
      <c r="AC64" s="211"/>
      <c r="AD64" s="211"/>
      <c r="AE64" s="211"/>
      <c r="AF64" s="211"/>
      <c r="AG64" s="211" t="s">
        <v>172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18"/>
      <c r="B65" s="219"/>
      <c r="C65" s="249" t="s">
        <v>291</v>
      </c>
      <c r="D65" s="237"/>
      <c r="E65" s="237"/>
      <c r="F65" s="237"/>
      <c r="G65" s="237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1"/>
      <c r="Z65" s="211"/>
      <c r="AA65" s="211"/>
      <c r="AB65" s="211"/>
      <c r="AC65" s="211"/>
      <c r="AD65" s="211"/>
      <c r="AE65" s="211"/>
      <c r="AF65" s="211"/>
      <c r="AG65" s="211" t="s">
        <v>128</v>
      </c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18"/>
      <c r="B66" s="219"/>
      <c r="C66" s="259" t="s">
        <v>402</v>
      </c>
      <c r="D66" s="254"/>
      <c r="E66" s="255">
        <v>121.5</v>
      </c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11"/>
      <c r="Z66" s="211"/>
      <c r="AA66" s="211"/>
      <c r="AB66" s="211"/>
      <c r="AC66" s="211"/>
      <c r="AD66" s="211"/>
      <c r="AE66" s="211"/>
      <c r="AF66" s="211"/>
      <c r="AG66" s="211" t="s">
        <v>174</v>
      </c>
      <c r="AH66" s="211">
        <v>0</v>
      </c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28">
        <v>19</v>
      </c>
      <c r="B67" s="229" t="s">
        <v>320</v>
      </c>
      <c r="C67" s="247" t="s">
        <v>321</v>
      </c>
      <c r="D67" s="230" t="s">
        <v>211</v>
      </c>
      <c r="E67" s="231">
        <v>5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21</v>
      </c>
      <c r="M67" s="233">
        <f>G67*(1+L67/100)</f>
        <v>0</v>
      </c>
      <c r="N67" s="233">
        <v>3.5999999999999999E-3</v>
      </c>
      <c r="O67" s="233">
        <f>ROUND(E67*N67,2)</f>
        <v>0.02</v>
      </c>
      <c r="P67" s="233">
        <v>0</v>
      </c>
      <c r="Q67" s="233">
        <f>ROUND(E67*P67,2)</f>
        <v>0</v>
      </c>
      <c r="R67" s="233"/>
      <c r="S67" s="233" t="s">
        <v>123</v>
      </c>
      <c r="T67" s="234" t="s">
        <v>168</v>
      </c>
      <c r="U67" s="220">
        <v>4.5999999999999999E-2</v>
      </c>
      <c r="V67" s="220">
        <f>ROUND(E67*U67,2)</f>
        <v>0.23</v>
      </c>
      <c r="W67" s="220"/>
      <c r="X67" s="220" t="s">
        <v>169</v>
      </c>
      <c r="Y67" s="211"/>
      <c r="Z67" s="211"/>
      <c r="AA67" s="211"/>
      <c r="AB67" s="211"/>
      <c r="AC67" s="211"/>
      <c r="AD67" s="211"/>
      <c r="AE67" s="211"/>
      <c r="AF67" s="211"/>
      <c r="AG67" s="211" t="s">
        <v>170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">
      <c r="A68" s="218"/>
      <c r="B68" s="219"/>
      <c r="C68" s="248" t="s">
        <v>322</v>
      </c>
      <c r="D68" s="236"/>
      <c r="E68" s="236"/>
      <c r="F68" s="236"/>
      <c r="G68" s="236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11"/>
      <c r="Z68" s="211"/>
      <c r="AA68" s="211"/>
      <c r="AB68" s="211"/>
      <c r="AC68" s="211"/>
      <c r="AD68" s="211"/>
      <c r="AE68" s="211"/>
      <c r="AF68" s="211"/>
      <c r="AG68" s="211" t="s">
        <v>128</v>
      </c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">
      <c r="A69" s="218"/>
      <c r="B69" s="219"/>
      <c r="C69" s="259" t="s">
        <v>75</v>
      </c>
      <c r="D69" s="254"/>
      <c r="E69" s="255">
        <v>5</v>
      </c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11"/>
      <c r="Z69" s="211"/>
      <c r="AA69" s="211"/>
      <c r="AB69" s="211"/>
      <c r="AC69" s="211"/>
      <c r="AD69" s="211"/>
      <c r="AE69" s="211"/>
      <c r="AF69" s="211"/>
      <c r="AG69" s="211" t="s">
        <v>174</v>
      </c>
      <c r="AH69" s="211">
        <v>0</v>
      </c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ht="22.5" outlineLevel="1" x14ac:dyDescent="0.2">
      <c r="A70" s="228">
        <v>20</v>
      </c>
      <c r="B70" s="229" t="s">
        <v>292</v>
      </c>
      <c r="C70" s="247" t="s">
        <v>293</v>
      </c>
      <c r="D70" s="230" t="s">
        <v>199</v>
      </c>
      <c r="E70" s="231">
        <v>108.54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33">
        <v>0.441</v>
      </c>
      <c r="O70" s="233">
        <f>ROUND(E70*N70,2)</f>
        <v>47.87</v>
      </c>
      <c r="P70" s="233">
        <v>0</v>
      </c>
      <c r="Q70" s="233">
        <f>ROUND(E70*P70,2)</f>
        <v>0</v>
      </c>
      <c r="R70" s="233" t="s">
        <v>200</v>
      </c>
      <c r="S70" s="233" t="s">
        <v>168</v>
      </c>
      <c r="T70" s="234" t="s">
        <v>168</v>
      </c>
      <c r="U70" s="220">
        <v>0.03</v>
      </c>
      <c r="V70" s="220">
        <f>ROUND(E70*U70,2)</f>
        <v>3.26</v>
      </c>
      <c r="W70" s="220"/>
      <c r="X70" s="220" t="s">
        <v>169</v>
      </c>
      <c r="Y70" s="211"/>
      <c r="Z70" s="211"/>
      <c r="AA70" s="211"/>
      <c r="AB70" s="211"/>
      <c r="AC70" s="211"/>
      <c r="AD70" s="211"/>
      <c r="AE70" s="211"/>
      <c r="AF70" s="211"/>
      <c r="AG70" s="211" t="s">
        <v>170</v>
      </c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18"/>
      <c r="B71" s="219"/>
      <c r="C71" s="259" t="s">
        <v>417</v>
      </c>
      <c r="D71" s="254"/>
      <c r="E71" s="255">
        <v>108.54</v>
      </c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11"/>
      <c r="Z71" s="211"/>
      <c r="AA71" s="211"/>
      <c r="AB71" s="211"/>
      <c r="AC71" s="211"/>
      <c r="AD71" s="211"/>
      <c r="AE71" s="211"/>
      <c r="AF71" s="211"/>
      <c r="AG71" s="211" t="s">
        <v>174</v>
      </c>
      <c r="AH71" s="211">
        <v>0</v>
      </c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">
      <c r="A72" s="228">
        <v>21</v>
      </c>
      <c r="B72" s="229" t="s">
        <v>295</v>
      </c>
      <c r="C72" s="247" t="s">
        <v>296</v>
      </c>
      <c r="D72" s="230" t="s">
        <v>199</v>
      </c>
      <c r="E72" s="231">
        <v>108.54</v>
      </c>
      <c r="F72" s="232"/>
      <c r="G72" s="233">
        <f>ROUND(E72*F72,2)</f>
        <v>0</v>
      </c>
      <c r="H72" s="232"/>
      <c r="I72" s="233">
        <f>ROUND(E72*H72,2)</f>
        <v>0</v>
      </c>
      <c r="J72" s="232"/>
      <c r="K72" s="233">
        <f>ROUND(E72*J72,2)</f>
        <v>0</v>
      </c>
      <c r="L72" s="233">
        <v>21</v>
      </c>
      <c r="M72" s="233">
        <f>G72*(1+L72/100)</f>
        <v>0</v>
      </c>
      <c r="N72" s="233">
        <v>7.3899999999999993E-2</v>
      </c>
      <c r="O72" s="233">
        <f>ROUND(E72*N72,2)</f>
        <v>8.02</v>
      </c>
      <c r="P72" s="233">
        <v>0</v>
      </c>
      <c r="Q72" s="233">
        <f>ROUND(E72*P72,2)</f>
        <v>0</v>
      </c>
      <c r="R72" s="233" t="s">
        <v>200</v>
      </c>
      <c r="S72" s="233" t="s">
        <v>168</v>
      </c>
      <c r="T72" s="234" t="s">
        <v>168</v>
      </c>
      <c r="U72" s="220">
        <v>0.45</v>
      </c>
      <c r="V72" s="220">
        <f>ROUND(E72*U72,2)</f>
        <v>48.84</v>
      </c>
      <c r="W72" s="220"/>
      <c r="X72" s="220" t="s">
        <v>169</v>
      </c>
      <c r="Y72" s="211"/>
      <c r="Z72" s="211"/>
      <c r="AA72" s="211"/>
      <c r="AB72" s="211"/>
      <c r="AC72" s="211"/>
      <c r="AD72" s="211"/>
      <c r="AE72" s="211"/>
      <c r="AF72" s="211"/>
      <c r="AG72" s="211" t="s">
        <v>170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ht="22.5" outlineLevel="1" x14ac:dyDescent="0.2">
      <c r="A73" s="218"/>
      <c r="B73" s="219"/>
      <c r="C73" s="258" t="s">
        <v>297</v>
      </c>
      <c r="D73" s="256"/>
      <c r="E73" s="256"/>
      <c r="F73" s="256"/>
      <c r="G73" s="256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11"/>
      <c r="Z73" s="211"/>
      <c r="AA73" s="211"/>
      <c r="AB73" s="211"/>
      <c r="AC73" s="211"/>
      <c r="AD73" s="211"/>
      <c r="AE73" s="211"/>
      <c r="AF73" s="211"/>
      <c r="AG73" s="211" t="s">
        <v>172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35" t="str">
        <f>C73</f>
        <v>s provedením lože z kameniva drceného, s vyplněním spár, s dvojitým hutněním a se smetením přebytečného materiálu na krajnici. S dodáním hmot pro lože a výplň spár.</v>
      </c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18"/>
      <c r="B74" s="219"/>
      <c r="C74" s="259" t="s">
        <v>417</v>
      </c>
      <c r="D74" s="254"/>
      <c r="E74" s="255">
        <v>108.54</v>
      </c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11"/>
      <c r="Z74" s="211"/>
      <c r="AA74" s="211"/>
      <c r="AB74" s="211"/>
      <c r="AC74" s="211"/>
      <c r="AD74" s="211"/>
      <c r="AE74" s="211"/>
      <c r="AF74" s="211"/>
      <c r="AG74" s="211" t="s">
        <v>174</v>
      </c>
      <c r="AH74" s="211">
        <v>0</v>
      </c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ht="22.5" outlineLevel="1" x14ac:dyDescent="0.2">
      <c r="A75" s="228">
        <v>22</v>
      </c>
      <c r="B75" s="229" t="s">
        <v>300</v>
      </c>
      <c r="C75" s="247" t="s">
        <v>301</v>
      </c>
      <c r="D75" s="230" t="s">
        <v>199</v>
      </c>
      <c r="E75" s="231">
        <v>108.9637</v>
      </c>
      <c r="F75" s="232"/>
      <c r="G75" s="233">
        <f>ROUND(E75*F75,2)</f>
        <v>0</v>
      </c>
      <c r="H75" s="232"/>
      <c r="I75" s="233">
        <f>ROUND(E75*H75,2)</f>
        <v>0</v>
      </c>
      <c r="J75" s="232"/>
      <c r="K75" s="233">
        <f>ROUND(E75*J75,2)</f>
        <v>0</v>
      </c>
      <c r="L75" s="233">
        <v>21</v>
      </c>
      <c r="M75" s="233">
        <f>G75*(1+L75/100)</f>
        <v>0</v>
      </c>
      <c r="N75" s="233">
        <v>0.129</v>
      </c>
      <c r="O75" s="233">
        <f>ROUND(E75*N75,2)</f>
        <v>14.06</v>
      </c>
      <c r="P75" s="233">
        <v>0</v>
      </c>
      <c r="Q75" s="233">
        <f>ROUND(E75*P75,2)</f>
        <v>0</v>
      </c>
      <c r="R75" s="233" t="s">
        <v>280</v>
      </c>
      <c r="S75" s="233" t="s">
        <v>168</v>
      </c>
      <c r="T75" s="234" t="s">
        <v>168</v>
      </c>
      <c r="U75" s="220">
        <v>0</v>
      </c>
      <c r="V75" s="220">
        <f>ROUND(E75*U75,2)</f>
        <v>0</v>
      </c>
      <c r="W75" s="220"/>
      <c r="X75" s="220" t="s">
        <v>281</v>
      </c>
      <c r="Y75" s="211"/>
      <c r="Z75" s="211"/>
      <c r="AA75" s="211"/>
      <c r="AB75" s="211"/>
      <c r="AC75" s="211"/>
      <c r="AD75" s="211"/>
      <c r="AE75" s="211"/>
      <c r="AF75" s="211"/>
      <c r="AG75" s="211" t="s">
        <v>282</v>
      </c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 x14ac:dyDescent="0.2">
      <c r="A76" s="218"/>
      <c r="B76" s="219"/>
      <c r="C76" s="259" t="s">
        <v>418</v>
      </c>
      <c r="D76" s="254"/>
      <c r="E76" s="255">
        <v>111.7962</v>
      </c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11"/>
      <c r="Z76" s="211"/>
      <c r="AA76" s="211"/>
      <c r="AB76" s="211"/>
      <c r="AC76" s="211"/>
      <c r="AD76" s="211"/>
      <c r="AE76" s="211"/>
      <c r="AF76" s="211"/>
      <c r="AG76" s="211" t="s">
        <v>174</v>
      </c>
      <c r="AH76" s="211">
        <v>5</v>
      </c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">
      <c r="A77" s="218"/>
      <c r="B77" s="219"/>
      <c r="C77" s="259" t="s">
        <v>419</v>
      </c>
      <c r="D77" s="254"/>
      <c r="E77" s="255">
        <v>-2.8325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11"/>
      <c r="Z77" s="211"/>
      <c r="AA77" s="211"/>
      <c r="AB77" s="211"/>
      <c r="AC77" s="211"/>
      <c r="AD77" s="211"/>
      <c r="AE77" s="211"/>
      <c r="AF77" s="211"/>
      <c r="AG77" s="211" t="s">
        <v>174</v>
      </c>
      <c r="AH77" s="211">
        <v>5</v>
      </c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ht="22.5" outlineLevel="1" x14ac:dyDescent="0.2">
      <c r="A78" s="228">
        <v>23</v>
      </c>
      <c r="B78" s="229" t="s">
        <v>305</v>
      </c>
      <c r="C78" s="247" t="s">
        <v>306</v>
      </c>
      <c r="D78" s="230" t="s">
        <v>199</v>
      </c>
      <c r="E78" s="231">
        <v>2.8325</v>
      </c>
      <c r="F78" s="232"/>
      <c r="G78" s="233">
        <f>ROUND(E78*F78,2)</f>
        <v>0</v>
      </c>
      <c r="H78" s="232"/>
      <c r="I78" s="233">
        <f>ROUND(E78*H78,2)</f>
        <v>0</v>
      </c>
      <c r="J78" s="232"/>
      <c r="K78" s="233">
        <f>ROUND(E78*J78,2)</f>
        <v>0</v>
      </c>
      <c r="L78" s="233">
        <v>21</v>
      </c>
      <c r="M78" s="233">
        <f>G78*(1+L78/100)</f>
        <v>0</v>
      </c>
      <c r="N78" s="233">
        <v>0.13150000000000001</v>
      </c>
      <c r="O78" s="233">
        <f>ROUND(E78*N78,2)</f>
        <v>0.37</v>
      </c>
      <c r="P78" s="233">
        <v>0</v>
      </c>
      <c r="Q78" s="233">
        <f>ROUND(E78*P78,2)</f>
        <v>0</v>
      </c>
      <c r="R78" s="233" t="s">
        <v>280</v>
      </c>
      <c r="S78" s="233" t="s">
        <v>168</v>
      </c>
      <c r="T78" s="234" t="s">
        <v>168</v>
      </c>
      <c r="U78" s="220">
        <v>0</v>
      </c>
      <c r="V78" s="220">
        <f>ROUND(E78*U78,2)</f>
        <v>0</v>
      </c>
      <c r="W78" s="220"/>
      <c r="X78" s="220" t="s">
        <v>281</v>
      </c>
      <c r="Y78" s="211"/>
      <c r="Z78" s="211"/>
      <c r="AA78" s="211"/>
      <c r="AB78" s="211"/>
      <c r="AC78" s="211"/>
      <c r="AD78" s="211"/>
      <c r="AE78" s="211"/>
      <c r="AF78" s="211"/>
      <c r="AG78" s="211" t="s">
        <v>282</v>
      </c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outlineLevel="1" x14ac:dyDescent="0.2">
      <c r="A79" s="218"/>
      <c r="B79" s="219"/>
      <c r="C79" s="259" t="s">
        <v>420</v>
      </c>
      <c r="D79" s="254"/>
      <c r="E79" s="255">
        <v>6.18</v>
      </c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11"/>
      <c r="Z79" s="211"/>
      <c r="AA79" s="211"/>
      <c r="AB79" s="211"/>
      <c r="AC79" s="211"/>
      <c r="AD79" s="211"/>
      <c r="AE79" s="211"/>
      <c r="AF79" s="211"/>
      <c r="AG79" s="211" t="s">
        <v>174</v>
      </c>
      <c r="AH79" s="211">
        <v>0</v>
      </c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1" x14ac:dyDescent="0.2">
      <c r="A80" s="218"/>
      <c r="B80" s="219"/>
      <c r="C80" s="259" t="s">
        <v>421</v>
      </c>
      <c r="D80" s="254"/>
      <c r="E80" s="255">
        <v>-3.3475000000000001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11"/>
      <c r="Z80" s="211"/>
      <c r="AA80" s="211"/>
      <c r="AB80" s="211"/>
      <c r="AC80" s="211"/>
      <c r="AD80" s="211"/>
      <c r="AE80" s="211"/>
      <c r="AF80" s="211"/>
      <c r="AG80" s="211" t="s">
        <v>174</v>
      </c>
      <c r="AH80" s="211">
        <v>0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x14ac:dyDescent="0.2">
      <c r="A81" s="222" t="s">
        <v>118</v>
      </c>
      <c r="B81" s="223" t="s">
        <v>77</v>
      </c>
      <c r="C81" s="246" t="s">
        <v>78</v>
      </c>
      <c r="D81" s="224"/>
      <c r="E81" s="225"/>
      <c r="F81" s="226"/>
      <c r="G81" s="226">
        <f>SUMIF(AG82:AG116,"&lt;&gt;NOR",G82:G116)</f>
        <v>0</v>
      </c>
      <c r="H81" s="226"/>
      <c r="I81" s="226">
        <f>SUM(I82:I116)</f>
        <v>0</v>
      </c>
      <c r="J81" s="226"/>
      <c r="K81" s="226">
        <f>SUM(K82:K116)</f>
        <v>0</v>
      </c>
      <c r="L81" s="226"/>
      <c r="M81" s="226">
        <f>SUM(M82:M116)</f>
        <v>0</v>
      </c>
      <c r="N81" s="226"/>
      <c r="O81" s="226">
        <f>SUM(O82:O116)</f>
        <v>31.85</v>
      </c>
      <c r="P81" s="226"/>
      <c r="Q81" s="226">
        <f>SUM(Q82:Q116)</f>
        <v>0</v>
      </c>
      <c r="R81" s="226"/>
      <c r="S81" s="226"/>
      <c r="T81" s="227"/>
      <c r="U81" s="221"/>
      <c r="V81" s="221">
        <f>SUM(V82:V116)</f>
        <v>41.63000000000001</v>
      </c>
      <c r="W81" s="221"/>
      <c r="X81" s="221"/>
      <c r="AG81" t="s">
        <v>119</v>
      </c>
    </row>
    <row r="82" spans="1:60" ht="33.75" outlineLevel="1" x14ac:dyDescent="0.2">
      <c r="A82" s="228">
        <v>24</v>
      </c>
      <c r="B82" s="229" t="s">
        <v>344</v>
      </c>
      <c r="C82" s="247" t="s">
        <v>345</v>
      </c>
      <c r="D82" s="230" t="s">
        <v>211</v>
      </c>
      <c r="E82" s="231">
        <v>10</v>
      </c>
      <c r="F82" s="232"/>
      <c r="G82" s="233">
        <f>ROUND(E82*F82,2)</f>
        <v>0</v>
      </c>
      <c r="H82" s="232"/>
      <c r="I82" s="233">
        <f>ROUND(E82*H82,2)</f>
        <v>0</v>
      </c>
      <c r="J82" s="232"/>
      <c r="K82" s="233">
        <f>ROUND(E82*J82,2)</f>
        <v>0</v>
      </c>
      <c r="L82" s="233">
        <v>21</v>
      </c>
      <c r="M82" s="233">
        <f>G82*(1+L82/100)</f>
        <v>0</v>
      </c>
      <c r="N82" s="233">
        <v>0.12471</v>
      </c>
      <c r="O82" s="233">
        <f>ROUND(E82*N82,2)</f>
        <v>1.25</v>
      </c>
      <c r="P82" s="233">
        <v>0</v>
      </c>
      <c r="Q82" s="233">
        <f>ROUND(E82*P82,2)</f>
        <v>0</v>
      </c>
      <c r="R82" s="233" t="s">
        <v>200</v>
      </c>
      <c r="S82" s="233" t="s">
        <v>168</v>
      </c>
      <c r="T82" s="234" t="s">
        <v>168</v>
      </c>
      <c r="U82" s="220">
        <v>0.12</v>
      </c>
      <c r="V82" s="220">
        <f>ROUND(E82*U82,2)</f>
        <v>1.2</v>
      </c>
      <c r="W82" s="220"/>
      <c r="X82" s="220" t="s">
        <v>169</v>
      </c>
      <c r="Y82" s="211"/>
      <c r="Z82" s="211"/>
      <c r="AA82" s="211"/>
      <c r="AB82" s="211"/>
      <c r="AC82" s="211"/>
      <c r="AD82" s="211"/>
      <c r="AE82" s="211"/>
      <c r="AF82" s="211"/>
      <c r="AG82" s="211" t="s">
        <v>170</v>
      </c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">
      <c r="A83" s="218"/>
      <c r="B83" s="219"/>
      <c r="C83" s="258" t="s">
        <v>346</v>
      </c>
      <c r="D83" s="256"/>
      <c r="E83" s="256"/>
      <c r="F83" s="256"/>
      <c r="G83" s="256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11"/>
      <c r="Z83" s="211"/>
      <c r="AA83" s="211"/>
      <c r="AB83" s="211"/>
      <c r="AC83" s="211"/>
      <c r="AD83" s="211"/>
      <c r="AE83" s="211"/>
      <c r="AF83" s="211"/>
      <c r="AG83" s="211" t="s">
        <v>172</v>
      </c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 x14ac:dyDescent="0.2">
      <c r="A84" s="218"/>
      <c r="B84" s="219"/>
      <c r="C84" s="249" t="s">
        <v>347</v>
      </c>
      <c r="D84" s="237"/>
      <c r="E84" s="237"/>
      <c r="F84" s="237"/>
      <c r="G84" s="237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11"/>
      <c r="Z84" s="211"/>
      <c r="AA84" s="211"/>
      <c r="AB84" s="211"/>
      <c r="AC84" s="211"/>
      <c r="AD84" s="211"/>
      <c r="AE84" s="211"/>
      <c r="AF84" s="211"/>
      <c r="AG84" s="211" t="s">
        <v>128</v>
      </c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18"/>
      <c r="B85" s="219"/>
      <c r="C85" s="259" t="s">
        <v>218</v>
      </c>
      <c r="D85" s="254"/>
      <c r="E85" s="255">
        <v>10</v>
      </c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11"/>
      <c r="Z85" s="211"/>
      <c r="AA85" s="211"/>
      <c r="AB85" s="211"/>
      <c r="AC85" s="211"/>
      <c r="AD85" s="211"/>
      <c r="AE85" s="211"/>
      <c r="AF85" s="211"/>
      <c r="AG85" s="211" t="s">
        <v>174</v>
      </c>
      <c r="AH85" s="211">
        <v>0</v>
      </c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ht="22.5" outlineLevel="1" x14ac:dyDescent="0.2">
      <c r="A86" s="228">
        <v>25</v>
      </c>
      <c r="B86" s="229" t="s">
        <v>422</v>
      </c>
      <c r="C86" s="247" t="s">
        <v>342</v>
      </c>
      <c r="D86" s="230" t="s">
        <v>199</v>
      </c>
      <c r="E86" s="231">
        <v>10.5</v>
      </c>
      <c r="F86" s="232"/>
      <c r="G86" s="233">
        <f>ROUND(E86*F86,2)</f>
        <v>0</v>
      </c>
      <c r="H86" s="232"/>
      <c r="I86" s="233">
        <f>ROUND(E86*H86,2)</f>
        <v>0</v>
      </c>
      <c r="J86" s="232"/>
      <c r="K86" s="233">
        <f>ROUND(E86*J86,2)</f>
        <v>0</v>
      </c>
      <c r="L86" s="233">
        <v>21</v>
      </c>
      <c r="M86" s="233">
        <f>G86*(1+L86/100)</f>
        <v>0</v>
      </c>
      <c r="N86" s="233">
        <v>2.8900000000000002E-3</v>
      </c>
      <c r="O86" s="233">
        <f>ROUND(E86*N86,2)</f>
        <v>0.03</v>
      </c>
      <c r="P86" s="233">
        <v>0</v>
      </c>
      <c r="Q86" s="233">
        <f>ROUND(E86*P86,2)</f>
        <v>0</v>
      </c>
      <c r="R86" s="233" t="s">
        <v>200</v>
      </c>
      <c r="S86" s="233" t="s">
        <v>168</v>
      </c>
      <c r="T86" s="234" t="s">
        <v>168</v>
      </c>
      <c r="U86" s="220">
        <v>0.3</v>
      </c>
      <c r="V86" s="220">
        <f>ROUND(E86*U86,2)</f>
        <v>3.15</v>
      </c>
      <c r="W86" s="220"/>
      <c r="X86" s="220" t="s">
        <v>169</v>
      </c>
      <c r="Y86" s="211"/>
      <c r="Z86" s="211"/>
      <c r="AA86" s="211"/>
      <c r="AB86" s="211"/>
      <c r="AC86" s="211"/>
      <c r="AD86" s="211"/>
      <c r="AE86" s="211"/>
      <c r="AF86" s="211"/>
      <c r="AG86" s="211" t="s">
        <v>170</v>
      </c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1" x14ac:dyDescent="0.2">
      <c r="A87" s="218"/>
      <c r="B87" s="219"/>
      <c r="C87" s="259" t="s">
        <v>343</v>
      </c>
      <c r="D87" s="254"/>
      <c r="E87" s="255">
        <v>10.5</v>
      </c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11"/>
      <c r="Z87" s="211"/>
      <c r="AA87" s="211"/>
      <c r="AB87" s="211"/>
      <c r="AC87" s="211"/>
      <c r="AD87" s="211"/>
      <c r="AE87" s="211"/>
      <c r="AF87" s="211"/>
      <c r="AG87" s="211" t="s">
        <v>174</v>
      </c>
      <c r="AH87" s="211">
        <v>0</v>
      </c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ht="45" outlineLevel="1" x14ac:dyDescent="0.2">
      <c r="A88" s="228">
        <v>26</v>
      </c>
      <c r="B88" s="229" t="s">
        <v>348</v>
      </c>
      <c r="C88" s="247" t="s">
        <v>349</v>
      </c>
      <c r="D88" s="230" t="s">
        <v>211</v>
      </c>
      <c r="E88" s="231">
        <v>105</v>
      </c>
      <c r="F88" s="232"/>
      <c r="G88" s="233">
        <f>ROUND(E88*F88,2)</f>
        <v>0</v>
      </c>
      <c r="H88" s="232"/>
      <c r="I88" s="233">
        <f>ROUND(E88*H88,2)</f>
        <v>0</v>
      </c>
      <c r="J88" s="232"/>
      <c r="K88" s="233">
        <f>ROUND(E88*J88,2)</f>
        <v>0</v>
      </c>
      <c r="L88" s="233">
        <v>21</v>
      </c>
      <c r="M88" s="233">
        <f>G88*(1+L88/100)</f>
        <v>0</v>
      </c>
      <c r="N88" s="233">
        <v>0.22133</v>
      </c>
      <c r="O88" s="233">
        <f>ROUND(E88*N88,2)</f>
        <v>23.24</v>
      </c>
      <c r="P88" s="233">
        <v>0</v>
      </c>
      <c r="Q88" s="233">
        <f>ROUND(E88*P88,2)</f>
        <v>0</v>
      </c>
      <c r="R88" s="233" t="s">
        <v>200</v>
      </c>
      <c r="S88" s="233" t="s">
        <v>168</v>
      </c>
      <c r="T88" s="234" t="s">
        <v>168</v>
      </c>
      <c r="U88" s="220">
        <v>0.27</v>
      </c>
      <c r="V88" s="220">
        <f>ROUND(E88*U88,2)</f>
        <v>28.35</v>
      </c>
      <c r="W88" s="220"/>
      <c r="X88" s="220" t="s">
        <v>169</v>
      </c>
      <c r="Y88" s="211"/>
      <c r="Z88" s="211"/>
      <c r="AA88" s="211"/>
      <c r="AB88" s="211"/>
      <c r="AC88" s="211"/>
      <c r="AD88" s="211"/>
      <c r="AE88" s="211"/>
      <c r="AF88" s="211"/>
      <c r="AG88" s="211" t="s">
        <v>170</v>
      </c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outlineLevel="1" x14ac:dyDescent="0.2">
      <c r="A89" s="218"/>
      <c r="B89" s="219"/>
      <c r="C89" s="258" t="s">
        <v>350</v>
      </c>
      <c r="D89" s="256"/>
      <c r="E89" s="256"/>
      <c r="F89" s="256"/>
      <c r="G89" s="256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11"/>
      <c r="Z89" s="211"/>
      <c r="AA89" s="211"/>
      <c r="AB89" s="211"/>
      <c r="AC89" s="211"/>
      <c r="AD89" s="211"/>
      <c r="AE89" s="211"/>
      <c r="AF89" s="211"/>
      <c r="AG89" s="211" t="s">
        <v>172</v>
      </c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 x14ac:dyDescent="0.2">
      <c r="A90" s="218"/>
      <c r="B90" s="219"/>
      <c r="C90" s="259" t="s">
        <v>423</v>
      </c>
      <c r="D90" s="254"/>
      <c r="E90" s="255">
        <v>105</v>
      </c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11"/>
      <c r="Z90" s="211"/>
      <c r="AA90" s="211"/>
      <c r="AB90" s="211"/>
      <c r="AC90" s="211"/>
      <c r="AD90" s="211"/>
      <c r="AE90" s="211"/>
      <c r="AF90" s="211"/>
      <c r="AG90" s="211" t="s">
        <v>174</v>
      </c>
      <c r="AH90" s="211">
        <v>0</v>
      </c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ht="45" outlineLevel="1" x14ac:dyDescent="0.2">
      <c r="A91" s="228">
        <v>27</v>
      </c>
      <c r="B91" s="229" t="s">
        <v>353</v>
      </c>
      <c r="C91" s="247" t="s">
        <v>354</v>
      </c>
      <c r="D91" s="230" t="s">
        <v>211</v>
      </c>
      <c r="E91" s="231">
        <v>3</v>
      </c>
      <c r="F91" s="232"/>
      <c r="G91" s="233">
        <f>ROUND(E91*F91,2)</f>
        <v>0</v>
      </c>
      <c r="H91" s="232"/>
      <c r="I91" s="233">
        <f>ROUND(E91*H91,2)</f>
        <v>0</v>
      </c>
      <c r="J91" s="232"/>
      <c r="K91" s="233">
        <f>ROUND(E91*J91,2)</f>
        <v>0</v>
      </c>
      <c r="L91" s="233">
        <v>21</v>
      </c>
      <c r="M91" s="233">
        <f>G91*(1+L91/100)</f>
        <v>0</v>
      </c>
      <c r="N91" s="233">
        <v>0.19520000000000001</v>
      </c>
      <c r="O91" s="233">
        <f>ROUND(E91*N91,2)</f>
        <v>0.59</v>
      </c>
      <c r="P91" s="233">
        <v>0</v>
      </c>
      <c r="Q91" s="233">
        <f>ROUND(E91*P91,2)</f>
        <v>0</v>
      </c>
      <c r="R91" s="233" t="s">
        <v>200</v>
      </c>
      <c r="S91" s="233" t="s">
        <v>168</v>
      </c>
      <c r="T91" s="234" t="s">
        <v>168</v>
      </c>
      <c r="U91" s="220">
        <v>0.27</v>
      </c>
      <c r="V91" s="220">
        <f>ROUND(E91*U91,2)</f>
        <v>0.81</v>
      </c>
      <c r="W91" s="220"/>
      <c r="X91" s="220" t="s">
        <v>169</v>
      </c>
      <c r="Y91" s="211"/>
      <c r="Z91" s="211"/>
      <c r="AA91" s="211"/>
      <c r="AB91" s="211"/>
      <c r="AC91" s="211"/>
      <c r="AD91" s="211"/>
      <c r="AE91" s="211"/>
      <c r="AF91" s="211"/>
      <c r="AG91" s="211" t="s">
        <v>170</v>
      </c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">
      <c r="A92" s="218"/>
      <c r="B92" s="219"/>
      <c r="C92" s="258" t="s">
        <v>350</v>
      </c>
      <c r="D92" s="256"/>
      <c r="E92" s="256"/>
      <c r="F92" s="256"/>
      <c r="G92" s="256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11"/>
      <c r="Z92" s="211"/>
      <c r="AA92" s="211"/>
      <c r="AB92" s="211"/>
      <c r="AC92" s="211"/>
      <c r="AD92" s="211"/>
      <c r="AE92" s="211"/>
      <c r="AF92" s="211"/>
      <c r="AG92" s="211" t="s">
        <v>172</v>
      </c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1" x14ac:dyDescent="0.2">
      <c r="A93" s="218"/>
      <c r="B93" s="219"/>
      <c r="C93" s="259" t="s">
        <v>355</v>
      </c>
      <c r="D93" s="254"/>
      <c r="E93" s="255">
        <v>3</v>
      </c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11"/>
      <c r="Z93" s="211"/>
      <c r="AA93" s="211"/>
      <c r="AB93" s="211"/>
      <c r="AC93" s="211"/>
      <c r="AD93" s="211"/>
      <c r="AE93" s="211"/>
      <c r="AF93" s="211"/>
      <c r="AG93" s="211" t="s">
        <v>174</v>
      </c>
      <c r="AH93" s="211">
        <v>0</v>
      </c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ht="45" outlineLevel="1" x14ac:dyDescent="0.2">
      <c r="A94" s="228">
        <v>28</v>
      </c>
      <c r="B94" s="229" t="s">
        <v>356</v>
      </c>
      <c r="C94" s="247" t="s">
        <v>357</v>
      </c>
      <c r="D94" s="230" t="s">
        <v>211</v>
      </c>
      <c r="E94" s="231">
        <v>2</v>
      </c>
      <c r="F94" s="232"/>
      <c r="G94" s="233">
        <f>ROUND(E94*F94,2)</f>
        <v>0</v>
      </c>
      <c r="H94" s="232"/>
      <c r="I94" s="233">
        <f>ROUND(E94*H94,2)</f>
        <v>0</v>
      </c>
      <c r="J94" s="232"/>
      <c r="K94" s="233">
        <f>ROUND(E94*J94,2)</f>
        <v>0</v>
      </c>
      <c r="L94" s="233">
        <v>21</v>
      </c>
      <c r="M94" s="233">
        <f>G94*(1+L94/100)</f>
        <v>0</v>
      </c>
      <c r="N94" s="233">
        <v>0.21115999999999999</v>
      </c>
      <c r="O94" s="233">
        <f>ROUND(E94*N94,2)</f>
        <v>0.42</v>
      </c>
      <c r="P94" s="233">
        <v>0</v>
      </c>
      <c r="Q94" s="233">
        <f>ROUND(E94*P94,2)</f>
        <v>0</v>
      </c>
      <c r="R94" s="233" t="s">
        <v>200</v>
      </c>
      <c r="S94" s="233" t="s">
        <v>168</v>
      </c>
      <c r="T94" s="234" t="s">
        <v>168</v>
      </c>
      <c r="U94" s="220">
        <v>0.27</v>
      </c>
      <c r="V94" s="220">
        <f>ROUND(E94*U94,2)</f>
        <v>0.54</v>
      </c>
      <c r="W94" s="220"/>
      <c r="X94" s="220" t="s">
        <v>169</v>
      </c>
      <c r="Y94" s="211"/>
      <c r="Z94" s="211"/>
      <c r="AA94" s="211"/>
      <c r="AB94" s="211"/>
      <c r="AC94" s="211"/>
      <c r="AD94" s="211"/>
      <c r="AE94" s="211"/>
      <c r="AF94" s="211"/>
      <c r="AG94" s="211" t="s">
        <v>170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18"/>
      <c r="B95" s="219"/>
      <c r="C95" s="258" t="s">
        <v>350</v>
      </c>
      <c r="D95" s="256"/>
      <c r="E95" s="256"/>
      <c r="F95" s="256"/>
      <c r="G95" s="256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11"/>
      <c r="Z95" s="211"/>
      <c r="AA95" s="211"/>
      <c r="AB95" s="211"/>
      <c r="AC95" s="211"/>
      <c r="AD95" s="211"/>
      <c r="AE95" s="211"/>
      <c r="AF95" s="211"/>
      <c r="AG95" s="211" t="s">
        <v>172</v>
      </c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18"/>
      <c r="B96" s="219"/>
      <c r="C96" s="259" t="s">
        <v>358</v>
      </c>
      <c r="D96" s="254"/>
      <c r="E96" s="255">
        <v>2</v>
      </c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11"/>
      <c r="Z96" s="211"/>
      <c r="AA96" s="211"/>
      <c r="AB96" s="211"/>
      <c r="AC96" s="211"/>
      <c r="AD96" s="211"/>
      <c r="AE96" s="211"/>
      <c r="AF96" s="211"/>
      <c r="AG96" s="211" t="s">
        <v>174</v>
      </c>
      <c r="AH96" s="211">
        <v>0</v>
      </c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28">
        <v>29</v>
      </c>
      <c r="B97" s="229" t="s">
        <v>359</v>
      </c>
      <c r="C97" s="247" t="s">
        <v>360</v>
      </c>
      <c r="D97" s="230" t="s">
        <v>221</v>
      </c>
      <c r="E97" s="231">
        <v>2.2999999999999998</v>
      </c>
      <c r="F97" s="232"/>
      <c r="G97" s="233">
        <f>ROUND(E97*F97,2)</f>
        <v>0</v>
      </c>
      <c r="H97" s="232"/>
      <c r="I97" s="233">
        <f>ROUND(E97*H97,2)</f>
        <v>0</v>
      </c>
      <c r="J97" s="232"/>
      <c r="K97" s="233">
        <f>ROUND(E97*J97,2)</f>
        <v>0</v>
      </c>
      <c r="L97" s="233">
        <v>21</v>
      </c>
      <c r="M97" s="233">
        <f>G97*(1+L97/100)</f>
        <v>0</v>
      </c>
      <c r="N97" s="233">
        <v>2.5249999999999999</v>
      </c>
      <c r="O97" s="233">
        <f>ROUND(E97*N97,2)</f>
        <v>5.81</v>
      </c>
      <c r="P97" s="233">
        <v>0</v>
      </c>
      <c r="Q97" s="233">
        <f>ROUND(E97*P97,2)</f>
        <v>0</v>
      </c>
      <c r="R97" s="233" t="s">
        <v>200</v>
      </c>
      <c r="S97" s="233" t="s">
        <v>168</v>
      </c>
      <c r="T97" s="234" t="s">
        <v>168</v>
      </c>
      <c r="U97" s="220">
        <v>1.4419999999999999</v>
      </c>
      <c r="V97" s="220">
        <f>ROUND(E97*U97,2)</f>
        <v>3.32</v>
      </c>
      <c r="W97" s="220"/>
      <c r="X97" s="220" t="s">
        <v>169</v>
      </c>
      <c r="Y97" s="211"/>
      <c r="Z97" s="211"/>
      <c r="AA97" s="211"/>
      <c r="AB97" s="211"/>
      <c r="AC97" s="211"/>
      <c r="AD97" s="211"/>
      <c r="AE97" s="211"/>
      <c r="AF97" s="211"/>
      <c r="AG97" s="211" t="s">
        <v>170</v>
      </c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">
      <c r="A98" s="218"/>
      <c r="B98" s="219"/>
      <c r="C98" s="258" t="s">
        <v>361</v>
      </c>
      <c r="D98" s="256"/>
      <c r="E98" s="256"/>
      <c r="F98" s="256"/>
      <c r="G98" s="256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11"/>
      <c r="Z98" s="211"/>
      <c r="AA98" s="211"/>
      <c r="AB98" s="211"/>
      <c r="AC98" s="211"/>
      <c r="AD98" s="211"/>
      <c r="AE98" s="211"/>
      <c r="AF98" s="211"/>
      <c r="AG98" s="211" t="s">
        <v>172</v>
      </c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outlineLevel="1" x14ac:dyDescent="0.2">
      <c r="A99" s="218"/>
      <c r="B99" s="219"/>
      <c r="C99" s="259" t="s">
        <v>424</v>
      </c>
      <c r="D99" s="254"/>
      <c r="E99" s="255">
        <v>2.2999999999999998</v>
      </c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11"/>
      <c r="Z99" s="211"/>
      <c r="AA99" s="211"/>
      <c r="AB99" s="211"/>
      <c r="AC99" s="211"/>
      <c r="AD99" s="211"/>
      <c r="AE99" s="211"/>
      <c r="AF99" s="211"/>
      <c r="AG99" s="211" t="s">
        <v>174</v>
      </c>
      <c r="AH99" s="211">
        <v>0</v>
      </c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28">
        <v>30</v>
      </c>
      <c r="B100" s="229" t="s">
        <v>365</v>
      </c>
      <c r="C100" s="247" t="s">
        <v>366</v>
      </c>
      <c r="D100" s="230" t="s">
        <v>199</v>
      </c>
      <c r="E100" s="231">
        <v>10.5</v>
      </c>
      <c r="F100" s="232"/>
      <c r="G100" s="233">
        <f>ROUND(E100*F100,2)</f>
        <v>0</v>
      </c>
      <c r="H100" s="232"/>
      <c r="I100" s="233">
        <f>ROUND(E100*H100,2)</f>
        <v>0</v>
      </c>
      <c r="J100" s="232"/>
      <c r="K100" s="233">
        <f>ROUND(E100*J100,2)</f>
        <v>0</v>
      </c>
      <c r="L100" s="233">
        <v>21</v>
      </c>
      <c r="M100" s="233">
        <f>G100*(1+L100/100)</f>
        <v>0</v>
      </c>
      <c r="N100" s="233">
        <v>3.0000000000000001E-5</v>
      </c>
      <c r="O100" s="233">
        <f>ROUND(E100*N100,2)</f>
        <v>0</v>
      </c>
      <c r="P100" s="233">
        <v>0</v>
      </c>
      <c r="Q100" s="233">
        <f>ROUND(E100*P100,2)</f>
        <v>0</v>
      </c>
      <c r="R100" s="233" t="s">
        <v>200</v>
      </c>
      <c r="S100" s="233" t="s">
        <v>168</v>
      </c>
      <c r="T100" s="234" t="s">
        <v>168</v>
      </c>
      <c r="U100" s="220">
        <v>0.23</v>
      </c>
      <c r="V100" s="220">
        <f>ROUND(E100*U100,2)</f>
        <v>2.42</v>
      </c>
      <c r="W100" s="220"/>
      <c r="X100" s="220" t="s">
        <v>169</v>
      </c>
      <c r="Y100" s="211"/>
      <c r="Z100" s="211"/>
      <c r="AA100" s="211"/>
      <c r="AB100" s="211"/>
      <c r="AC100" s="211"/>
      <c r="AD100" s="211"/>
      <c r="AE100" s="211"/>
      <c r="AF100" s="211"/>
      <c r="AG100" s="211" t="s">
        <v>170</v>
      </c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 x14ac:dyDescent="0.2">
      <c r="A101" s="218"/>
      <c r="B101" s="219"/>
      <c r="C101" s="248" t="s">
        <v>425</v>
      </c>
      <c r="D101" s="236"/>
      <c r="E101" s="236"/>
      <c r="F101" s="236"/>
      <c r="G101" s="236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11"/>
      <c r="Z101" s="211"/>
      <c r="AA101" s="211"/>
      <c r="AB101" s="211"/>
      <c r="AC101" s="211"/>
      <c r="AD101" s="211"/>
      <c r="AE101" s="211"/>
      <c r="AF101" s="211"/>
      <c r="AG101" s="211" t="s">
        <v>128</v>
      </c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outlineLevel="1" x14ac:dyDescent="0.2">
      <c r="A102" s="218"/>
      <c r="B102" s="219"/>
      <c r="C102" s="259" t="s">
        <v>343</v>
      </c>
      <c r="D102" s="254"/>
      <c r="E102" s="255">
        <v>10.5</v>
      </c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11"/>
      <c r="Z102" s="211"/>
      <c r="AA102" s="211"/>
      <c r="AB102" s="211"/>
      <c r="AC102" s="211"/>
      <c r="AD102" s="211"/>
      <c r="AE102" s="211"/>
      <c r="AF102" s="211"/>
      <c r="AG102" s="211" t="s">
        <v>174</v>
      </c>
      <c r="AH102" s="211">
        <v>0</v>
      </c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ht="22.5" outlineLevel="1" x14ac:dyDescent="0.2">
      <c r="A103" s="228">
        <v>31</v>
      </c>
      <c r="B103" s="229" t="s">
        <v>326</v>
      </c>
      <c r="C103" s="247" t="s">
        <v>327</v>
      </c>
      <c r="D103" s="230" t="s">
        <v>166</v>
      </c>
      <c r="E103" s="231">
        <v>2</v>
      </c>
      <c r="F103" s="232"/>
      <c r="G103" s="233">
        <f>ROUND(E103*F103,2)</f>
        <v>0</v>
      </c>
      <c r="H103" s="232"/>
      <c r="I103" s="233">
        <f>ROUND(E103*H103,2)</f>
        <v>0</v>
      </c>
      <c r="J103" s="232"/>
      <c r="K103" s="233">
        <f>ROUND(E103*J103,2)</f>
        <v>0</v>
      </c>
      <c r="L103" s="233">
        <v>21</v>
      </c>
      <c r="M103" s="233">
        <f>G103*(1+L103/100)</f>
        <v>0</v>
      </c>
      <c r="N103" s="233">
        <v>5.1000000000000004E-3</v>
      </c>
      <c r="O103" s="233">
        <f>ROUND(E103*N103,2)</f>
        <v>0.01</v>
      </c>
      <c r="P103" s="233">
        <v>0</v>
      </c>
      <c r="Q103" s="233">
        <f>ROUND(E103*P103,2)</f>
        <v>0</v>
      </c>
      <c r="R103" s="233" t="s">
        <v>280</v>
      </c>
      <c r="S103" s="233" t="s">
        <v>168</v>
      </c>
      <c r="T103" s="234" t="s">
        <v>168</v>
      </c>
      <c r="U103" s="220">
        <v>0</v>
      </c>
      <c r="V103" s="220">
        <f>ROUND(E103*U103,2)</f>
        <v>0</v>
      </c>
      <c r="W103" s="220"/>
      <c r="X103" s="220" t="s">
        <v>281</v>
      </c>
      <c r="Y103" s="211"/>
      <c r="Z103" s="211"/>
      <c r="AA103" s="211"/>
      <c r="AB103" s="211"/>
      <c r="AC103" s="211"/>
      <c r="AD103" s="211"/>
      <c r="AE103" s="211"/>
      <c r="AF103" s="211"/>
      <c r="AG103" s="211" t="s">
        <v>328</v>
      </c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outlineLevel="1" x14ac:dyDescent="0.2">
      <c r="A104" s="218"/>
      <c r="B104" s="219"/>
      <c r="C104" s="248" t="s">
        <v>329</v>
      </c>
      <c r="D104" s="236"/>
      <c r="E104" s="236"/>
      <c r="F104" s="236"/>
      <c r="G104" s="236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11"/>
      <c r="Z104" s="211"/>
      <c r="AA104" s="211"/>
      <c r="AB104" s="211"/>
      <c r="AC104" s="211"/>
      <c r="AD104" s="211"/>
      <c r="AE104" s="211"/>
      <c r="AF104" s="211"/>
      <c r="AG104" s="211" t="s">
        <v>128</v>
      </c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18"/>
      <c r="B105" s="219"/>
      <c r="C105" s="259" t="s">
        <v>426</v>
      </c>
      <c r="D105" s="254"/>
      <c r="E105" s="255">
        <v>2</v>
      </c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11"/>
      <c r="Z105" s="211"/>
      <c r="AA105" s="211"/>
      <c r="AB105" s="211"/>
      <c r="AC105" s="211"/>
      <c r="AD105" s="211"/>
      <c r="AE105" s="211"/>
      <c r="AF105" s="211"/>
      <c r="AG105" s="211" t="s">
        <v>174</v>
      </c>
      <c r="AH105" s="211">
        <v>0</v>
      </c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outlineLevel="1" x14ac:dyDescent="0.2">
      <c r="A106" s="238">
        <v>32</v>
      </c>
      <c r="B106" s="239" t="s">
        <v>323</v>
      </c>
      <c r="C106" s="250" t="s">
        <v>324</v>
      </c>
      <c r="D106" s="240" t="s">
        <v>166</v>
      </c>
      <c r="E106" s="241">
        <v>2</v>
      </c>
      <c r="F106" s="242"/>
      <c r="G106" s="243">
        <f>ROUND(E106*F106,2)</f>
        <v>0</v>
      </c>
      <c r="H106" s="242"/>
      <c r="I106" s="243">
        <f>ROUND(E106*H106,2)</f>
        <v>0</v>
      </c>
      <c r="J106" s="242"/>
      <c r="K106" s="243">
        <f>ROUND(E106*J106,2)</f>
        <v>0</v>
      </c>
      <c r="L106" s="243">
        <v>21</v>
      </c>
      <c r="M106" s="243">
        <f>G106*(1+L106/100)</f>
        <v>0</v>
      </c>
      <c r="N106" s="243">
        <v>0.25</v>
      </c>
      <c r="O106" s="243">
        <f>ROUND(E106*N106,2)</f>
        <v>0.5</v>
      </c>
      <c r="P106" s="243">
        <v>0</v>
      </c>
      <c r="Q106" s="243">
        <f>ROUND(E106*P106,2)</f>
        <v>0</v>
      </c>
      <c r="R106" s="243" t="s">
        <v>200</v>
      </c>
      <c r="S106" s="243" t="s">
        <v>168</v>
      </c>
      <c r="T106" s="244" t="s">
        <v>168</v>
      </c>
      <c r="U106" s="220">
        <v>0.81799999999999995</v>
      </c>
      <c r="V106" s="220">
        <f>ROUND(E106*U106,2)</f>
        <v>1.64</v>
      </c>
      <c r="W106" s="220"/>
      <c r="X106" s="220" t="s">
        <v>169</v>
      </c>
      <c r="Y106" s="211"/>
      <c r="Z106" s="211"/>
      <c r="AA106" s="211"/>
      <c r="AB106" s="211"/>
      <c r="AC106" s="211"/>
      <c r="AD106" s="211"/>
      <c r="AE106" s="211"/>
      <c r="AF106" s="211"/>
      <c r="AG106" s="211" t="s">
        <v>325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ht="22.5" outlineLevel="1" x14ac:dyDescent="0.2">
      <c r="A107" s="238">
        <v>33</v>
      </c>
      <c r="B107" s="239" t="s">
        <v>427</v>
      </c>
      <c r="C107" s="250" t="s">
        <v>428</v>
      </c>
      <c r="D107" s="240" t="s">
        <v>166</v>
      </c>
      <c r="E107" s="241">
        <v>1</v>
      </c>
      <c r="F107" s="242"/>
      <c r="G107" s="243">
        <f>ROUND(E107*F107,2)</f>
        <v>0</v>
      </c>
      <c r="H107" s="242"/>
      <c r="I107" s="243">
        <f>ROUND(E107*H107,2)</f>
        <v>0</v>
      </c>
      <c r="J107" s="242"/>
      <c r="K107" s="243">
        <f>ROUND(E107*J107,2)</f>
        <v>0</v>
      </c>
      <c r="L107" s="243">
        <v>21</v>
      </c>
      <c r="M107" s="243">
        <f>G107*(1+L107/100)</f>
        <v>0</v>
      </c>
      <c r="N107" s="243">
        <v>2E-3</v>
      </c>
      <c r="O107" s="243">
        <f>ROUND(E107*N107,2)</f>
        <v>0</v>
      </c>
      <c r="P107" s="243">
        <v>0</v>
      </c>
      <c r="Q107" s="243">
        <f>ROUND(E107*P107,2)</f>
        <v>0</v>
      </c>
      <c r="R107" s="243" t="s">
        <v>280</v>
      </c>
      <c r="S107" s="243" t="s">
        <v>168</v>
      </c>
      <c r="T107" s="244" t="s">
        <v>168</v>
      </c>
      <c r="U107" s="220">
        <v>0</v>
      </c>
      <c r="V107" s="220">
        <f>ROUND(E107*U107,2)</f>
        <v>0</v>
      </c>
      <c r="W107" s="220"/>
      <c r="X107" s="220" t="s">
        <v>281</v>
      </c>
      <c r="Y107" s="211"/>
      <c r="Z107" s="211"/>
      <c r="AA107" s="211"/>
      <c r="AB107" s="211"/>
      <c r="AC107" s="211"/>
      <c r="AD107" s="211"/>
      <c r="AE107" s="211"/>
      <c r="AF107" s="211"/>
      <c r="AG107" s="211" t="s">
        <v>328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38">
        <v>34</v>
      </c>
      <c r="B108" s="239" t="s">
        <v>333</v>
      </c>
      <c r="C108" s="250" t="s">
        <v>334</v>
      </c>
      <c r="D108" s="240" t="s">
        <v>166</v>
      </c>
      <c r="E108" s="241">
        <v>2</v>
      </c>
      <c r="F108" s="242"/>
      <c r="G108" s="243">
        <f>ROUND(E108*F108,2)</f>
        <v>0</v>
      </c>
      <c r="H108" s="242"/>
      <c r="I108" s="243">
        <f>ROUND(E108*H108,2)</f>
        <v>0</v>
      </c>
      <c r="J108" s="242"/>
      <c r="K108" s="243">
        <f>ROUND(E108*J108,2)</f>
        <v>0</v>
      </c>
      <c r="L108" s="243">
        <v>21</v>
      </c>
      <c r="M108" s="243">
        <f>G108*(1+L108/100)</f>
        <v>0</v>
      </c>
      <c r="N108" s="243">
        <v>0</v>
      </c>
      <c r="O108" s="243">
        <f>ROUND(E108*N108,2)</f>
        <v>0</v>
      </c>
      <c r="P108" s="243">
        <v>0</v>
      </c>
      <c r="Q108" s="243">
        <f>ROUND(E108*P108,2)</f>
        <v>0</v>
      </c>
      <c r="R108" s="243" t="s">
        <v>280</v>
      </c>
      <c r="S108" s="243" t="s">
        <v>168</v>
      </c>
      <c r="T108" s="244" t="s">
        <v>168</v>
      </c>
      <c r="U108" s="220">
        <v>0</v>
      </c>
      <c r="V108" s="220">
        <f>ROUND(E108*U108,2)</f>
        <v>0</v>
      </c>
      <c r="W108" s="220"/>
      <c r="X108" s="220" t="s">
        <v>281</v>
      </c>
      <c r="Y108" s="211"/>
      <c r="Z108" s="211"/>
      <c r="AA108" s="211"/>
      <c r="AB108" s="211"/>
      <c r="AC108" s="211"/>
      <c r="AD108" s="211"/>
      <c r="AE108" s="211"/>
      <c r="AF108" s="211"/>
      <c r="AG108" s="211" t="s">
        <v>328</v>
      </c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ht="22.5" outlineLevel="1" x14ac:dyDescent="0.2">
      <c r="A109" s="238">
        <v>35</v>
      </c>
      <c r="B109" s="239" t="s">
        <v>335</v>
      </c>
      <c r="C109" s="250" t="s">
        <v>336</v>
      </c>
      <c r="D109" s="240" t="s">
        <v>166</v>
      </c>
      <c r="E109" s="241">
        <v>2</v>
      </c>
      <c r="F109" s="242"/>
      <c r="G109" s="243">
        <f>ROUND(E109*F109,2)</f>
        <v>0</v>
      </c>
      <c r="H109" s="242"/>
      <c r="I109" s="243">
        <f>ROUND(E109*H109,2)</f>
        <v>0</v>
      </c>
      <c r="J109" s="242"/>
      <c r="K109" s="243">
        <f>ROUND(E109*J109,2)</f>
        <v>0</v>
      </c>
      <c r="L109" s="243">
        <v>21</v>
      </c>
      <c r="M109" s="243">
        <f>G109*(1+L109/100)</f>
        <v>0</v>
      </c>
      <c r="N109" s="243">
        <v>0</v>
      </c>
      <c r="O109" s="243">
        <f>ROUND(E109*N109,2)</f>
        <v>0</v>
      </c>
      <c r="P109" s="243">
        <v>0</v>
      </c>
      <c r="Q109" s="243">
        <f>ROUND(E109*P109,2)</f>
        <v>0</v>
      </c>
      <c r="R109" s="243" t="s">
        <v>280</v>
      </c>
      <c r="S109" s="243" t="s">
        <v>168</v>
      </c>
      <c r="T109" s="244" t="s">
        <v>168</v>
      </c>
      <c r="U109" s="220">
        <v>0</v>
      </c>
      <c r="V109" s="220">
        <f>ROUND(E109*U109,2)</f>
        <v>0</v>
      </c>
      <c r="W109" s="220"/>
      <c r="X109" s="220" t="s">
        <v>281</v>
      </c>
      <c r="Y109" s="211"/>
      <c r="Z109" s="211"/>
      <c r="AA109" s="211"/>
      <c r="AB109" s="211"/>
      <c r="AC109" s="211"/>
      <c r="AD109" s="211"/>
      <c r="AE109" s="211"/>
      <c r="AF109" s="211"/>
      <c r="AG109" s="211" t="s">
        <v>328</v>
      </c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ht="22.5" outlineLevel="1" x14ac:dyDescent="0.2">
      <c r="A110" s="228">
        <v>36</v>
      </c>
      <c r="B110" s="229" t="s">
        <v>337</v>
      </c>
      <c r="C110" s="247" t="s">
        <v>338</v>
      </c>
      <c r="D110" s="230" t="s">
        <v>166</v>
      </c>
      <c r="E110" s="231">
        <v>3</v>
      </c>
      <c r="F110" s="232"/>
      <c r="G110" s="233">
        <f>ROUND(E110*F110,2)</f>
        <v>0</v>
      </c>
      <c r="H110" s="232"/>
      <c r="I110" s="233">
        <f>ROUND(E110*H110,2)</f>
        <v>0</v>
      </c>
      <c r="J110" s="232"/>
      <c r="K110" s="233">
        <f>ROUND(E110*J110,2)</f>
        <v>0</v>
      </c>
      <c r="L110" s="233">
        <v>21</v>
      </c>
      <c r="M110" s="233">
        <f>G110*(1+L110/100)</f>
        <v>0</v>
      </c>
      <c r="N110" s="233">
        <v>0</v>
      </c>
      <c r="O110" s="233">
        <f>ROUND(E110*N110,2)</f>
        <v>0</v>
      </c>
      <c r="P110" s="233">
        <v>0</v>
      </c>
      <c r="Q110" s="233">
        <f>ROUND(E110*P110,2)</f>
        <v>0</v>
      </c>
      <c r="R110" s="233" t="s">
        <v>280</v>
      </c>
      <c r="S110" s="233" t="s">
        <v>168</v>
      </c>
      <c r="T110" s="234" t="s">
        <v>168</v>
      </c>
      <c r="U110" s="220">
        <v>0</v>
      </c>
      <c r="V110" s="220">
        <f>ROUND(E110*U110,2)</f>
        <v>0</v>
      </c>
      <c r="W110" s="220"/>
      <c r="X110" s="220" t="s">
        <v>281</v>
      </c>
      <c r="Y110" s="211"/>
      <c r="Z110" s="211"/>
      <c r="AA110" s="211"/>
      <c r="AB110" s="211"/>
      <c r="AC110" s="211"/>
      <c r="AD110" s="211"/>
      <c r="AE110" s="211"/>
      <c r="AF110" s="211"/>
      <c r="AG110" s="211" t="s">
        <v>328</v>
      </c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">
      <c r="A111" s="218"/>
      <c r="B111" s="219"/>
      <c r="C111" s="259" t="s">
        <v>429</v>
      </c>
      <c r="D111" s="254"/>
      <c r="E111" s="255">
        <v>3</v>
      </c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11"/>
      <c r="Z111" s="211"/>
      <c r="AA111" s="211"/>
      <c r="AB111" s="211"/>
      <c r="AC111" s="211"/>
      <c r="AD111" s="211"/>
      <c r="AE111" s="211"/>
      <c r="AF111" s="211"/>
      <c r="AG111" s="211" t="s">
        <v>174</v>
      </c>
      <c r="AH111" s="211">
        <v>0</v>
      </c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 x14ac:dyDescent="0.2">
      <c r="A112" s="238">
        <v>37</v>
      </c>
      <c r="B112" s="239" t="s">
        <v>339</v>
      </c>
      <c r="C112" s="250" t="s">
        <v>340</v>
      </c>
      <c r="D112" s="240" t="s">
        <v>166</v>
      </c>
      <c r="E112" s="241">
        <v>2</v>
      </c>
      <c r="F112" s="242"/>
      <c r="G112" s="243">
        <f>ROUND(E112*F112,2)</f>
        <v>0</v>
      </c>
      <c r="H112" s="242"/>
      <c r="I112" s="243">
        <f>ROUND(E112*H112,2)</f>
        <v>0</v>
      </c>
      <c r="J112" s="242"/>
      <c r="K112" s="243">
        <f>ROUND(E112*J112,2)</f>
        <v>0</v>
      </c>
      <c r="L112" s="243">
        <v>21</v>
      </c>
      <c r="M112" s="243">
        <f>G112*(1+L112/100)</f>
        <v>0</v>
      </c>
      <c r="N112" s="243">
        <v>0</v>
      </c>
      <c r="O112" s="243">
        <f>ROUND(E112*N112,2)</f>
        <v>0</v>
      </c>
      <c r="P112" s="243">
        <v>0</v>
      </c>
      <c r="Q112" s="243">
        <f>ROUND(E112*P112,2)</f>
        <v>0</v>
      </c>
      <c r="R112" s="243" t="s">
        <v>280</v>
      </c>
      <c r="S112" s="243" t="s">
        <v>168</v>
      </c>
      <c r="T112" s="244" t="s">
        <v>168</v>
      </c>
      <c r="U112" s="220">
        <v>0</v>
      </c>
      <c r="V112" s="220">
        <f>ROUND(E112*U112,2)</f>
        <v>0</v>
      </c>
      <c r="W112" s="220"/>
      <c r="X112" s="220" t="s">
        <v>281</v>
      </c>
      <c r="Y112" s="211"/>
      <c r="Z112" s="211"/>
      <c r="AA112" s="211"/>
      <c r="AB112" s="211"/>
      <c r="AC112" s="211"/>
      <c r="AD112" s="211"/>
      <c r="AE112" s="211"/>
      <c r="AF112" s="211"/>
      <c r="AG112" s="211" t="s">
        <v>328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">
      <c r="A113" s="228">
        <v>38</v>
      </c>
      <c r="B113" s="229" t="s">
        <v>368</v>
      </c>
      <c r="C113" s="247" t="s">
        <v>369</v>
      </c>
      <c r="D113" s="230" t="s">
        <v>211</v>
      </c>
      <c r="E113" s="231">
        <v>5</v>
      </c>
      <c r="F113" s="232"/>
      <c r="G113" s="233">
        <f>ROUND(E113*F113,2)</f>
        <v>0</v>
      </c>
      <c r="H113" s="232"/>
      <c r="I113" s="233">
        <f>ROUND(E113*H113,2)</f>
        <v>0</v>
      </c>
      <c r="J113" s="232"/>
      <c r="K113" s="233">
        <f>ROUND(E113*J113,2)</f>
        <v>0</v>
      </c>
      <c r="L113" s="233">
        <v>21</v>
      </c>
      <c r="M113" s="233">
        <f>G113*(1+L113/100)</f>
        <v>0</v>
      </c>
      <c r="N113" s="233">
        <v>0</v>
      </c>
      <c r="O113" s="233">
        <f>ROUND(E113*N113,2)</f>
        <v>0</v>
      </c>
      <c r="P113" s="233">
        <v>0</v>
      </c>
      <c r="Q113" s="233">
        <f>ROUND(E113*P113,2)</f>
        <v>0</v>
      </c>
      <c r="R113" s="233" t="s">
        <v>200</v>
      </c>
      <c r="S113" s="233" t="s">
        <v>168</v>
      </c>
      <c r="T113" s="234" t="s">
        <v>168</v>
      </c>
      <c r="U113" s="220">
        <v>0.04</v>
      </c>
      <c r="V113" s="220">
        <f>ROUND(E113*U113,2)</f>
        <v>0.2</v>
      </c>
      <c r="W113" s="220"/>
      <c r="X113" s="220" t="s">
        <v>169</v>
      </c>
      <c r="Y113" s="211"/>
      <c r="Z113" s="211"/>
      <c r="AA113" s="211"/>
      <c r="AB113" s="211"/>
      <c r="AC113" s="211"/>
      <c r="AD113" s="211"/>
      <c r="AE113" s="211"/>
      <c r="AF113" s="211"/>
      <c r="AG113" s="211" t="s">
        <v>170</v>
      </c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">
      <c r="A114" s="218"/>
      <c r="B114" s="219"/>
      <c r="C114" s="258" t="s">
        <v>370</v>
      </c>
      <c r="D114" s="256"/>
      <c r="E114" s="256"/>
      <c r="F114" s="256"/>
      <c r="G114" s="256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11"/>
      <c r="Z114" s="211"/>
      <c r="AA114" s="211"/>
      <c r="AB114" s="211"/>
      <c r="AC114" s="211"/>
      <c r="AD114" s="211"/>
      <c r="AE114" s="211"/>
      <c r="AF114" s="211"/>
      <c r="AG114" s="211" t="s">
        <v>172</v>
      </c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">
      <c r="A115" s="218"/>
      <c r="B115" s="219"/>
      <c r="C115" s="249" t="s">
        <v>371</v>
      </c>
      <c r="D115" s="237"/>
      <c r="E115" s="237"/>
      <c r="F115" s="237"/>
      <c r="G115" s="237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11"/>
      <c r="Z115" s="211"/>
      <c r="AA115" s="211"/>
      <c r="AB115" s="211"/>
      <c r="AC115" s="211"/>
      <c r="AD115" s="211"/>
      <c r="AE115" s="211"/>
      <c r="AF115" s="211"/>
      <c r="AG115" s="211" t="s">
        <v>128</v>
      </c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18"/>
      <c r="B116" s="219"/>
      <c r="C116" s="259" t="s">
        <v>75</v>
      </c>
      <c r="D116" s="254"/>
      <c r="E116" s="255">
        <v>5</v>
      </c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11"/>
      <c r="Z116" s="211"/>
      <c r="AA116" s="211"/>
      <c r="AB116" s="211"/>
      <c r="AC116" s="211"/>
      <c r="AD116" s="211"/>
      <c r="AE116" s="211"/>
      <c r="AF116" s="211"/>
      <c r="AG116" s="211" t="s">
        <v>174</v>
      </c>
      <c r="AH116" s="211">
        <v>0</v>
      </c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x14ac:dyDescent="0.2">
      <c r="A117" s="222" t="s">
        <v>118</v>
      </c>
      <c r="B117" s="223" t="s">
        <v>79</v>
      </c>
      <c r="C117" s="246" t="s">
        <v>80</v>
      </c>
      <c r="D117" s="224"/>
      <c r="E117" s="225"/>
      <c r="F117" s="226"/>
      <c r="G117" s="226">
        <f>SUMIF(AG118:AG121,"&lt;&gt;NOR",G118:G121)</f>
        <v>0</v>
      </c>
      <c r="H117" s="226"/>
      <c r="I117" s="226">
        <f>SUM(I118:I121)</f>
        <v>0</v>
      </c>
      <c r="J117" s="226"/>
      <c r="K117" s="226">
        <f>SUM(K118:K121)</f>
        <v>0</v>
      </c>
      <c r="L117" s="226"/>
      <c r="M117" s="226">
        <f>SUM(M118:M121)</f>
        <v>0</v>
      </c>
      <c r="N117" s="226"/>
      <c r="O117" s="226">
        <f>SUM(O118:O121)</f>
        <v>0</v>
      </c>
      <c r="P117" s="226"/>
      <c r="Q117" s="226">
        <f>SUM(Q118:Q121)</f>
        <v>0.01</v>
      </c>
      <c r="R117" s="226"/>
      <c r="S117" s="226"/>
      <c r="T117" s="227"/>
      <c r="U117" s="221"/>
      <c r="V117" s="221">
        <f>SUM(V118:V121)</f>
        <v>0.34</v>
      </c>
      <c r="W117" s="221"/>
      <c r="X117" s="221"/>
      <c r="AG117" t="s">
        <v>119</v>
      </c>
    </row>
    <row r="118" spans="1:60" outlineLevel="1" x14ac:dyDescent="0.2">
      <c r="A118" s="228">
        <v>39</v>
      </c>
      <c r="B118" s="229" t="s">
        <v>430</v>
      </c>
      <c r="C118" s="247" t="s">
        <v>431</v>
      </c>
      <c r="D118" s="230" t="s">
        <v>166</v>
      </c>
      <c r="E118" s="231">
        <v>2</v>
      </c>
      <c r="F118" s="232"/>
      <c r="G118" s="233">
        <f>ROUND(E118*F118,2)</f>
        <v>0</v>
      </c>
      <c r="H118" s="232"/>
      <c r="I118" s="233">
        <f>ROUND(E118*H118,2)</f>
        <v>0</v>
      </c>
      <c r="J118" s="232"/>
      <c r="K118" s="233">
        <f>ROUND(E118*J118,2)</f>
        <v>0</v>
      </c>
      <c r="L118" s="233">
        <v>21</v>
      </c>
      <c r="M118" s="233">
        <f>G118*(1+L118/100)</f>
        <v>0</v>
      </c>
      <c r="N118" s="233">
        <v>0</v>
      </c>
      <c r="O118" s="233">
        <f>ROUND(E118*N118,2)</f>
        <v>0</v>
      </c>
      <c r="P118" s="233">
        <v>4.0000000000000001E-3</v>
      </c>
      <c r="Q118" s="233">
        <f>ROUND(E118*P118,2)</f>
        <v>0.01</v>
      </c>
      <c r="R118" s="233" t="s">
        <v>200</v>
      </c>
      <c r="S118" s="233" t="s">
        <v>168</v>
      </c>
      <c r="T118" s="234" t="s">
        <v>168</v>
      </c>
      <c r="U118" s="220">
        <v>0.17</v>
      </c>
      <c r="V118" s="220">
        <f>ROUND(E118*U118,2)</f>
        <v>0.34</v>
      </c>
      <c r="W118" s="220"/>
      <c r="X118" s="220" t="s">
        <v>169</v>
      </c>
      <c r="Y118" s="211"/>
      <c r="Z118" s="211"/>
      <c r="AA118" s="211"/>
      <c r="AB118" s="211"/>
      <c r="AC118" s="211"/>
      <c r="AD118" s="211"/>
      <c r="AE118" s="211"/>
      <c r="AF118" s="211"/>
      <c r="AG118" s="211" t="s">
        <v>170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1" x14ac:dyDescent="0.2">
      <c r="A119" s="218"/>
      <c r="B119" s="219"/>
      <c r="C119" s="258" t="s">
        <v>432</v>
      </c>
      <c r="D119" s="256"/>
      <c r="E119" s="256"/>
      <c r="F119" s="256"/>
      <c r="G119" s="256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11"/>
      <c r="Z119" s="211"/>
      <c r="AA119" s="211"/>
      <c r="AB119" s="211"/>
      <c r="AC119" s="211"/>
      <c r="AD119" s="211"/>
      <c r="AE119" s="211"/>
      <c r="AF119" s="211"/>
      <c r="AG119" s="211" t="s">
        <v>172</v>
      </c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18"/>
      <c r="B120" s="219"/>
      <c r="C120" s="249" t="s">
        <v>433</v>
      </c>
      <c r="D120" s="237"/>
      <c r="E120" s="237"/>
      <c r="F120" s="237"/>
      <c r="G120" s="237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11"/>
      <c r="Z120" s="211"/>
      <c r="AA120" s="211"/>
      <c r="AB120" s="211"/>
      <c r="AC120" s="211"/>
      <c r="AD120" s="211"/>
      <c r="AE120" s="211"/>
      <c r="AF120" s="211"/>
      <c r="AG120" s="211" t="s">
        <v>128</v>
      </c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">
      <c r="A121" s="218"/>
      <c r="B121" s="219"/>
      <c r="C121" s="259" t="s">
        <v>426</v>
      </c>
      <c r="D121" s="254"/>
      <c r="E121" s="255">
        <v>2</v>
      </c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11"/>
      <c r="Z121" s="211"/>
      <c r="AA121" s="211"/>
      <c r="AB121" s="211"/>
      <c r="AC121" s="211"/>
      <c r="AD121" s="211"/>
      <c r="AE121" s="211"/>
      <c r="AF121" s="211"/>
      <c r="AG121" s="211" t="s">
        <v>174</v>
      </c>
      <c r="AH121" s="211">
        <v>0</v>
      </c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x14ac:dyDescent="0.2">
      <c r="A122" s="222" t="s">
        <v>118</v>
      </c>
      <c r="B122" s="223" t="s">
        <v>81</v>
      </c>
      <c r="C122" s="246" t="s">
        <v>82</v>
      </c>
      <c r="D122" s="224"/>
      <c r="E122" s="225"/>
      <c r="F122" s="226"/>
      <c r="G122" s="226">
        <f>SUMIF(AG123:AG124,"&lt;&gt;NOR",G123:G124)</f>
        <v>0</v>
      </c>
      <c r="H122" s="226"/>
      <c r="I122" s="226">
        <f>SUM(I123:I124)</f>
        <v>0</v>
      </c>
      <c r="J122" s="226"/>
      <c r="K122" s="226">
        <f>SUM(K123:K124)</f>
        <v>0</v>
      </c>
      <c r="L122" s="226"/>
      <c r="M122" s="226">
        <f>SUM(M123:M124)</f>
        <v>0</v>
      </c>
      <c r="N122" s="226"/>
      <c r="O122" s="226">
        <f>SUM(O123:O124)</f>
        <v>0</v>
      </c>
      <c r="P122" s="226"/>
      <c r="Q122" s="226">
        <f>SUM(Q123:Q124)</f>
        <v>0</v>
      </c>
      <c r="R122" s="226"/>
      <c r="S122" s="226"/>
      <c r="T122" s="227"/>
      <c r="U122" s="221"/>
      <c r="V122" s="221">
        <f>SUM(V123:V124)</f>
        <v>49.52</v>
      </c>
      <c r="W122" s="221"/>
      <c r="X122" s="221"/>
      <c r="AG122" t="s">
        <v>119</v>
      </c>
    </row>
    <row r="123" spans="1:60" outlineLevel="1" x14ac:dyDescent="0.2">
      <c r="A123" s="228">
        <v>40</v>
      </c>
      <c r="B123" s="229" t="s">
        <v>376</v>
      </c>
      <c r="C123" s="247" t="s">
        <v>377</v>
      </c>
      <c r="D123" s="230" t="s">
        <v>314</v>
      </c>
      <c r="E123" s="231">
        <v>126.97727999999999</v>
      </c>
      <c r="F123" s="232"/>
      <c r="G123" s="233">
        <f>ROUND(E123*F123,2)</f>
        <v>0</v>
      </c>
      <c r="H123" s="232"/>
      <c r="I123" s="233">
        <f>ROUND(E123*H123,2)</f>
        <v>0</v>
      </c>
      <c r="J123" s="232"/>
      <c r="K123" s="233">
        <f>ROUND(E123*J123,2)</f>
        <v>0</v>
      </c>
      <c r="L123" s="233">
        <v>21</v>
      </c>
      <c r="M123" s="233">
        <f>G123*(1+L123/100)</f>
        <v>0</v>
      </c>
      <c r="N123" s="233">
        <v>0</v>
      </c>
      <c r="O123" s="233">
        <f>ROUND(E123*N123,2)</f>
        <v>0</v>
      </c>
      <c r="P123" s="233">
        <v>0</v>
      </c>
      <c r="Q123" s="233">
        <f>ROUND(E123*P123,2)</f>
        <v>0</v>
      </c>
      <c r="R123" s="233" t="s">
        <v>200</v>
      </c>
      <c r="S123" s="233" t="s">
        <v>168</v>
      </c>
      <c r="T123" s="234" t="s">
        <v>168</v>
      </c>
      <c r="U123" s="220">
        <v>0.39</v>
      </c>
      <c r="V123" s="220">
        <f>ROUND(E123*U123,2)</f>
        <v>49.52</v>
      </c>
      <c r="W123" s="220"/>
      <c r="X123" s="220" t="s">
        <v>378</v>
      </c>
      <c r="Y123" s="211"/>
      <c r="Z123" s="211"/>
      <c r="AA123" s="211"/>
      <c r="AB123" s="211"/>
      <c r="AC123" s="211"/>
      <c r="AD123" s="211"/>
      <c r="AE123" s="211"/>
      <c r="AF123" s="211"/>
      <c r="AG123" s="211" t="s">
        <v>379</v>
      </c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1" x14ac:dyDescent="0.2">
      <c r="A124" s="218"/>
      <c r="B124" s="219"/>
      <c r="C124" s="258" t="s">
        <v>380</v>
      </c>
      <c r="D124" s="256"/>
      <c r="E124" s="256"/>
      <c r="F124" s="256"/>
      <c r="G124" s="256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11"/>
      <c r="Z124" s="211"/>
      <c r="AA124" s="211"/>
      <c r="AB124" s="211"/>
      <c r="AC124" s="211"/>
      <c r="AD124" s="211"/>
      <c r="AE124" s="211"/>
      <c r="AF124" s="211"/>
      <c r="AG124" s="211" t="s">
        <v>172</v>
      </c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x14ac:dyDescent="0.2">
      <c r="A125" s="222" t="s">
        <v>118</v>
      </c>
      <c r="B125" s="223" t="s">
        <v>83</v>
      </c>
      <c r="C125" s="246" t="s">
        <v>84</v>
      </c>
      <c r="D125" s="224"/>
      <c r="E125" s="225"/>
      <c r="F125" s="226"/>
      <c r="G125" s="226">
        <f>SUMIF(AG126:AG131,"&lt;&gt;NOR",G126:G131)</f>
        <v>0</v>
      </c>
      <c r="H125" s="226"/>
      <c r="I125" s="226">
        <f>SUM(I126:I131)</f>
        <v>0</v>
      </c>
      <c r="J125" s="226"/>
      <c r="K125" s="226">
        <f>SUM(K126:K131)</f>
        <v>0</v>
      </c>
      <c r="L125" s="226"/>
      <c r="M125" s="226">
        <f>SUM(M126:M131)</f>
        <v>0</v>
      </c>
      <c r="N125" s="226"/>
      <c r="O125" s="226">
        <f>SUM(O126:O131)</f>
        <v>0.43</v>
      </c>
      <c r="P125" s="226"/>
      <c r="Q125" s="226">
        <f>SUM(Q126:Q131)</f>
        <v>0.1</v>
      </c>
      <c r="R125" s="226"/>
      <c r="S125" s="226"/>
      <c r="T125" s="227"/>
      <c r="U125" s="221"/>
      <c r="V125" s="221">
        <f>SUM(V126:V131)</f>
        <v>3.82</v>
      </c>
      <c r="W125" s="221"/>
      <c r="X125" s="221"/>
      <c r="AG125" t="s">
        <v>119</v>
      </c>
    </row>
    <row r="126" spans="1:60" outlineLevel="1" x14ac:dyDescent="0.2">
      <c r="A126" s="228">
        <v>41</v>
      </c>
      <c r="B126" s="229" t="s">
        <v>434</v>
      </c>
      <c r="C126" s="247" t="s">
        <v>435</v>
      </c>
      <c r="D126" s="230" t="s">
        <v>166</v>
      </c>
      <c r="E126" s="231">
        <v>1</v>
      </c>
      <c r="F126" s="232"/>
      <c r="G126" s="233">
        <f>ROUND(E126*F126,2)</f>
        <v>0</v>
      </c>
      <c r="H126" s="232"/>
      <c r="I126" s="233">
        <f>ROUND(E126*H126,2)</f>
        <v>0</v>
      </c>
      <c r="J126" s="232"/>
      <c r="K126" s="233">
        <f>ROUND(E126*J126,2)</f>
        <v>0</v>
      </c>
      <c r="L126" s="233">
        <v>21</v>
      </c>
      <c r="M126" s="233">
        <f>G126*(1+L126/100)</f>
        <v>0</v>
      </c>
      <c r="N126" s="233">
        <v>0.43093999999999999</v>
      </c>
      <c r="O126" s="233">
        <f>ROUND(E126*N126,2)</f>
        <v>0.43</v>
      </c>
      <c r="P126" s="233">
        <v>0</v>
      </c>
      <c r="Q126" s="233">
        <f>ROUND(E126*P126,2)</f>
        <v>0</v>
      </c>
      <c r="R126" s="233" t="s">
        <v>200</v>
      </c>
      <c r="S126" s="233" t="s">
        <v>168</v>
      </c>
      <c r="T126" s="234" t="s">
        <v>168</v>
      </c>
      <c r="U126" s="220">
        <v>3.8170000000000002</v>
      </c>
      <c r="V126" s="220">
        <f>ROUND(E126*U126,2)</f>
        <v>3.82</v>
      </c>
      <c r="W126" s="220"/>
      <c r="X126" s="220" t="s">
        <v>169</v>
      </c>
      <c r="Y126" s="211"/>
      <c r="Z126" s="211"/>
      <c r="AA126" s="211"/>
      <c r="AB126" s="211"/>
      <c r="AC126" s="211"/>
      <c r="AD126" s="211"/>
      <c r="AE126" s="211"/>
      <c r="AF126" s="211"/>
      <c r="AG126" s="211" t="s">
        <v>170</v>
      </c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ht="33.75" outlineLevel="1" x14ac:dyDescent="0.2">
      <c r="A127" s="218"/>
      <c r="B127" s="219"/>
      <c r="C127" s="258" t="s">
        <v>436</v>
      </c>
      <c r="D127" s="256"/>
      <c r="E127" s="256"/>
      <c r="F127" s="256"/>
      <c r="G127" s="256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11"/>
      <c r="Z127" s="211"/>
      <c r="AA127" s="211"/>
      <c r="AB127" s="211"/>
      <c r="AC127" s="211"/>
      <c r="AD127" s="211"/>
      <c r="AE127" s="211"/>
      <c r="AF127" s="211"/>
      <c r="AG127" s="211" t="s">
        <v>172</v>
      </c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35" t="str">
        <f>C127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127" s="211"/>
      <c r="BC127" s="211"/>
      <c r="BD127" s="211"/>
      <c r="BE127" s="211"/>
      <c r="BF127" s="211"/>
      <c r="BG127" s="211"/>
      <c r="BH127" s="211"/>
    </row>
    <row r="128" spans="1:60" outlineLevel="1" x14ac:dyDescent="0.2">
      <c r="A128" s="228">
        <v>42</v>
      </c>
      <c r="B128" s="229" t="s">
        <v>437</v>
      </c>
      <c r="C128" s="247" t="s">
        <v>438</v>
      </c>
      <c r="D128" s="230" t="s">
        <v>166</v>
      </c>
      <c r="E128" s="231">
        <v>1</v>
      </c>
      <c r="F128" s="232"/>
      <c r="G128" s="233">
        <f>ROUND(E128*F128,2)</f>
        <v>0</v>
      </c>
      <c r="H128" s="232"/>
      <c r="I128" s="233">
        <f>ROUND(E128*H128,2)</f>
        <v>0</v>
      </c>
      <c r="J128" s="232"/>
      <c r="K128" s="233">
        <f>ROUND(E128*J128,2)</f>
        <v>0</v>
      </c>
      <c r="L128" s="233">
        <v>21</v>
      </c>
      <c r="M128" s="233">
        <f>G128*(1+L128/100)</f>
        <v>0</v>
      </c>
      <c r="N128" s="233">
        <v>0</v>
      </c>
      <c r="O128" s="233">
        <f>ROUND(E128*N128,2)</f>
        <v>0</v>
      </c>
      <c r="P128" s="233">
        <v>0.1</v>
      </c>
      <c r="Q128" s="233">
        <f>ROUND(E128*P128,2)</f>
        <v>0.1</v>
      </c>
      <c r="R128" s="233"/>
      <c r="S128" s="233" t="s">
        <v>123</v>
      </c>
      <c r="T128" s="234" t="s">
        <v>124</v>
      </c>
      <c r="U128" s="220">
        <v>0</v>
      </c>
      <c r="V128" s="220">
        <f>ROUND(E128*U128,2)</f>
        <v>0</v>
      </c>
      <c r="W128" s="220"/>
      <c r="X128" s="220" t="s">
        <v>169</v>
      </c>
      <c r="Y128" s="211"/>
      <c r="Z128" s="211"/>
      <c r="AA128" s="211"/>
      <c r="AB128" s="211"/>
      <c r="AC128" s="211"/>
      <c r="AD128" s="211"/>
      <c r="AE128" s="211"/>
      <c r="AF128" s="211"/>
      <c r="AG128" s="211" t="s">
        <v>170</v>
      </c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18"/>
      <c r="B129" s="219"/>
      <c r="C129" s="248" t="s">
        <v>439</v>
      </c>
      <c r="D129" s="236"/>
      <c r="E129" s="236"/>
      <c r="F129" s="236"/>
      <c r="G129" s="236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11"/>
      <c r="Z129" s="211"/>
      <c r="AA129" s="211"/>
      <c r="AB129" s="211"/>
      <c r="AC129" s="211"/>
      <c r="AD129" s="211"/>
      <c r="AE129" s="211"/>
      <c r="AF129" s="211"/>
      <c r="AG129" s="211" t="s">
        <v>128</v>
      </c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outlineLevel="1" x14ac:dyDescent="0.2">
      <c r="A130" s="218"/>
      <c r="B130" s="219"/>
      <c r="C130" s="249" t="s">
        <v>440</v>
      </c>
      <c r="D130" s="237"/>
      <c r="E130" s="237"/>
      <c r="F130" s="237"/>
      <c r="G130" s="237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11"/>
      <c r="Z130" s="211"/>
      <c r="AA130" s="211"/>
      <c r="AB130" s="211"/>
      <c r="AC130" s="211"/>
      <c r="AD130" s="211"/>
      <c r="AE130" s="211"/>
      <c r="AF130" s="211"/>
      <c r="AG130" s="211" t="s">
        <v>128</v>
      </c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1" x14ac:dyDescent="0.2">
      <c r="A131" s="218"/>
      <c r="B131" s="219"/>
      <c r="C131" s="249" t="s">
        <v>441</v>
      </c>
      <c r="D131" s="237"/>
      <c r="E131" s="237"/>
      <c r="F131" s="237"/>
      <c r="G131" s="237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11"/>
      <c r="Z131" s="211"/>
      <c r="AA131" s="211"/>
      <c r="AB131" s="211"/>
      <c r="AC131" s="211"/>
      <c r="AD131" s="211"/>
      <c r="AE131" s="211"/>
      <c r="AF131" s="211"/>
      <c r="AG131" s="211" t="s">
        <v>128</v>
      </c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x14ac:dyDescent="0.2">
      <c r="A132" s="222" t="s">
        <v>118</v>
      </c>
      <c r="B132" s="223" t="s">
        <v>85</v>
      </c>
      <c r="C132" s="246" t="s">
        <v>86</v>
      </c>
      <c r="D132" s="224"/>
      <c r="E132" s="225"/>
      <c r="F132" s="226"/>
      <c r="G132" s="226">
        <f>SUMIF(AG133:AG145,"&lt;&gt;NOR",G133:G145)</f>
        <v>0</v>
      </c>
      <c r="H132" s="226"/>
      <c r="I132" s="226">
        <f>SUM(I133:I145)</f>
        <v>0</v>
      </c>
      <c r="J132" s="226"/>
      <c r="K132" s="226">
        <f>SUM(K133:K145)</f>
        <v>0</v>
      </c>
      <c r="L132" s="226"/>
      <c r="M132" s="226">
        <f>SUM(M133:M145)</f>
        <v>0</v>
      </c>
      <c r="N132" s="226"/>
      <c r="O132" s="226">
        <f>SUM(O133:O145)</f>
        <v>0</v>
      </c>
      <c r="P132" s="226"/>
      <c r="Q132" s="226">
        <f>SUM(Q133:Q145)</f>
        <v>0</v>
      </c>
      <c r="R132" s="226"/>
      <c r="S132" s="226"/>
      <c r="T132" s="227"/>
      <c r="U132" s="221"/>
      <c r="V132" s="221">
        <f>SUM(V133:V145)</f>
        <v>1.69</v>
      </c>
      <c r="W132" s="221"/>
      <c r="X132" s="221"/>
      <c r="AG132" t="s">
        <v>119</v>
      </c>
    </row>
    <row r="133" spans="1:60" outlineLevel="1" x14ac:dyDescent="0.2">
      <c r="A133" s="228">
        <v>43</v>
      </c>
      <c r="B133" s="229" t="s">
        <v>385</v>
      </c>
      <c r="C133" s="247" t="s">
        <v>386</v>
      </c>
      <c r="D133" s="230" t="s">
        <v>314</v>
      </c>
      <c r="E133" s="231">
        <v>3.35</v>
      </c>
      <c r="F133" s="232"/>
      <c r="G133" s="233">
        <f>ROUND(E133*F133,2)</f>
        <v>0</v>
      </c>
      <c r="H133" s="232"/>
      <c r="I133" s="233">
        <f>ROUND(E133*H133,2)</f>
        <v>0</v>
      </c>
      <c r="J133" s="232"/>
      <c r="K133" s="233">
        <f>ROUND(E133*J133,2)</f>
        <v>0</v>
      </c>
      <c r="L133" s="233">
        <v>21</v>
      </c>
      <c r="M133" s="233">
        <f>G133*(1+L133/100)</f>
        <v>0</v>
      </c>
      <c r="N133" s="233">
        <v>0</v>
      </c>
      <c r="O133" s="233">
        <f>ROUND(E133*N133,2)</f>
        <v>0</v>
      </c>
      <c r="P133" s="233">
        <v>0</v>
      </c>
      <c r="Q133" s="233">
        <f>ROUND(E133*P133,2)</f>
        <v>0</v>
      </c>
      <c r="R133" s="233" t="s">
        <v>387</v>
      </c>
      <c r="S133" s="233" t="s">
        <v>168</v>
      </c>
      <c r="T133" s="234" t="s">
        <v>168</v>
      </c>
      <c r="U133" s="220">
        <v>0.49</v>
      </c>
      <c r="V133" s="220">
        <f>ROUND(E133*U133,2)</f>
        <v>1.64</v>
      </c>
      <c r="W133" s="220"/>
      <c r="X133" s="220" t="s">
        <v>169</v>
      </c>
      <c r="Y133" s="211"/>
      <c r="Z133" s="211"/>
      <c r="AA133" s="211"/>
      <c r="AB133" s="211"/>
      <c r="AC133" s="211"/>
      <c r="AD133" s="211"/>
      <c r="AE133" s="211"/>
      <c r="AF133" s="211"/>
      <c r="AG133" s="211" t="s">
        <v>170</v>
      </c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1" x14ac:dyDescent="0.2">
      <c r="A134" s="218"/>
      <c r="B134" s="219"/>
      <c r="C134" s="248" t="s">
        <v>388</v>
      </c>
      <c r="D134" s="236"/>
      <c r="E134" s="236"/>
      <c r="F134" s="236"/>
      <c r="G134" s="236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11"/>
      <c r="Z134" s="211"/>
      <c r="AA134" s="211"/>
      <c r="AB134" s="211"/>
      <c r="AC134" s="211"/>
      <c r="AD134" s="211"/>
      <c r="AE134" s="211"/>
      <c r="AF134" s="211"/>
      <c r="AG134" s="211" t="s">
        <v>128</v>
      </c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 x14ac:dyDescent="0.2">
      <c r="A135" s="218"/>
      <c r="B135" s="219"/>
      <c r="C135" s="259" t="s">
        <v>442</v>
      </c>
      <c r="D135" s="254"/>
      <c r="E135" s="255">
        <v>2.7</v>
      </c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11"/>
      <c r="Z135" s="211"/>
      <c r="AA135" s="211"/>
      <c r="AB135" s="211"/>
      <c r="AC135" s="211"/>
      <c r="AD135" s="211"/>
      <c r="AE135" s="211"/>
      <c r="AF135" s="211"/>
      <c r="AG135" s="211" t="s">
        <v>174</v>
      </c>
      <c r="AH135" s="211">
        <v>7</v>
      </c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18"/>
      <c r="B136" s="219"/>
      <c r="C136" s="259" t="s">
        <v>443</v>
      </c>
      <c r="D136" s="254"/>
      <c r="E136" s="255">
        <v>0.1</v>
      </c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11"/>
      <c r="Z136" s="211"/>
      <c r="AA136" s="211"/>
      <c r="AB136" s="211"/>
      <c r="AC136" s="211"/>
      <c r="AD136" s="211"/>
      <c r="AE136" s="211"/>
      <c r="AF136" s="211"/>
      <c r="AG136" s="211" t="s">
        <v>174</v>
      </c>
      <c r="AH136" s="211">
        <v>7</v>
      </c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18"/>
      <c r="B137" s="219"/>
      <c r="C137" s="259" t="s">
        <v>444</v>
      </c>
      <c r="D137" s="254"/>
      <c r="E137" s="255">
        <v>0.55000000000000004</v>
      </c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11"/>
      <c r="Z137" s="211"/>
      <c r="AA137" s="211"/>
      <c r="AB137" s="211"/>
      <c r="AC137" s="211"/>
      <c r="AD137" s="211"/>
      <c r="AE137" s="211"/>
      <c r="AF137" s="211"/>
      <c r="AG137" s="211" t="s">
        <v>174</v>
      </c>
      <c r="AH137" s="211">
        <v>7</v>
      </c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 x14ac:dyDescent="0.2">
      <c r="A138" s="228">
        <v>44</v>
      </c>
      <c r="B138" s="229" t="s">
        <v>445</v>
      </c>
      <c r="C138" s="247" t="s">
        <v>446</v>
      </c>
      <c r="D138" s="230" t="s">
        <v>314</v>
      </c>
      <c r="E138" s="231">
        <v>13.4</v>
      </c>
      <c r="F138" s="232"/>
      <c r="G138" s="233">
        <f>ROUND(E138*F138,2)</f>
        <v>0</v>
      </c>
      <c r="H138" s="232"/>
      <c r="I138" s="233">
        <f>ROUND(E138*H138,2)</f>
        <v>0</v>
      </c>
      <c r="J138" s="232"/>
      <c r="K138" s="233">
        <f>ROUND(E138*J138,2)</f>
        <v>0</v>
      </c>
      <c r="L138" s="233">
        <v>21</v>
      </c>
      <c r="M138" s="233">
        <f>G138*(1+L138/100)</f>
        <v>0</v>
      </c>
      <c r="N138" s="233">
        <v>0</v>
      </c>
      <c r="O138" s="233">
        <f>ROUND(E138*N138,2)</f>
        <v>0</v>
      </c>
      <c r="P138" s="233">
        <v>0</v>
      </c>
      <c r="Q138" s="233">
        <f>ROUND(E138*P138,2)</f>
        <v>0</v>
      </c>
      <c r="R138" s="233"/>
      <c r="S138" s="233" t="s">
        <v>168</v>
      </c>
      <c r="T138" s="234" t="s">
        <v>168</v>
      </c>
      <c r="U138" s="220">
        <v>4.0000000000000001E-3</v>
      </c>
      <c r="V138" s="220">
        <f>ROUND(E138*U138,2)</f>
        <v>0.05</v>
      </c>
      <c r="W138" s="220"/>
      <c r="X138" s="220" t="s">
        <v>169</v>
      </c>
      <c r="Y138" s="211"/>
      <c r="Z138" s="211"/>
      <c r="AA138" s="211"/>
      <c r="AB138" s="211"/>
      <c r="AC138" s="211"/>
      <c r="AD138" s="211"/>
      <c r="AE138" s="211"/>
      <c r="AF138" s="211"/>
      <c r="AG138" s="211" t="s">
        <v>170</v>
      </c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outlineLevel="1" x14ac:dyDescent="0.2">
      <c r="A139" s="218"/>
      <c r="B139" s="219"/>
      <c r="C139" s="248" t="s">
        <v>253</v>
      </c>
      <c r="D139" s="236"/>
      <c r="E139" s="236"/>
      <c r="F139" s="236"/>
      <c r="G139" s="236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11"/>
      <c r="Z139" s="211"/>
      <c r="AA139" s="211"/>
      <c r="AB139" s="211"/>
      <c r="AC139" s="211"/>
      <c r="AD139" s="211"/>
      <c r="AE139" s="211"/>
      <c r="AF139" s="211"/>
      <c r="AG139" s="211" t="s">
        <v>128</v>
      </c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outlineLevel="1" x14ac:dyDescent="0.2">
      <c r="A140" s="218"/>
      <c r="B140" s="219"/>
      <c r="C140" s="259" t="s">
        <v>447</v>
      </c>
      <c r="D140" s="254"/>
      <c r="E140" s="255">
        <v>13.4</v>
      </c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11"/>
      <c r="Z140" s="211"/>
      <c r="AA140" s="211"/>
      <c r="AB140" s="211"/>
      <c r="AC140" s="211"/>
      <c r="AD140" s="211"/>
      <c r="AE140" s="211"/>
      <c r="AF140" s="211"/>
      <c r="AG140" s="211" t="s">
        <v>174</v>
      </c>
      <c r="AH140" s="211">
        <v>5</v>
      </c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outlineLevel="1" x14ac:dyDescent="0.2">
      <c r="A141" s="228">
        <v>45</v>
      </c>
      <c r="B141" s="229" t="s">
        <v>448</v>
      </c>
      <c r="C141" s="247" t="s">
        <v>449</v>
      </c>
      <c r="D141" s="230" t="s">
        <v>314</v>
      </c>
      <c r="E141" s="231">
        <v>2.8</v>
      </c>
      <c r="F141" s="232"/>
      <c r="G141" s="233">
        <f>ROUND(E141*F141,2)</f>
        <v>0</v>
      </c>
      <c r="H141" s="232"/>
      <c r="I141" s="233">
        <f>ROUND(E141*H141,2)</f>
        <v>0</v>
      </c>
      <c r="J141" s="232"/>
      <c r="K141" s="233">
        <f>ROUND(E141*J141,2)</f>
        <v>0</v>
      </c>
      <c r="L141" s="233">
        <v>21</v>
      </c>
      <c r="M141" s="233">
        <f>G141*(1+L141/100)</f>
        <v>0</v>
      </c>
      <c r="N141" s="233">
        <v>0</v>
      </c>
      <c r="O141" s="233">
        <f>ROUND(E141*N141,2)</f>
        <v>0</v>
      </c>
      <c r="P141" s="233">
        <v>0</v>
      </c>
      <c r="Q141" s="233">
        <f>ROUND(E141*P141,2)</f>
        <v>0</v>
      </c>
      <c r="R141" s="233"/>
      <c r="S141" s="233" t="s">
        <v>123</v>
      </c>
      <c r="T141" s="234" t="s">
        <v>168</v>
      </c>
      <c r="U141" s="220">
        <v>0</v>
      </c>
      <c r="V141" s="220">
        <f>ROUND(E141*U141,2)</f>
        <v>0</v>
      </c>
      <c r="W141" s="220"/>
      <c r="X141" s="220" t="s">
        <v>169</v>
      </c>
      <c r="Y141" s="211"/>
      <c r="Z141" s="211"/>
      <c r="AA141" s="211"/>
      <c r="AB141" s="211"/>
      <c r="AC141" s="211"/>
      <c r="AD141" s="211"/>
      <c r="AE141" s="211"/>
      <c r="AF141" s="211"/>
      <c r="AG141" s="211" t="s">
        <v>170</v>
      </c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outlineLevel="1" x14ac:dyDescent="0.2">
      <c r="A142" s="218"/>
      <c r="B142" s="219"/>
      <c r="C142" s="259" t="s">
        <v>442</v>
      </c>
      <c r="D142" s="254"/>
      <c r="E142" s="255">
        <v>2.7</v>
      </c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11"/>
      <c r="Z142" s="211"/>
      <c r="AA142" s="211"/>
      <c r="AB142" s="211"/>
      <c r="AC142" s="211"/>
      <c r="AD142" s="211"/>
      <c r="AE142" s="211"/>
      <c r="AF142" s="211"/>
      <c r="AG142" s="211" t="s">
        <v>174</v>
      </c>
      <c r="AH142" s="211">
        <v>7</v>
      </c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outlineLevel="1" x14ac:dyDescent="0.2">
      <c r="A143" s="218"/>
      <c r="B143" s="219"/>
      <c r="C143" s="259" t="s">
        <v>443</v>
      </c>
      <c r="D143" s="254"/>
      <c r="E143" s="255">
        <v>0.1</v>
      </c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11"/>
      <c r="Z143" s="211"/>
      <c r="AA143" s="211"/>
      <c r="AB143" s="211"/>
      <c r="AC143" s="211"/>
      <c r="AD143" s="211"/>
      <c r="AE143" s="211"/>
      <c r="AF143" s="211"/>
      <c r="AG143" s="211" t="s">
        <v>174</v>
      </c>
      <c r="AH143" s="211">
        <v>7</v>
      </c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outlineLevel="1" x14ac:dyDescent="0.2">
      <c r="A144" s="228">
        <v>46</v>
      </c>
      <c r="B144" s="229" t="s">
        <v>400</v>
      </c>
      <c r="C144" s="247" t="s">
        <v>401</v>
      </c>
      <c r="D144" s="230" t="s">
        <v>314</v>
      </c>
      <c r="E144" s="231">
        <v>0.55000000000000004</v>
      </c>
      <c r="F144" s="232"/>
      <c r="G144" s="233">
        <f>ROUND(E144*F144,2)</f>
        <v>0</v>
      </c>
      <c r="H144" s="232"/>
      <c r="I144" s="233">
        <f>ROUND(E144*H144,2)</f>
        <v>0</v>
      </c>
      <c r="J144" s="232"/>
      <c r="K144" s="233">
        <f>ROUND(E144*J144,2)</f>
        <v>0</v>
      </c>
      <c r="L144" s="233">
        <v>21</v>
      </c>
      <c r="M144" s="233">
        <f>G144*(1+L144/100)</f>
        <v>0</v>
      </c>
      <c r="N144" s="233">
        <v>0</v>
      </c>
      <c r="O144" s="233">
        <f>ROUND(E144*N144,2)</f>
        <v>0</v>
      </c>
      <c r="P144" s="233">
        <v>0</v>
      </c>
      <c r="Q144" s="233">
        <f>ROUND(E144*P144,2)</f>
        <v>0</v>
      </c>
      <c r="R144" s="233"/>
      <c r="S144" s="233" t="s">
        <v>123</v>
      </c>
      <c r="T144" s="234" t="s">
        <v>168</v>
      </c>
      <c r="U144" s="220">
        <v>0</v>
      </c>
      <c r="V144" s="220">
        <f>ROUND(E144*U144,2)</f>
        <v>0</v>
      </c>
      <c r="W144" s="220"/>
      <c r="X144" s="220" t="s">
        <v>169</v>
      </c>
      <c r="Y144" s="211"/>
      <c r="Z144" s="211"/>
      <c r="AA144" s="211"/>
      <c r="AB144" s="211"/>
      <c r="AC144" s="211"/>
      <c r="AD144" s="211"/>
      <c r="AE144" s="211"/>
      <c r="AF144" s="211"/>
      <c r="AG144" s="211" t="s">
        <v>170</v>
      </c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 x14ac:dyDescent="0.2">
      <c r="A145" s="218"/>
      <c r="B145" s="219"/>
      <c r="C145" s="259" t="s">
        <v>444</v>
      </c>
      <c r="D145" s="254"/>
      <c r="E145" s="255">
        <v>0.55000000000000004</v>
      </c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11"/>
      <c r="Z145" s="211"/>
      <c r="AA145" s="211"/>
      <c r="AB145" s="211"/>
      <c r="AC145" s="211"/>
      <c r="AD145" s="211"/>
      <c r="AE145" s="211"/>
      <c r="AF145" s="211"/>
      <c r="AG145" s="211" t="s">
        <v>174</v>
      </c>
      <c r="AH145" s="211">
        <v>7</v>
      </c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x14ac:dyDescent="0.2">
      <c r="A146" s="3"/>
      <c r="B146" s="4"/>
      <c r="C146" s="251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AE146">
        <v>15</v>
      </c>
      <c r="AF146">
        <v>21</v>
      </c>
      <c r="AG146" t="s">
        <v>105</v>
      </c>
    </row>
    <row r="147" spans="1:60" x14ac:dyDescent="0.2">
      <c r="A147" s="214"/>
      <c r="B147" s="215" t="s">
        <v>29</v>
      </c>
      <c r="C147" s="252"/>
      <c r="D147" s="216"/>
      <c r="E147" s="217"/>
      <c r="F147" s="217"/>
      <c r="G147" s="245">
        <f>G8+G55+G81+G117+G122+G125+G132</f>
        <v>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AE147">
        <f>SUMIF(L7:L145,AE146,G7:G145)</f>
        <v>0</v>
      </c>
      <c r="AF147">
        <f>SUMIF(L7:L145,AF146,G7:G145)</f>
        <v>0</v>
      </c>
      <c r="AG147" t="s">
        <v>161</v>
      </c>
    </row>
    <row r="148" spans="1:60" x14ac:dyDescent="0.2">
      <c r="C148" s="253"/>
      <c r="D148" s="10"/>
      <c r="AG148" t="s">
        <v>162</v>
      </c>
    </row>
    <row r="149" spans="1:60" x14ac:dyDescent="0.2">
      <c r="D149" s="10"/>
    </row>
    <row r="150" spans="1:60" x14ac:dyDescent="0.2">
      <c r="D150" s="10"/>
    </row>
    <row r="151" spans="1:60" x14ac:dyDescent="0.2">
      <c r="D151" s="10"/>
    </row>
    <row r="152" spans="1:60" x14ac:dyDescent="0.2">
      <c r="D152" s="10"/>
    </row>
    <row r="153" spans="1:60" x14ac:dyDescent="0.2">
      <c r="D153" s="10"/>
    </row>
    <row r="154" spans="1:60" x14ac:dyDescent="0.2">
      <c r="D154" s="10"/>
    </row>
    <row r="155" spans="1:60" x14ac:dyDescent="0.2">
      <c r="D155" s="10"/>
    </row>
    <row r="156" spans="1:60" x14ac:dyDescent="0.2">
      <c r="D156" s="10"/>
    </row>
    <row r="157" spans="1:60" x14ac:dyDescent="0.2">
      <c r="D157" s="10"/>
    </row>
    <row r="158" spans="1:60" x14ac:dyDescent="0.2">
      <c r="D158" s="10"/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bi54aTflU8MvQRut4ZlXeQu8i/KJ2nI1aHMhXwcNpZj4HZ1Mm5vpvp6e2M5IpG64iRXWJBEIXgDUrQ1Vo7m/gQ==" saltValue="1WyacSeO18J6hzmlspFNVg==" spinCount="100000" sheet="1"/>
  <mergeCells count="45">
    <mergeCell ref="C131:G131"/>
    <mergeCell ref="C134:G134"/>
    <mergeCell ref="C139:G139"/>
    <mergeCell ref="C119:G119"/>
    <mergeCell ref="C120:G120"/>
    <mergeCell ref="C124:G124"/>
    <mergeCell ref="C127:G127"/>
    <mergeCell ref="C129:G129"/>
    <mergeCell ref="C130:G130"/>
    <mergeCell ref="C95:G95"/>
    <mergeCell ref="C98:G98"/>
    <mergeCell ref="C101:G101"/>
    <mergeCell ref="C104:G104"/>
    <mergeCell ref="C114:G114"/>
    <mergeCell ref="C115:G115"/>
    <mergeCell ref="C68:G68"/>
    <mergeCell ref="C73:G73"/>
    <mergeCell ref="C83:G83"/>
    <mergeCell ref="C84:G84"/>
    <mergeCell ref="C89:G89"/>
    <mergeCell ref="C92:G92"/>
    <mergeCell ref="C47:G47"/>
    <mergeCell ref="C48:G48"/>
    <mergeCell ref="C51:G51"/>
    <mergeCell ref="C59:G59"/>
    <mergeCell ref="C64:G64"/>
    <mergeCell ref="C65:G65"/>
    <mergeCell ref="C29:G29"/>
    <mergeCell ref="C32:G32"/>
    <mergeCell ref="C33:G33"/>
    <mergeCell ref="C34:G34"/>
    <mergeCell ref="C37:G37"/>
    <mergeCell ref="C44:G44"/>
    <mergeCell ref="C14:G14"/>
    <mergeCell ref="C15:G15"/>
    <mergeCell ref="C19:G19"/>
    <mergeCell ref="C20:G20"/>
    <mergeCell ref="C23:G23"/>
    <mergeCell ref="C26:G26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6" customWidth="1"/>
    <col min="3" max="3" width="63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6" t="s">
        <v>163</v>
      </c>
      <c r="B1" s="196"/>
      <c r="C1" s="196"/>
      <c r="D1" s="196"/>
      <c r="E1" s="196"/>
      <c r="F1" s="196"/>
      <c r="G1" s="196"/>
      <c r="AG1" t="s">
        <v>91</v>
      </c>
    </row>
    <row r="2" spans="1:60" ht="24.95" customHeight="1" x14ac:dyDescent="0.2">
      <c r="A2" s="197" t="s">
        <v>7</v>
      </c>
      <c r="B2" s="49" t="s">
        <v>43</v>
      </c>
      <c r="C2" s="200" t="s">
        <v>44</v>
      </c>
      <c r="D2" s="198"/>
      <c r="E2" s="198"/>
      <c r="F2" s="198"/>
      <c r="G2" s="199"/>
      <c r="AG2" t="s">
        <v>92</v>
      </c>
    </row>
    <row r="3" spans="1:60" ht="24.95" customHeight="1" x14ac:dyDescent="0.2">
      <c r="A3" s="197" t="s">
        <v>8</v>
      </c>
      <c r="B3" s="49" t="s">
        <v>66</v>
      </c>
      <c r="C3" s="200" t="s">
        <v>67</v>
      </c>
      <c r="D3" s="198"/>
      <c r="E3" s="198"/>
      <c r="F3" s="198"/>
      <c r="G3" s="199"/>
      <c r="AC3" s="176" t="s">
        <v>92</v>
      </c>
      <c r="AG3" t="s">
        <v>95</v>
      </c>
    </row>
    <row r="4" spans="1:60" ht="24.95" customHeight="1" x14ac:dyDescent="0.2">
      <c r="A4" s="201" t="s">
        <v>9</v>
      </c>
      <c r="B4" s="202" t="s">
        <v>68</v>
      </c>
      <c r="C4" s="203" t="s">
        <v>67</v>
      </c>
      <c r="D4" s="204"/>
      <c r="E4" s="204"/>
      <c r="F4" s="204"/>
      <c r="G4" s="205"/>
      <c r="AG4" t="s">
        <v>96</v>
      </c>
    </row>
    <row r="5" spans="1:60" x14ac:dyDescent="0.2">
      <c r="D5" s="10"/>
    </row>
    <row r="6" spans="1:60" ht="38.25" x14ac:dyDescent="0.2">
      <c r="A6" s="207" t="s">
        <v>97</v>
      </c>
      <c r="B6" s="209" t="s">
        <v>98</v>
      </c>
      <c r="C6" s="209" t="s">
        <v>99</v>
      </c>
      <c r="D6" s="208" t="s">
        <v>100</v>
      </c>
      <c r="E6" s="207" t="s">
        <v>101</v>
      </c>
      <c r="F6" s="206" t="s">
        <v>102</v>
      </c>
      <c r="G6" s="207" t="s">
        <v>29</v>
      </c>
      <c r="H6" s="210" t="s">
        <v>30</v>
      </c>
      <c r="I6" s="210" t="s">
        <v>103</v>
      </c>
      <c r="J6" s="210" t="s">
        <v>31</v>
      </c>
      <c r="K6" s="210" t="s">
        <v>104</v>
      </c>
      <c r="L6" s="210" t="s">
        <v>105</v>
      </c>
      <c r="M6" s="210" t="s">
        <v>106</v>
      </c>
      <c r="N6" s="210" t="s">
        <v>107</v>
      </c>
      <c r="O6" s="210" t="s">
        <v>108</v>
      </c>
      <c r="P6" s="210" t="s">
        <v>109</v>
      </c>
      <c r="Q6" s="210" t="s">
        <v>110</v>
      </c>
      <c r="R6" s="210" t="s">
        <v>111</v>
      </c>
      <c r="S6" s="210" t="s">
        <v>112</v>
      </c>
      <c r="T6" s="210" t="s">
        <v>113</v>
      </c>
      <c r="U6" s="210" t="s">
        <v>114</v>
      </c>
      <c r="V6" s="210" t="s">
        <v>115</v>
      </c>
      <c r="W6" s="210" t="s">
        <v>116</v>
      </c>
      <c r="X6" s="210" t="s">
        <v>117</v>
      </c>
    </row>
    <row r="7" spans="1:60" hidden="1" x14ac:dyDescent="0.2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60" x14ac:dyDescent="0.2">
      <c r="A8" s="222" t="s">
        <v>118</v>
      </c>
      <c r="B8" s="223" t="s">
        <v>73</v>
      </c>
      <c r="C8" s="246" t="s">
        <v>74</v>
      </c>
      <c r="D8" s="224"/>
      <c r="E8" s="225"/>
      <c r="F8" s="226"/>
      <c r="G8" s="226">
        <f>SUMIF(AG9:AG70,"&lt;&gt;NOR",G9:G70)</f>
        <v>0</v>
      </c>
      <c r="H8" s="226"/>
      <c r="I8" s="226">
        <f>SUM(I9:I70)</f>
        <v>0</v>
      </c>
      <c r="J8" s="226"/>
      <c r="K8" s="226">
        <f>SUM(K9:K70)</f>
        <v>0</v>
      </c>
      <c r="L8" s="226"/>
      <c r="M8" s="226">
        <f>SUM(M9:M70)</f>
        <v>0</v>
      </c>
      <c r="N8" s="226"/>
      <c r="O8" s="226">
        <f>SUM(O9:O70)</f>
        <v>0</v>
      </c>
      <c r="P8" s="226"/>
      <c r="Q8" s="226">
        <f>SUM(Q9:Q70)</f>
        <v>24.09</v>
      </c>
      <c r="R8" s="226"/>
      <c r="S8" s="226"/>
      <c r="T8" s="227"/>
      <c r="U8" s="221"/>
      <c r="V8" s="221">
        <f>SUM(V9:V70)</f>
        <v>25.880000000000003</v>
      </c>
      <c r="W8" s="221"/>
      <c r="X8" s="221"/>
      <c r="AG8" t="s">
        <v>119</v>
      </c>
    </row>
    <row r="9" spans="1:60" ht="22.5" outlineLevel="1" x14ac:dyDescent="0.2">
      <c r="A9" s="228">
        <v>1</v>
      </c>
      <c r="B9" s="229" t="s">
        <v>178</v>
      </c>
      <c r="C9" s="247" t="s">
        <v>179</v>
      </c>
      <c r="D9" s="230" t="s">
        <v>166</v>
      </c>
      <c r="E9" s="231">
        <v>1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33">
        <v>5.0000000000000002E-5</v>
      </c>
      <c r="O9" s="233">
        <f>ROUND(E9*N9,2)</f>
        <v>0</v>
      </c>
      <c r="P9" s="233">
        <v>0</v>
      </c>
      <c r="Q9" s="233">
        <f>ROUND(E9*P9,2)</f>
        <v>0</v>
      </c>
      <c r="R9" s="233" t="s">
        <v>167</v>
      </c>
      <c r="S9" s="233" t="s">
        <v>168</v>
      </c>
      <c r="T9" s="234" t="s">
        <v>168</v>
      </c>
      <c r="U9" s="220">
        <v>1.655</v>
      </c>
      <c r="V9" s="220">
        <f>ROUND(E9*U9,2)</f>
        <v>1.66</v>
      </c>
      <c r="W9" s="220"/>
      <c r="X9" s="220" t="s">
        <v>169</v>
      </c>
      <c r="Y9" s="211"/>
      <c r="Z9" s="211"/>
      <c r="AA9" s="211"/>
      <c r="AB9" s="211"/>
      <c r="AC9" s="211"/>
      <c r="AD9" s="211"/>
      <c r="AE9" s="211"/>
      <c r="AF9" s="211"/>
      <c r="AG9" s="211" t="s">
        <v>170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ht="22.5" outlineLevel="1" x14ac:dyDescent="0.2">
      <c r="A10" s="218"/>
      <c r="B10" s="219"/>
      <c r="C10" s="258" t="s">
        <v>171</v>
      </c>
      <c r="D10" s="256"/>
      <c r="E10" s="256"/>
      <c r="F10" s="256"/>
      <c r="G10" s="256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11"/>
      <c r="Z10" s="211"/>
      <c r="AA10" s="211"/>
      <c r="AB10" s="211"/>
      <c r="AC10" s="211"/>
      <c r="AD10" s="211"/>
      <c r="AE10" s="211"/>
      <c r="AF10" s="211"/>
      <c r="AG10" s="211" t="s">
        <v>172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35" t="str">
        <f>C10</f>
        <v>s jejich vykopáním nebo vytrháním, s přesekáním kořenů a s případným nutným přemístěním pařezů na hromady do vzdálenosti do 50 m nebo s naložením na dopravní prostředek,</v>
      </c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18"/>
      <c r="B11" s="219"/>
      <c r="C11" s="259" t="s">
        <v>450</v>
      </c>
      <c r="D11" s="254"/>
      <c r="E11" s="255">
        <v>1</v>
      </c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11"/>
      <c r="Z11" s="211"/>
      <c r="AA11" s="211"/>
      <c r="AB11" s="211"/>
      <c r="AC11" s="211"/>
      <c r="AD11" s="211"/>
      <c r="AE11" s="211"/>
      <c r="AF11" s="211"/>
      <c r="AG11" s="211" t="s">
        <v>174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ht="22.5" outlineLevel="1" x14ac:dyDescent="0.2">
      <c r="A12" s="228">
        <v>2</v>
      </c>
      <c r="B12" s="229" t="s">
        <v>248</v>
      </c>
      <c r="C12" s="247" t="s">
        <v>249</v>
      </c>
      <c r="D12" s="230" t="s">
        <v>166</v>
      </c>
      <c r="E12" s="231">
        <v>1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33">
        <v>0</v>
      </c>
      <c r="O12" s="233">
        <f>ROUND(E12*N12,2)</f>
        <v>0</v>
      </c>
      <c r="P12" s="233">
        <v>0</v>
      </c>
      <c r="Q12" s="233">
        <f>ROUND(E12*P12,2)</f>
        <v>0</v>
      </c>
      <c r="R12" s="233" t="s">
        <v>167</v>
      </c>
      <c r="S12" s="233" t="s">
        <v>168</v>
      </c>
      <c r="T12" s="234" t="s">
        <v>168</v>
      </c>
      <c r="U12" s="220">
        <v>0.30299999999999999</v>
      </c>
      <c r="V12" s="220">
        <f>ROUND(E12*U12,2)</f>
        <v>0.3</v>
      </c>
      <c r="W12" s="220"/>
      <c r="X12" s="220" t="s">
        <v>169</v>
      </c>
      <c r="Y12" s="211"/>
      <c r="Z12" s="211"/>
      <c r="AA12" s="211"/>
      <c r="AB12" s="211"/>
      <c r="AC12" s="211"/>
      <c r="AD12" s="211"/>
      <c r="AE12" s="211"/>
      <c r="AF12" s="211"/>
      <c r="AG12" s="211" t="s">
        <v>170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">
      <c r="A13" s="218"/>
      <c r="B13" s="219"/>
      <c r="C13" s="258" t="s">
        <v>247</v>
      </c>
      <c r="D13" s="256"/>
      <c r="E13" s="256"/>
      <c r="F13" s="256"/>
      <c r="G13" s="256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11"/>
      <c r="Z13" s="211"/>
      <c r="AA13" s="211"/>
      <c r="AB13" s="211"/>
      <c r="AC13" s="211"/>
      <c r="AD13" s="211"/>
      <c r="AE13" s="211"/>
      <c r="AF13" s="211"/>
      <c r="AG13" s="211" t="s">
        <v>172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">
      <c r="A14" s="218"/>
      <c r="B14" s="219"/>
      <c r="C14" s="259" t="s">
        <v>451</v>
      </c>
      <c r="D14" s="254"/>
      <c r="E14" s="255">
        <v>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11"/>
      <c r="AA14" s="211"/>
      <c r="AB14" s="211"/>
      <c r="AC14" s="211"/>
      <c r="AD14" s="211"/>
      <c r="AE14" s="211"/>
      <c r="AF14" s="211"/>
      <c r="AG14" s="211" t="s">
        <v>174</v>
      </c>
      <c r="AH14" s="211">
        <v>5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28">
        <v>3</v>
      </c>
      <c r="B15" s="229" t="s">
        <v>258</v>
      </c>
      <c r="C15" s="247" t="s">
        <v>259</v>
      </c>
      <c r="D15" s="230" t="s">
        <v>166</v>
      </c>
      <c r="E15" s="231">
        <v>1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33">
        <v>0</v>
      </c>
      <c r="O15" s="233">
        <f>ROUND(E15*N15,2)</f>
        <v>0</v>
      </c>
      <c r="P15" s="233">
        <v>0</v>
      </c>
      <c r="Q15" s="233">
        <f>ROUND(E15*P15,2)</f>
        <v>0</v>
      </c>
      <c r="R15" s="233" t="s">
        <v>167</v>
      </c>
      <c r="S15" s="233" t="s">
        <v>168</v>
      </c>
      <c r="T15" s="234" t="s">
        <v>168</v>
      </c>
      <c r="U15" s="220">
        <v>0.74199999999999999</v>
      </c>
      <c r="V15" s="220">
        <f>ROUND(E15*U15,2)</f>
        <v>0.74</v>
      </c>
      <c r="W15" s="220"/>
      <c r="X15" s="220" t="s">
        <v>169</v>
      </c>
      <c r="Y15" s="211"/>
      <c r="Z15" s="211"/>
      <c r="AA15" s="211"/>
      <c r="AB15" s="211"/>
      <c r="AC15" s="211"/>
      <c r="AD15" s="211"/>
      <c r="AE15" s="211"/>
      <c r="AF15" s="211"/>
      <c r="AG15" s="211" t="s">
        <v>170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18"/>
      <c r="B16" s="219"/>
      <c r="C16" s="258" t="s">
        <v>257</v>
      </c>
      <c r="D16" s="256"/>
      <c r="E16" s="256"/>
      <c r="F16" s="256"/>
      <c r="G16" s="256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11"/>
      <c r="Z16" s="211"/>
      <c r="AA16" s="211"/>
      <c r="AB16" s="211"/>
      <c r="AC16" s="211"/>
      <c r="AD16" s="211"/>
      <c r="AE16" s="211"/>
      <c r="AF16" s="211"/>
      <c r="AG16" s="211" t="s">
        <v>172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18"/>
      <c r="B17" s="219"/>
      <c r="C17" s="259" t="s">
        <v>451</v>
      </c>
      <c r="D17" s="254"/>
      <c r="E17" s="255">
        <v>1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11"/>
      <c r="Z17" s="211"/>
      <c r="AA17" s="211"/>
      <c r="AB17" s="211"/>
      <c r="AC17" s="211"/>
      <c r="AD17" s="211"/>
      <c r="AE17" s="211"/>
      <c r="AF17" s="211"/>
      <c r="AG17" s="211" t="s">
        <v>174</v>
      </c>
      <c r="AH17" s="211">
        <v>5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28">
        <v>4</v>
      </c>
      <c r="B18" s="229" t="s">
        <v>194</v>
      </c>
      <c r="C18" s="247" t="s">
        <v>195</v>
      </c>
      <c r="D18" s="230" t="s">
        <v>166</v>
      </c>
      <c r="E18" s="231">
        <v>1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33">
        <v>0</v>
      </c>
      <c r="O18" s="233">
        <f>ROUND(E18*N18,2)</f>
        <v>0</v>
      </c>
      <c r="P18" s="233">
        <v>0</v>
      </c>
      <c r="Q18" s="233">
        <f>ROUND(E18*P18,2)</f>
        <v>0</v>
      </c>
      <c r="R18" s="233" t="s">
        <v>186</v>
      </c>
      <c r="S18" s="233" t="s">
        <v>168</v>
      </c>
      <c r="T18" s="234" t="s">
        <v>168</v>
      </c>
      <c r="U18" s="220">
        <v>1.27</v>
      </c>
      <c r="V18" s="220">
        <f>ROUND(E18*U18,2)</f>
        <v>1.27</v>
      </c>
      <c r="W18" s="220"/>
      <c r="X18" s="220" t="s">
        <v>169</v>
      </c>
      <c r="Y18" s="211"/>
      <c r="Z18" s="211"/>
      <c r="AA18" s="211"/>
      <c r="AB18" s="211"/>
      <c r="AC18" s="211"/>
      <c r="AD18" s="211"/>
      <c r="AE18" s="211"/>
      <c r="AF18" s="211"/>
      <c r="AG18" s="211" t="s">
        <v>170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18"/>
      <c r="B19" s="219"/>
      <c r="C19" s="248" t="s">
        <v>187</v>
      </c>
      <c r="D19" s="236"/>
      <c r="E19" s="236"/>
      <c r="F19" s="236"/>
      <c r="G19" s="236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11"/>
      <c r="Z19" s="211"/>
      <c r="AA19" s="211"/>
      <c r="AB19" s="211"/>
      <c r="AC19" s="211"/>
      <c r="AD19" s="211"/>
      <c r="AE19" s="211"/>
      <c r="AF19" s="211"/>
      <c r="AG19" s="211" t="s">
        <v>128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18"/>
      <c r="B20" s="219"/>
      <c r="C20" s="249" t="s">
        <v>188</v>
      </c>
      <c r="D20" s="237"/>
      <c r="E20" s="237"/>
      <c r="F20" s="237"/>
      <c r="G20" s="237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11"/>
      <c r="Z20" s="211"/>
      <c r="AA20" s="211"/>
      <c r="AB20" s="211"/>
      <c r="AC20" s="211"/>
      <c r="AD20" s="211"/>
      <c r="AE20" s="211"/>
      <c r="AF20" s="211"/>
      <c r="AG20" s="211" t="s">
        <v>128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18"/>
      <c r="B21" s="219"/>
      <c r="C21" s="249" t="s">
        <v>189</v>
      </c>
      <c r="D21" s="237"/>
      <c r="E21" s="237"/>
      <c r="F21" s="237"/>
      <c r="G21" s="237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11"/>
      <c r="Z21" s="211"/>
      <c r="AA21" s="211"/>
      <c r="AB21" s="211"/>
      <c r="AC21" s="211"/>
      <c r="AD21" s="211"/>
      <c r="AE21" s="211"/>
      <c r="AF21" s="211"/>
      <c r="AG21" s="211" t="s">
        <v>128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18"/>
      <c r="B22" s="219"/>
      <c r="C22" s="249" t="s">
        <v>190</v>
      </c>
      <c r="D22" s="237"/>
      <c r="E22" s="237"/>
      <c r="F22" s="237"/>
      <c r="G22" s="237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11"/>
      <c r="Z22" s="211"/>
      <c r="AA22" s="211"/>
      <c r="AB22" s="211"/>
      <c r="AC22" s="211"/>
      <c r="AD22" s="211"/>
      <c r="AE22" s="211"/>
      <c r="AF22" s="211"/>
      <c r="AG22" s="211" t="s">
        <v>128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">
      <c r="A23" s="218"/>
      <c r="B23" s="219"/>
      <c r="C23" s="249" t="s">
        <v>191</v>
      </c>
      <c r="D23" s="237"/>
      <c r="E23" s="237"/>
      <c r="F23" s="237"/>
      <c r="G23" s="237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11"/>
      <c r="Z23" s="211"/>
      <c r="AA23" s="211"/>
      <c r="AB23" s="211"/>
      <c r="AC23" s="211"/>
      <c r="AD23" s="211"/>
      <c r="AE23" s="211"/>
      <c r="AF23" s="211"/>
      <c r="AG23" s="211" t="s">
        <v>128</v>
      </c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18"/>
      <c r="B24" s="219"/>
      <c r="C24" s="249" t="s">
        <v>192</v>
      </c>
      <c r="D24" s="237"/>
      <c r="E24" s="237"/>
      <c r="F24" s="237"/>
      <c r="G24" s="237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11"/>
      <c r="Z24" s="211"/>
      <c r="AA24" s="211"/>
      <c r="AB24" s="211"/>
      <c r="AC24" s="211"/>
      <c r="AD24" s="211"/>
      <c r="AE24" s="211"/>
      <c r="AF24" s="211"/>
      <c r="AG24" s="211" t="s">
        <v>128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">
      <c r="A25" s="218"/>
      <c r="B25" s="219"/>
      <c r="C25" s="259" t="s">
        <v>451</v>
      </c>
      <c r="D25" s="254"/>
      <c r="E25" s="255">
        <v>1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11"/>
      <c r="Z25" s="211"/>
      <c r="AA25" s="211"/>
      <c r="AB25" s="211"/>
      <c r="AC25" s="211"/>
      <c r="AD25" s="211"/>
      <c r="AE25" s="211"/>
      <c r="AF25" s="211"/>
      <c r="AG25" s="211" t="s">
        <v>174</v>
      </c>
      <c r="AH25" s="211">
        <v>5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ht="22.5" outlineLevel="1" x14ac:dyDescent="0.2">
      <c r="A26" s="228">
        <v>5</v>
      </c>
      <c r="B26" s="229" t="s">
        <v>203</v>
      </c>
      <c r="C26" s="247" t="s">
        <v>204</v>
      </c>
      <c r="D26" s="230" t="s">
        <v>199</v>
      </c>
      <c r="E26" s="231">
        <v>12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21</v>
      </c>
      <c r="M26" s="233">
        <f>G26*(1+L26/100)</f>
        <v>0</v>
      </c>
      <c r="N26" s="233">
        <v>0</v>
      </c>
      <c r="O26" s="233">
        <f>ROUND(E26*N26,2)</f>
        <v>0</v>
      </c>
      <c r="P26" s="233">
        <v>0.22500000000000001</v>
      </c>
      <c r="Q26" s="233">
        <f>ROUND(E26*P26,2)</f>
        <v>2.7</v>
      </c>
      <c r="R26" s="233" t="s">
        <v>200</v>
      </c>
      <c r="S26" s="233" t="s">
        <v>168</v>
      </c>
      <c r="T26" s="234" t="s">
        <v>168</v>
      </c>
      <c r="U26" s="220">
        <v>0.14000000000000001</v>
      </c>
      <c r="V26" s="220">
        <f>ROUND(E26*U26,2)</f>
        <v>1.68</v>
      </c>
      <c r="W26" s="220"/>
      <c r="X26" s="220" t="s">
        <v>169</v>
      </c>
      <c r="Y26" s="211"/>
      <c r="Z26" s="211"/>
      <c r="AA26" s="211"/>
      <c r="AB26" s="211"/>
      <c r="AC26" s="211"/>
      <c r="AD26" s="211"/>
      <c r="AE26" s="211"/>
      <c r="AF26" s="211"/>
      <c r="AG26" s="211" t="s">
        <v>170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18"/>
      <c r="B27" s="219"/>
      <c r="C27" s="258" t="s">
        <v>201</v>
      </c>
      <c r="D27" s="256"/>
      <c r="E27" s="256"/>
      <c r="F27" s="256"/>
      <c r="G27" s="256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11"/>
      <c r="Z27" s="211"/>
      <c r="AA27" s="211"/>
      <c r="AB27" s="211"/>
      <c r="AC27" s="211"/>
      <c r="AD27" s="211"/>
      <c r="AE27" s="211"/>
      <c r="AF27" s="211"/>
      <c r="AG27" s="211" t="s">
        <v>172</v>
      </c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18"/>
      <c r="B28" s="219"/>
      <c r="C28" s="249" t="s">
        <v>452</v>
      </c>
      <c r="D28" s="237"/>
      <c r="E28" s="237"/>
      <c r="F28" s="237"/>
      <c r="G28" s="237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11"/>
      <c r="Z28" s="211"/>
      <c r="AA28" s="211"/>
      <c r="AB28" s="211"/>
      <c r="AC28" s="211"/>
      <c r="AD28" s="211"/>
      <c r="AE28" s="211"/>
      <c r="AF28" s="211"/>
      <c r="AG28" s="211" t="s">
        <v>128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18"/>
      <c r="B29" s="219"/>
      <c r="C29" s="259" t="s">
        <v>453</v>
      </c>
      <c r="D29" s="254"/>
      <c r="E29" s="255">
        <v>12</v>
      </c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11"/>
      <c r="Z29" s="211"/>
      <c r="AA29" s="211"/>
      <c r="AB29" s="211"/>
      <c r="AC29" s="211"/>
      <c r="AD29" s="211"/>
      <c r="AE29" s="211"/>
      <c r="AF29" s="211"/>
      <c r="AG29" s="211" t="s">
        <v>174</v>
      </c>
      <c r="AH29" s="211">
        <v>0</v>
      </c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ht="22.5" outlineLevel="1" x14ac:dyDescent="0.2">
      <c r="A30" s="228">
        <v>6</v>
      </c>
      <c r="B30" s="229" t="s">
        <v>454</v>
      </c>
      <c r="C30" s="247" t="s">
        <v>455</v>
      </c>
      <c r="D30" s="230" t="s">
        <v>199</v>
      </c>
      <c r="E30" s="231">
        <v>1.43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21</v>
      </c>
      <c r="M30" s="233">
        <f>G30*(1+L30/100)</f>
        <v>0</v>
      </c>
      <c r="N30" s="233">
        <v>0</v>
      </c>
      <c r="O30" s="233">
        <f>ROUND(E30*N30,2)</f>
        <v>0</v>
      </c>
      <c r="P30" s="233">
        <v>0.24</v>
      </c>
      <c r="Q30" s="233">
        <f>ROUND(E30*P30,2)</f>
        <v>0.34</v>
      </c>
      <c r="R30" s="233" t="s">
        <v>200</v>
      </c>
      <c r="S30" s="233" t="s">
        <v>168</v>
      </c>
      <c r="T30" s="234" t="s">
        <v>168</v>
      </c>
      <c r="U30" s="220">
        <v>0.80647999999999997</v>
      </c>
      <c r="V30" s="220">
        <f>ROUND(E30*U30,2)</f>
        <v>1.1499999999999999</v>
      </c>
      <c r="W30" s="220"/>
      <c r="X30" s="220" t="s">
        <v>169</v>
      </c>
      <c r="Y30" s="211"/>
      <c r="Z30" s="211"/>
      <c r="AA30" s="211"/>
      <c r="AB30" s="211"/>
      <c r="AC30" s="211"/>
      <c r="AD30" s="211"/>
      <c r="AE30" s="211"/>
      <c r="AF30" s="211"/>
      <c r="AG30" s="211" t="s">
        <v>170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18"/>
      <c r="B31" s="219"/>
      <c r="C31" s="259" t="s">
        <v>456</v>
      </c>
      <c r="D31" s="254"/>
      <c r="E31" s="255">
        <v>1.43</v>
      </c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11"/>
      <c r="Z31" s="211"/>
      <c r="AA31" s="211"/>
      <c r="AB31" s="211"/>
      <c r="AC31" s="211"/>
      <c r="AD31" s="211"/>
      <c r="AE31" s="211"/>
      <c r="AF31" s="211"/>
      <c r="AG31" s="211" t="s">
        <v>174</v>
      </c>
      <c r="AH31" s="211">
        <v>0</v>
      </c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">
      <c r="A32" s="228">
        <v>7</v>
      </c>
      <c r="B32" s="229" t="s">
        <v>209</v>
      </c>
      <c r="C32" s="247" t="s">
        <v>210</v>
      </c>
      <c r="D32" s="230" t="s">
        <v>211</v>
      </c>
      <c r="E32" s="231">
        <v>22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21</v>
      </c>
      <c r="M32" s="233">
        <f>G32*(1+L32/100)</f>
        <v>0</v>
      </c>
      <c r="N32" s="233">
        <v>0</v>
      </c>
      <c r="O32" s="233">
        <f>ROUND(E32*N32,2)</f>
        <v>0</v>
      </c>
      <c r="P32" s="233">
        <v>0.27</v>
      </c>
      <c r="Q32" s="233">
        <f>ROUND(E32*P32,2)</f>
        <v>5.94</v>
      </c>
      <c r="R32" s="233" t="s">
        <v>200</v>
      </c>
      <c r="S32" s="233" t="s">
        <v>168</v>
      </c>
      <c r="T32" s="234" t="s">
        <v>168</v>
      </c>
      <c r="U32" s="220">
        <v>0.123</v>
      </c>
      <c r="V32" s="220">
        <f>ROUND(E32*U32,2)</f>
        <v>2.71</v>
      </c>
      <c r="W32" s="220"/>
      <c r="X32" s="220" t="s">
        <v>169</v>
      </c>
      <c r="Y32" s="211"/>
      <c r="Z32" s="211"/>
      <c r="AA32" s="211"/>
      <c r="AB32" s="211"/>
      <c r="AC32" s="211"/>
      <c r="AD32" s="211"/>
      <c r="AE32" s="211"/>
      <c r="AF32" s="211"/>
      <c r="AG32" s="211" t="s">
        <v>170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18"/>
      <c r="B33" s="219"/>
      <c r="C33" s="258" t="s">
        <v>212</v>
      </c>
      <c r="D33" s="256"/>
      <c r="E33" s="256"/>
      <c r="F33" s="256"/>
      <c r="G33" s="256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11"/>
      <c r="Z33" s="211"/>
      <c r="AA33" s="211"/>
      <c r="AB33" s="211"/>
      <c r="AC33" s="211"/>
      <c r="AD33" s="211"/>
      <c r="AE33" s="211"/>
      <c r="AF33" s="211"/>
      <c r="AG33" s="211" t="s">
        <v>172</v>
      </c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35" t="str">
        <f>C33</f>
        <v>s vybouráním lože, s přemístěním hmot na skládku na vzdálenost do 3 m nebo naložením na dopravní prostředek</v>
      </c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18"/>
      <c r="B34" s="219"/>
      <c r="C34" s="259" t="s">
        <v>457</v>
      </c>
      <c r="D34" s="254"/>
      <c r="E34" s="255">
        <v>5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11"/>
      <c r="Z34" s="211"/>
      <c r="AA34" s="211"/>
      <c r="AB34" s="211"/>
      <c r="AC34" s="211"/>
      <c r="AD34" s="211"/>
      <c r="AE34" s="211"/>
      <c r="AF34" s="211"/>
      <c r="AG34" s="211" t="s">
        <v>174</v>
      </c>
      <c r="AH34" s="211">
        <v>0</v>
      </c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18"/>
      <c r="B35" s="219"/>
      <c r="C35" s="259" t="s">
        <v>458</v>
      </c>
      <c r="D35" s="254"/>
      <c r="E35" s="255">
        <v>11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11"/>
      <c r="Z35" s="211"/>
      <c r="AA35" s="211"/>
      <c r="AB35" s="211"/>
      <c r="AC35" s="211"/>
      <c r="AD35" s="211"/>
      <c r="AE35" s="211"/>
      <c r="AF35" s="211"/>
      <c r="AG35" s="211" t="s">
        <v>174</v>
      </c>
      <c r="AH35" s="211">
        <v>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18"/>
      <c r="B36" s="219"/>
      <c r="C36" s="259" t="s">
        <v>459</v>
      </c>
      <c r="D36" s="254"/>
      <c r="E36" s="255">
        <v>6</v>
      </c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11"/>
      <c r="Z36" s="211"/>
      <c r="AA36" s="211"/>
      <c r="AB36" s="211"/>
      <c r="AC36" s="211"/>
      <c r="AD36" s="211"/>
      <c r="AE36" s="211"/>
      <c r="AF36" s="211"/>
      <c r="AG36" s="211" t="s">
        <v>174</v>
      </c>
      <c r="AH36" s="211">
        <v>0</v>
      </c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ht="22.5" outlineLevel="1" x14ac:dyDescent="0.2">
      <c r="A37" s="228">
        <v>8</v>
      </c>
      <c r="B37" s="229" t="s">
        <v>206</v>
      </c>
      <c r="C37" s="247" t="s">
        <v>207</v>
      </c>
      <c r="D37" s="230" t="s">
        <v>199</v>
      </c>
      <c r="E37" s="231">
        <v>4.5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21</v>
      </c>
      <c r="M37" s="233">
        <f>G37*(1+L37/100)</f>
        <v>0</v>
      </c>
      <c r="N37" s="233">
        <v>0</v>
      </c>
      <c r="O37" s="233">
        <f>ROUND(E37*N37,2)</f>
        <v>0</v>
      </c>
      <c r="P37" s="233">
        <v>0.22</v>
      </c>
      <c r="Q37" s="233">
        <f>ROUND(E37*P37,2)</f>
        <v>0.99</v>
      </c>
      <c r="R37" s="233" t="s">
        <v>200</v>
      </c>
      <c r="S37" s="233" t="s">
        <v>168</v>
      </c>
      <c r="T37" s="234" t="s">
        <v>168</v>
      </c>
      <c r="U37" s="220">
        <v>0.375</v>
      </c>
      <c r="V37" s="220">
        <f>ROUND(E37*U37,2)</f>
        <v>1.69</v>
      </c>
      <c r="W37" s="220"/>
      <c r="X37" s="220" t="s">
        <v>169</v>
      </c>
      <c r="Y37" s="211"/>
      <c r="Z37" s="211"/>
      <c r="AA37" s="211"/>
      <c r="AB37" s="211"/>
      <c r="AC37" s="211"/>
      <c r="AD37" s="211"/>
      <c r="AE37" s="211"/>
      <c r="AF37" s="211"/>
      <c r="AG37" s="211" t="s">
        <v>170</v>
      </c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18"/>
      <c r="B38" s="219"/>
      <c r="C38" s="259" t="s">
        <v>460</v>
      </c>
      <c r="D38" s="254"/>
      <c r="E38" s="255">
        <v>4.5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11"/>
      <c r="Z38" s="211"/>
      <c r="AA38" s="211"/>
      <c r="AB38" s="211"/>
      <c r="AC38" s="211"/>
      <c r="AD38" s="211"/>
      <c r="AE38" s="211"/>
      <c r="AF38" s="211"/>
      <c r="AG38" s="211" t="s">
        <v>174</v>
      </c>
      <c r="AH38" s="211">
        <v>0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ht="22.5" outlineLevel="1" x14ac:dyDescent="0.2">
      <c r="A39" s="228">
        <v>9</v>
      </c>
      <c r="B39" s="229" t="s">
        <v>461</v>
      </c>
      <c r="C39" s="247" t="s">
        <v>462</v>
      </c>
      <c r="D39" s="230" t="s">
        <v>199</v>
      </c>
      <c r="E39" s="231">
        <v>21.4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21</v>
      </c>
      <c r="M39" s="233">
        <f>G39*(1+L39/100)</f>
        <v>0</v>
      </c>
      <c r="N39" s="233">
        <v>0</v>
      </c>
      <c r="O39" s="233">
        <f>ROUND(E39*N39,2)</f>
        <v>0</v>
      </c>
      <c r="P39" s="233">
        <v>0.66</v>
      </c>
      <c r="Q39" s="233">
        <f>ROUND(E39*P39,2)</f>
        <v>14.12</v>
      </c>
      <c r="R39" s="233" t="s">
        <v>200</v>
      </c>
      <c r="S39" s="233" t="s">
        <v>168</v>
      </c>
      <c r="T39" s="234" t="s">
        <v>168</v>
      </c>
      <c r="U39" s="220">
        <v>0.627</v>
      </c>
      <c r="V39" s="220">
        <f>ROUND(E39*U39,2)</f>
        <v>13.42</v>
      </c>
      <c r="W39" s="220"/>
      <c r="X39" s="220" t="s">
        <v>169</v>
      </c>
      <c r="Y39" s="211"/>
      <c r="Z39" s="211"/>
      <c r="AA39" s="211"/>
      <c r="AB39" s="211"/>
      <c r="AC39" s="211"/>
      <c r="AD39" s="211"/>
      <c r="AE39" s="211"/>
      <c r="AF39" s="211"/>
      <c r="AG39" s="211" t="s">
        <v>170</v>
      </c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 x14ac:dyDescent="0.2">
      <c r="A40" s="218"/>
      <c r="B40" s="219"/>
      <c r="C40" s="259" t="s">
        <v>463</v>
      </c>
      <c r="D40" s="254"/>
      <c r="E40" s="255">
        <v>16.899999999999999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11"/>
      <c r="Z40" s="211"/>
      <c r="AA40" s="211"/>
      <c r="AB40" s="211"/>
      <c r="AC40" s="211"/>
      <c r="AD40" s="211"/>
      <c r="AE40" s="211"/>
      <c r="AF40" s="211"/>
      <c r="AG40" s="211" t="s">
        <v>174</v>
      </c>
      <c r="AH40" s="211">
        <v>0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">
      <c r="A41" s="218"/>
      <c r="B41" s="219"/>
      <c r="C41" s="259" t="s">
        <v>464</v>
      </c>
      <c r="D41" s="254"/>
      <c r="E41" s="255">
        <v>4.5</v>
      </c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11"/>
      <c r="Z41" s="211"/>
      <c r="AA41" s="211"/>
      <c r="AB41" s="211"/>
      <c r="AC41" s="211"/>
      <c r="AD41" s="211"/>
      <c r="AE41" s="211"/>
      <c r="AF41" s="211"/>
      <c r="AG41" s="211" t="s">
        <v>174</v>
      </c>
      <c r="AH41" s="211">
        <v>0</v>
      </c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28">
        <v>10</v>
      </c>
      <c r="B42" s="229" t="s">
        <v>224</v>
      </c>
      <c r="C42" s="247" t="s">
        <v>225</v>
      </c>
      <c r="D42" s="230" t="s">
        <v>221</v>
      </c>
      <c r="E42" s="231">
        <v>3</v>
      </c>
      <c r="F42" s="232"/>
      <c r="G42" s="233">
        <f>ROUND(E42*F42,2)</f>
        <v>0</v>
      </c>
      <c r="H42" s="232"/>
      <c r="I42" s="233">
        <f>ROUND(E42*H42,2)</f>
        <v>0</v>
      </c>
      <c r="J42" s="232"/>
      <c r="K42" s="233">
        <f>ROUND(E42*J42,2)</f>
        <v>0</v>
      </c>
      <c r="L42" s="233">
        <v>21</v>
      </c>
      <c r="M42" s="233">
        <f>G42*(1+L42/100)</f>
        <v>0</v>
      </c>
      <c r="N42" s="233">
        <v>0</v>
      </c>
      <c r="O42" s="233">
        <f>ROUND(E42*N42,2)</f>
        <v>0</v>
      </c>
      <c r="P42" s="233">
        <v>0</v>
      </c>
      <c r="Q42" s="233">
        <f>ROUND(E42*P42,2)</f>
        <v>0</v>
      </c>
      <c r="R42" s="233" t="s">
        <v>167</v>
      </c>
      <c r="S42" s="233" t="s">
        <v>168</v>
      </c>
      <c r="T42" s="234" t="s">
        <v>168</v>
      </c>
      <c r="U42" s="220">
        <v>0.22</v>
      </c>
      <c r="V42" s="220">
        <f>ROUND(E42*U42,2)</f>
        <v>0.66</v>
      </c>
      <c r="W42" s="220"/>
      <c r="X42" s="220" t="s">
        <v>169</v>
      </c>
      <c r="Y42" s="211"/>
      <c r="Z42" s="211"/>
      <c r="AA42" s="211"/>
      <c r="AB42" s="211"/>
      <c r="AC42" s="211"/>
      <c r="AD42" s="211"/>
      <c r="AE42" s="211"/>
      <c r="AF42" s="211"/>
      <c r="AG42" s="211" t="s">
        <v>170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outlineLevel="1" x14ac:dyDescent="0.2">
      <c r="A43" s="218"/>
      <c r="B43" s="219"/>
      <c r="C43" s="258" t="s">
        <v>226</v>
      </c>
      <c r="D43" s="256"/>
      <c r="E43" s="256"/>
      <c r="F43" s="256"/>
      <c r="G43" s="256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11"/>
      <c r="Z43" s="211"/>
      <c r="AA43" s="211"/>
      <c r="AB43" s="211"/>
      <c r="AC43" s="211"/>
      <c r="AD43" s="211"/>
      <c r="AE43" s="211"/>
      <c r="AF43" s="211"/>
      <c r="AG43" s="211" t="s">
        <v>172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35" t="str">
        <f>C43</f>
        <v>s přemístěním výkopku v příčných profilech na vzdálenost do 15 m nebo s naložením na dopravní prostředek.</v>
      </c>
      <c r="BB43" s="211"/>
      <c r="BC43" s="211"/>
      <c r="BD43" s="211"/>
      <c r="BE43" s="211"/>
      <c r="BF43" s="211"/>
      <c r="BG43" s="211"/>
      <c r="BH43" s="211"/>
    </row>
    <row r="44" spans="1:60" outlineLevel="1" x14ac:dyDescent="0.2">
      <c r="A44" s="218"/>
      <c r="B44" s="219"/>
      <c r="C44" s="249" t="s">
        <v>227</v>
      </c>
      <c r="D44" s="237"/>
      <c r="E44" s="237"/>
      <c r="F44" s="237"/>
      <c r="G44" s="237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11"/>
      <c r="Z44" s="211"/>
      <c r="AA44" s="211"/>
      <c r="AB44" s="211"/>
      <c r="AC44" s="211"/>
      <c r="AD44" s="211"/>
      <c r="AE44" s="211"/>
      <c r="AF44" s="211"/>
      <c r="AG44" s="211" t="s">
        <v>128</v>
      </c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 x14ac:dyDescent="0.2">
      <c r="A45" s="218"/>
      <c r="B45" s="219"/>
      <c r="C45" s="259" t="s">
        <v>465</v>
      </c>
      <c r="D45" s="254"/>
      <c r="E45" s="255">
        <v>3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11"/>
      <c r="Z45" s="211"/>
      <c r="AA45" s="211"/>
      <c r="AB45" s="211"/>
      <c r="AC45" s="211"/>
      <c r="AD45" s="211"/>
      <c r="AE45" s="211"/>
      <c r="AF45" s="211"/>
      <c r="AG45" s="211" t="s">
        <v>174</v>
      </c>
      <c r="AH45" s="211">
        <v>0</v>
      </c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ht="22.5" outlineLevel="1" x14ac:dyDescent="0.2">
      <c r="A46" s="228">
        <v>11</v>
      </c>
      <c r="B46" s="229" t="s">
        <v>410</v>
      </c>
      <c r="C46" s="247" t="s">
        <v>411</v>
      </c>
      <c r="D46" s="230" t="s">
        <v>221</v>
      </c>
      <c r="E46" s="231">
        <v>1.5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21</v>
      </c>
      <c r="M46" s="233">
        <f>G46*(1+L46/100)</f>
        <v>0</v>
      </c>
      <c r="N46" s="233">
        <v>0</v>
      </c>
      <c r="O46" s="233">
        <f>ROUND(E46*N46,2)</f>
        <v>0</v>
      </c>
      <c r="P46" s="233">
        <v>0</v>
      </c>
      <c r="Q46" s="233">
        <f>ROUND(E46*P46,2)</f>
        <v>0</v>
      </c>
      <c r="R46" s="233" t="s">
        <v>167</v>
      </c>
      <c r="S46" s="233" t="s">
        <v>168</v>
      </c>
      <c r="T46" s="234" t="s">
        <v>168</v>
      </c>
      <c r="U46" s="220">
        <v>5.8000000000000003E-2</v>
      </c>
      <c r="V46" s="220">
        <f>ROUND(E46*U46,2)</f>
        <v>0.09</v>
      </c>
      <c r="W46" s="220"/>
      <c r="X46" s="220" t="s">
        <v>169</v>
      </c>
      <c r="Y46" s="211"/>
      <c r="Z46" s="211"/>
      <c r="AA46" s="211"/>
      <c r="AB46" s="211"/>
      <c r="AC46" s="211"/>
      <c r="AD46" s="211"/>
      <c r="AE46" s="211"/>
      <c r="AF46" s="211"/>
      <c r="AG46" s="211" t="s">
        <v>170</v>
      </c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18"/>
      <c r="B47" s="219"/>
      <c r="C47" s="258" t="s">
        <v>412</v>
      </c>
      <c r="D47" s="256"/>
      <c r="E47" s="256"/>
      <c r="F47" s="256"/>
      <c r="G47" s="256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11"/>
      <c r="Z47" s="211"/>
      <c r="AA47" s="211"/>
      <c r="AB47" s="211"/>
      <c r="AC47" s="211"/>
      <c r="AD47" s="211"/>
      <c r="AE47" s="211"/>
      <c r="AF47" s="211"/>
      <c r="AG47" s="211" t="s">
        <v>172</v>
      </c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18"/>
      <c r="B48" s="219"/>
      <c r="C48" s="259" t="s">
        <v>466</v>
      </c>
      <c r="D48" s="254"/>
      <c r="E48" s="255">
        <v>1.5</v>
      </c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11"/>
      <c r="Z48" s="211"/>
      <c r="AA48" s="211"/>
      <c r="AB48" s="211"/>
      <c r="AC48" s="211"/>
      <c r="AD48" s="211"/>
      <c r="AE48" s="211"/>
      <c r="AF48" s="211"/>
      <c r="AG48" s="211" t="s">
        <v>174</v>
      </c>
      <c r="AH48" s="211">
        <v>5</v>
      </c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28">
        <v>12</v>
      </c>
      <c r="B49" s="229" t="s">
        <v>241</v>
      </c>
      <c r="C49" s="247" t="s">
        <v>242</v>
      </c>
      <c r="D49" s="230" t="s">
        <v>221</v>
      </c>
      <c r="E49" s="231">
        <v>3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21</v>
      </c>
      <c r="M49" s="233">
        <f>G49*(1+L49/100)</f>
        <v>0</v>
      </c>
      <c r="N49" s="233">
        <v>0</v>
      </c>
      <c r="O49" s="233">
        <f>ROUND(E49*N49,2)</f>
        <v>0</v>
      </c>
      <c r="P49" s="233">
        <v>0</v>
      </c>
      <c r="Q49" s="233">
        <f>ROUND(E49*P49,2)</f>
        <v>0</v>
      </c>
      <c r="R49" s="233" t="s">
        <v>167</v>
      </c>
      <c r="S49" s="233" t="s">
        <v>168</v>
      </c>
      <c r="T49" s="234" t="s">
        <v>168</v>
      </c>
      <c r="U49" s="220">
        <v>1.0999999999999999E-2</v>
      </c>
      <c r="V49" s="220">
        <f>ROUND(E49*U49,2)</f>
        <v>0.03</v>
      </c>
      <c r="W49" s="220"/>
      <c r="X49" s="220" t="s">
        <v>169</v>
      </c>
      <c r="Y49" s="211"/>
      <c r="Z49" s="211"/>
      <c r="AA49" s="211"/>
      <c r="AB49" s="211"/>
      <c r="AC49" s="211"/>
      <c r="AD49" s="211"/>
      <c r="AE49" s="211"/>
      <c r="AF49" s="211"/>
      <c r="AG49" s="211" t="s">
        <v>170</v>
      </c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18"/>
      <c r="B50" s="219"/>
      <c r="C50" s="258" t="s">
        <v>243</v>
      </c>
      <c r="D50" s="256"/>
      <c r="E50" s="256"/>
      <c r="F50" s="256"/>
      <c r="G50" s="256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11"/>
      <c r="Z50" s="211"/>
      <c r="AA50" s="211"/>
      <c r="AB50" s="211"/>
      <c r="AC50" s="211"/>
      <c r="AD50" s="211"/>
      <c r="AE50" s="211"/>
      <c r="AF50" s="211"/>
      <c r="AG50" s="211" t="s">
        <v>172</v>
      </c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outlineLevel="1" x14ac:dyDescent="0.2">
      <c r="A51" s="218"/>
      <c r="B51" s="219"/>
      <c r="C51" s="259" t="s">
        <v>467</v>
      </c>
      <c r="D51" s="254"/>
      <c r="E51" s="255">
        <v>3</v>
      </c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11"/>
      <c r="Z51" s="211"/>
      <c r="AA51" s="211"/>
      <c r="AB51" s="211"/>
      <c r="AC51" s="211"/>
      <c r="AD51" s="211"/>
      <c r="AE51" s="211"/>
      <c r="AF51" s="211"/>
      <c r="AG51" s="211" t="s">
        <v>174</v>
      </c>
      <c r="AH51" s="211">
        <v>0</v>
      </c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ht="22.5" outlineLevel="1" x14ac:dyDescent="0.2">
      <c r="A52" s="228">
        <v>13</v>
      </c>
      <c r="B52" s="229" t="s">
        <v>250</v>
      </c>
      <c r="C52" s="247" t="s">
        <v>251</v>
      </c>
      <c r="D52" s="230" t="s">
        <v>221</v>
      </c>
      <c r="E52" s="231">
        <v>12</v>
      </c>
      <c r="F52" s="232"/>
      <c r="G52" s="233">
        <f>ROUND(E52*F52,2)</f>
        <v>0</v>
      </c>
      <c r="H52" s="232"/>
      <c r="I52" s="233">
        <f>ROUND(E52*H52,2)</f>
        <v>0</v>
      </c>
      <c r="J52" s="232"/>
      <c r="K52" s="233">
        <f>ROUND(E52*J52,2)</f>
        <v>0</v>
      </c>
      <c r="L52" s="233">
        <v>21</v>
      </c>
      <c r="M52" s="233">
        <f>G52*(1+L52/100)</f>
        <v>0</v>
      </c>
      <c r="N52" s="233">
        <v>0</v>
      </c>
      <c r="O52" s="233">
        <f>ROUND(E52*N52,2)</f>
        <v>0</v>
      </c>
      <c r="P52" s="233">
        <v>0</v>
      </c>
      <c r="Q52" s="233">
        <f>ROUND(E52*P52,2)</f>
        <v>0</v>
      </c>
      <c r="R52" s="233" t="s">
        <v>186</v>
      </c>
      <c r="S52" s="233" t="s">
        <v>168</v>
      </c>
      <c r="T52" s="234" t="s">
        <v>168</v>
      </c>
      <c r="U52" s="220">
        <v>0</v>
      </c>
      <c r="V52" s="220">
        <f>ROUND(E52*U52,2)</f>
        <v>0</v>
      </c>
      <c r="W52" s="220"/>
      <c r="X52" s="220" t="s">
        <v>169</v>
      </c>
      <c r="Y52" s="211"/>
      <c r="Z52" s="211"/>
      <c r="AA52" s="211"/>
      <c r="AB52" s="211"/>
      <c r="AC52" s="211"/>
      <c r="AD52" s="211"/>
      <c r="AE52" s="211"/>
      <c r="AF52" s="211"/>
      <c r="AG52" s="211" t="s">
        <v>170</v>
      </c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ht="22.5" outlineLevel="1" x14ac:dyDescent="0.2">
      <c r="A53" s="218"/>
      <c r="B53" s="219"/>
      <c r="C53" s="258" t="s">
        <v>252</v>
      </c>
      <c r="D53" s="256"/>
      <c r="E53" s="256"/>
      <c r="F53" s="256"/>
      <c r="G53" s="256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11"/>
      <c r="Z53" s="211"/>
      <c r="AA53" s="211"/>
      <c r="AB53" s="211"/>
      <c r="AC53" s="211"/>
      <c r="AD53" s="211"/>
      <c r="AE53" s="211"/>
      <c r="AF53" s="211"/>
      <c r="AG53" s="211" t="s">
        <v>172</v>
      </c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35" t="str">
        <f>C53</f>
        <v>bez naložení, avšak se složením zemin schopných zúrodnění, kamenouhelných hlušin a výsypkových materiálů, příplatek za každých dalších i započatých 1000 m,</v>
      </c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18"/>
      <c r="B54" s="219"/>
      <c r="C54" s="259" t="s">
        <v>468</v>
      </c>
      <c r="D54" s="254"/>
      <c r="E54" s="255">
        <v>12</v>
      </c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11"/>
      <c r="Z54" s="211"/>
      <c r="AA54" s="211"/>
      <c r="AB54" s="211"/>
      <c r="AC54" s="211"/>
      <c r="AD54" s="211"/>
      <c r="AE54" s="211"/>
      <c r="AF54" s="211"/>
      <c r="AG54" s="211" t="s">
        <v>174</v>
      </c>
      <c r="AH54" s="211">
        <v>5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 x14ac:dyDescent="0.2">
      <c r="A55" s="228">
        <v>14</v>
      </c>
      <c r="B55" s="229" t="s">
        <v>270</v>
      </c>
      <c r="C55" s="247" t="s">
        <v>271</v>
      </c>
      <c r="D55" s="230" t="s">
        <v>199</v>
      </c>
      <c r="E55" s="231">
        <v>19</v>
      </c>
      <c r="F55" s="232"/>
      <c r="G55" s="233">
        <f>ROUND(E55*F55,2)</f>
        <v>0</v>
      </c>
      <c r="H55" s="232"/>
      <c r="I55" s="233">
        <f>ROUND(E55*H55,2)</f>
        <v>0</v>
      </c>
      <c r="J55" s="232"/>
      <c r="K55" s="233">
        <f>ROUND(E55*J55,2)</f>
        <v>0</v>
      </c>
      <c r="L55" s="233">
        <v>21</v>
      </c>
      <c r="M55" s="233">
        <f>G55*(1+L55/100)</f>
        <v>0</v>
      </c>
      <c r="N55" s="233">
        <v>0</v>
      </c>
      <c r="O55" s="233">
        <f>ROUND(E55*N55,2)</f>
        <v>0</v>
      </c>
      <c r="P55" s="233">
        <v>0</v>
      </c>
      <c r="Q55" s="233">
        <f>ROUND(E55*P55,2)</f>
        <v>0</v>
      </c>
      <c r="R55" s="233" t="s">
        <v>167</v>
      </c>
      <c r="S55" s="233" t="s">
        <v>168</v>
      </c>
      <c r="T55" s="234" t="s">
        <v>168</v>
      </c>
      <c r="U55" s="220">
        <v>1.7999999999999999E-2</v>
      </c>
      <c r="V55" s="220">
        <f>ROUND(E55*U55,2)</f>
        <v>0.34</v>
      </c>
      <c r="W55" s="220"/>
      <c r="X55" s="220" t="s">
        <v>169</v>
      </c>
      <c r="Y55" s="211"/>
      <c r="Z55" s="211"/>
      <c r="AA55" s="211"/>
      <c r="AB55" s="211"/>
      <c r="AC55" s="211"/>
      <c r="AD55" s="211"/>
      <c r="AE55" s="211"/>
      <c r="AF55" s="211"/>
      <c r="AG55" s="211" t="s">
        <v>170</v>
      </c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18"/>
      <c r="B56" s="219"/>
      <c r="C56" s="258" t="s">
        <v>272</v>
      </c>
      <c r="D56" s="256"/>
      <c r="E56" s="256"/>
      <c r="F56" s="256"/>
      <c r="G56" s="256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11"/>
      <c r="Z56" s="211"/>
      <c r="AA56" s="211"/>
      <c r="AB56" s="211"/>
      <c r="AC56" s="211"/>
      <c r="AD56" s="211"/>
      <c r="AE56" s="211"/>
      <c r="AF56" s="211"/>
      <c r="AG56" s="211" t="s">
        <v>172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18"/>
      <c r="B57" s="219"/>
      <c r="C57" s="259" t="s">
        <v>469</v>
      </c>
      <c r="D57" s="254"/>
      <c r="E57" s="255">
        <v>6</v>
      </c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11"/>
      <c r="Z57" s="211"/>
      <c r="AA57" s="211"/>
      <c r="AB57" s="211"/>
      <c r="AC57" s="211"/>
      <c r="AD57" s="211"/>
      <c r="AE57" s="211"/>
      <c r="AF57" s="211"/>
      <c r="AG57" s="211" t="s">
        <v>174</v>
      </c>
      <c r="AH57" s="211">
        <v>0</v>
      </c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18"/>
      <c r="B58" s="219"/>
      <c r="C58" s="259" t="s">
        <v>470</v>
      </c>
      <c r="D58" s="254"/>
      <c r="E58" s="255">
        <v>13</v>
      </c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11"/>
      <c r="Z58" s="211"/>
      <c r="AA58" s="211"/>
      <c r="AB58" s="211"/>
      <c r="AC58" s="211"/>
      <c r="AD58" s="211"/>
      <c r="AE58" s="211"/>
      <c r="AF58" s="211"/>
      <c r="AG58" s="211" t="s">
        <v>174</v>
      </c>
      <c r="AH58" s="211">
        <v>0</v>
      </c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outlineLevel="1" x14ac:dyDescent="0.2">
      <c r="A59" s="228">
        <v>15</v>
      </c>
      <c r="B59" s="229" t="s">
        <v>274</v>
      </c>
      <c r="C59" s="247" t="s">
        <v>275</v>
      </c>
      <c r="D59" s="230" t="s">
        <v>221</v>
      </c>
      <c r="E59" s="231">
        <v>3</v>
      </c>
      <c r="F59" s="232"/>
      <c r="G59" s="233">
        <f>ROUND(E59*F59,2)</f>
        <v>0</v>
      </c>
      <c r="H59" s="232"/>
      <c r="I59" s="233">
        <f>ROUND(E59*H59,2)</f>
        <v>0</v>
      </c>
      <c r="J59" s="232"/>
      <c r="K59" s="233">
        <f>ROUND(E59*J59,2)</f>
        <v>0</v>
      </c>
      <c r="L59" s="233">
        <v>21</v>
      </c>
      <c r="M59" s="233">
        <f>G59*(1+L59/100)</f>
        <v>0</v>
      </c>
      <c r="N59" s="233">
        <v>0</v>
      </c>
      <c r="O59" s="233">
        <f>ROUND(E59*N59,2)</f>
        <v>0</v>
      </c>
      <c r="P59" s="233">
        <v>0</v>
      </c>
      <c r="Q59" s="233">
        <f>ROUND(E59*P59,2)</f>
        <v>0</v>
      </c>
      <c r="R59" s="233" t="s">
        <v>167</v>
      </c>
      <c r="S59" s="233" t="s">
        <v>168</v>
      </c>
      <c r="T59" s="234" t="s">
        <v>168</v>
      </c>
      <c r="U59" s="220">
        <v>0</v>
      </c>
      <c r="V59" s="220">
        <f>ROUND(E59*U59,2)</f>
        <v>0</v>
      </c>
      <c r="W59" s="220"/>
      <c r="X59" s="220" t="s">
        <v>169</v>
      </c>
      <c r="Y59" s="211"/>
      <c r="Z59" s="211"/>
      <c r="AA59" s="211"/>
      <c r="AB59" s="211"/>
      <c r="AC59" s="211"/>
      <c r="AD59" s="211"/>
      <c r="AE59" s="211"/>
      <c r="AF59" s="211"/>
      <c r="AG59" s="211" t="s">
        <v>170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">
      <c r="A60" s="218"/>
      <c r="B60" s="219"/>
      <c r="C60" s="259" t="s">
        <v>471</v>
      </c>
      <c r="D60" s="254"/>
      <c r="E60" s="255">
        <v>3</v>
      </c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11"/>
      <c r="Z60" s="211"/>
      <c r="AA60" s="211"/>
      <c r="AB60" s="211"/>
      <c r="AC60" s="211"/>
      <c r="AD60" s="211"/>
      <c r="AE60" s="211"/>
      <c r="AF60" s="211"/>
      <c r="AG60" s="211" t="s">
        <v>174</v>
      </c>
      <c r="AH60" s="211">
        <v>5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1" x14ac:dyDescent="0.2">
      <c r="A61" s="228">
        <v>16</v>
      </c>
      <c r="B61" s="229" t="s">
        <v>265</v>
      </c>
      <c r="C61" s="247" t="s">
        <v>266</v>
      </c>
      <c r="D61" s="230" t="s">
        <v>199</v>
      </c>
      <c r="E61" s="231">
        <v>2</v>
      </c>
      <c r="F61" s="232"/>
      <c r="G61" s="233">
        <f>ROUND(E61*F61,2)</f>
        <v>0</v>
      </c>
      <c r="H61" s="232"/>
      <c r="I61" s="233">
        <f>ROUND(E61*H61,2)</f>
        <v>0</v>
      </c>
      <c r="J61" s="232"/>
      <c r="K61" s="233">
        <f>ROUND(E61*J61,2)</f>
        <v>0</v>
      </c>
      <c r="L61" s="233">
        <v>21</v>
      </c>
      <c r="M61" s="233">
        <f>G61*(1+L61/100)</f>
        <v>0</v>
      </c>
      <c r="N61" s="233">
        <v>0</v>
      </c>
      <c r="O61" s="233">
        <f>ROUND(E61*N61,2)</f>
        <v>0</v>
      </c>
      <c r="P61" s="233">
        <v>0</v>
      </c>
      <c r="Q61" s="233">
        <f>ROUND(E61*P61,2)</f>
        <v>0</v>
      </c>
      <c r="R61" s="233" t="s">
        <v>186</v>
      </c>
      <c r="S61" s="233" t="s">
        <v>168</v>
      </c>
      <c r="T61" s="234" t="s">
        <v>168</v>
      </c>
      <c r="U61" s="220">
        <v>0.01</v>
      </c>
      <c r="V61" s="220">
        <f>ROUND(E61*U61,2)</f>
        <v>0.02</v>
      </c>
      <c r="W61" s="220"/>
      <c r="X61" s="220" t="s">
        <v>169</v>
      </c>
      <c r="Y61" s="211"/>
      <c r="Z61" s="211"/>
      <c r="AA61" s="211"/>
      <c r="AB61" s="211"/>
      <c r="AC61" s="211"/>
      <c r="AD61" s="211"/>
      <c r="AE61" s="211"/>
      <c r="AF61" s="211"/>
      <c r="AG61" s="211" t="s">
        <v>170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18"/>
      <c r="B62" s="219"/>
      <c r="C62" s="258" t="s">
        <v>267</v>
      </c>
      <c r="D62" s="256"/>
      <c r="E62" s="256"/>
      <c r="F62" s="256"/>
      <c r="G62" s="256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11"/>
      <c r="Z62" s="211"/>
      <c r="AA62" s="211"/>
      <c r="AB62" s="211"/>
      <c r="AC62" s="211"/>
      <c r="AD62" s="211"/>
      <c r="AE62" s="211"/>
      <c r="AF62" s="211"/>
      <c r="AG62" s="211" t="s">
        <v>172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1" x14ac:dyDescent="0.2">
      <c r="A63" s="218"/>
      <c r="B63" s="219"/>
      <c r="C63" s="260" t="s">
        <v>268</v>
      </c>
      <c r="D63" s="257"/>
      <c r="E63" s="257"/>
      <c r="F63" s="257"/>
      <c r="G63" s="257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11"/>
      <c r="Z63" s="211"/>
      <c r="AA63" s="211"/>
      <c r="AB63" s="211"/>
      <c r="AC63" s="211"/>
      <c r="AD63" s="211"/>
      <c r="AE63" s="211"/>
      <c r="AF63" s="211"/>
      <c r="AG63" s="211" t="s">
        <v>172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18"/>
      <c r="B64" s="219"/>
      <c r="C64" s="249" t="s">
        <v>269</v>
      </c>
      <c r="D64" s="237"/>
      <c r="E64" s="237"/>
      <c r="F64" s="237"/>
      <c r="G64" s="237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11"/>
      <c r="Z64" s="211"/>
      <c r="AA64" s="211"/>
      <c r="AB64" s="211"/>
      <c r="AC64" s="211"/>
      <c r="AD64" s="211"/>
      <c r="AE64" s="211"/>
      <c r="AF64" s="211"/>
      <c r="AG64" s="211" t="s">
        <v>128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18"/>
      <c r="B65" s="219"/>
      <c r="C65" s="259" t="s">
        <v>358</v>
      </c>
      <c r="D65" s="254"/>
      <c r="E65" s="255">
        <v>2</v>
      </c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1"/>
      <c r="Z65" s="211"/>
      <c r="AA65" s="211"/>
      <c r="AB65" s="211"/>
      <c r="AC65" s="211"/>
      <c r="AD65" s="211"/>
      <c r="AE65" s="211"/>
      <c r="AF65" s="211"/>
      <c r="AG65" s="211" t="s">
        <v>174</v>
      </c>
      <c r="AH65" s="211">
        <v>0</v>
      </c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28">
        <v>17</v>
      </c>
      <c r="B66" s="229" t="s">
        <v>260</v>
      </c>
      <c r="C66" s="247" t="s">
        <v>261</v>
      </c>
      <c r="D66" s="230" t="s">
        <v>199</v>
      </c>
      <c r="E66" s="231">
        <v>2</v>
      </c>
      <c r="F66" s="232"/>
      <c r="G66" s="233">
        <f>ROUND(E66*F66,2)</f>
        <v>0</v>
      </c>
      <c r="H66" s="232"/>
      <c r="I66" s="233">
        <f>ROUND(E66*H66,2)</f>
        <v>0</v>
      </c>
      <c r="J66" s="232"/>
      <c r="K66" s="233">
        <f>ROUND(E66*J66,2)</f>
        <v>0</v>
      </c>
      <c r="L66" s="233">
        <v>21</v>
      </c>
      <c r="M66" s="233">
        <f>G66*(1+L66/100)</f>
        <v>0</v>
      </c>
      <c r="N66" s="233">
        <v>0</v>
      </c>
      <c r="O66" s="233">
        <f>ROUND(E66*N66,2)</f>
        <v>0</v>
      </c>
      <c r="P66" s="233">
        <v>0</v>
      </c>
      <c r="Q66" s="233">
        <f>ROUND(E66*P66,2)</f>
        <v>0</v>
      </c>
      <c r="R66" s="233" t="s">
        <v>262</v>
      </c>
      <c r="S66" s="233" t="s">
        <v>168</v>
      </c>
      <c r="T66" s="234" t="s">
        <v>168</v>
      </c>
      <c r="U66" s="220">
        <v>0.06</v>
      </c>
      <c r="V66" s="220">
        <f>ROUND(E66*U66,2)</f>
        <v>0.12</v>
      </c>
      <c r="W66" s="220"/>
      <c r="X66" s="220" t="s">
        <v>169</v>
      </c>
      <c r="Y66" s="211"/>
      <c r="Z66" s="211"/>
      <c r="AA66" s="211"/>
      <c r="AB66" s="211"/>
      <c r="AC66" s="211"/>
      <c r="AD66" s="211"/>
      <c r="AE66" s="211"/>
      <c r="AF66" s="211"/>
      <c r="AG66" s="211" t="s">
        <v>170</v>
      </c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18"/>
      <c r="B67" s="219"/>
      <c r="C67" s="258" t="s">
        <v>263</v>
      </c>
      <c r="D67" s="256"/>
      <c r="E67" s="256"/>
      <c r="F67" s="256"/>
      <c r="G67" s="256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11"/>
      <c r="Z67" s="211"/>
      <c r="AA67" s="211"/>
      <c r="AB67" s="211"/>
      <c r="AC67" s="211"/>
      <c r="AD67" s="211"/>
      <c r="AE67" s="211"/>
      <c r="AF67" s="211"/>
      <c r="AG67" s="211" t="s">
        <v>172</v>
      </c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">
      <c r="A68" s="218"/>
      <c r="B68" s="219"/>
      <c r="C68" s="259" t="s">
        <v>358</v>
      </c>
      <c r="D68" s="254"/>
      <c r="E68" s="255">
        <v>2</v>
      </c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11"/>
      <c r="Z68" s="211"/>
      <c r="AA68" s="211"/>
      <c r="AB68" s="211"/>
      <c r="AC68" s="211"/>
      <c r="AD68" s="211"/>
      <c r="AE68" s="211"/>
      <c r="AF68" s="211"/>
      <c r="AG68" s="211" t="s">
        <v>174</v>
      </c>
      <c r="AH68" s="211">
        <v>0</v>
      </c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">
      <c r="A69" s="228">
        <v>18</v>
      </c>
      <c r="B69" s="229" t="s">
        <v>277</v>
      </c>
      <c r="C69" s="247" t="s">
        <v>278</v>
      </c>
      <c r="D69" s="230" t="s">
        <v>279</v>
      </c>
      <c r="E69" s="231">
        <v>0.05</v>
      </c>
      <c r="F69" s="232"/>
      <c r="G69" s="233">
        <f>ROUND(E69*F69,2)</f>
        <v>0</v>
      </c>
      <c r="H69" s="232"/>
      <c r="I69" s="233">
        <f>ROUND(E69*H69,2)</f>
        <v>0</v>
      </c>
      <c r="J69" s="232"/>
      <c r="K69" s="233">
        <f>ROUND(E69*J69,2)</f>
        <v>0</v>
      </c>
      <c r="L69" s="233">
        <v>21</v>
      </c>
      <c r="M69" s="233">
        <f>G69*(1+L69/100)</f>
        <v>0</v>
      </c>
      <c r="N69" s="233">
        <v>1E-3</v>
      </c>
      <c r="O69" s="233">
        <f>ROUND(E69*N69,2)</f>
        <v>0</v>
      </c>
      <c r="P69" s="233">
        <v>0</v>
      </c>
      <c r="Q69" s="233">
        <f>ROUND(E69*P69,2)</f>
        <v>0</v>
      </c>
      <c r="R69" s="233" t="s">
        <v>280</v>
      </c>
      <c r="S69" s="233" t="s">
        <v>168</v>
      </c>
      <c r="T69" s="234" t="s">
        <v>168</v>
      </c>
      <c r="U69" s="220">
        <v>0</v>
      </c>
      <c r="V69" s="220">
        <f>ROUND(E69*U69,2)</f>
        <v>0</v>
      </c>
      <c r="W69" s="220"/>
      <c r="X69" s="220" t="s">
        <v>281</v>
      </c>
      <c r="Y69" s="211"/>
      <c r="Z69" s="211"/>
      <c r="AA69" s="211"/>
      <c r="AB69" s="211"/>
      <c r="AC69" s="211"/>
      <c r="AD69" s="211"/>
      <c r="AE69" s="211"/>
      <c r="AF69" s="211"/>
      <c r="AG69" s="211" t="s">
        <v>282</v>
      </c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 x14ac:dyDescent="0.2">
      <c r="A70" s="218"/>
      <c r="B70" s="219"/>
      <c r="C70" s="259" t="s">
        <v>472</v>
      </c>
      <c r="D70" s="254"/>
      <c r="E70" s="255">
        <v>0.05</v>
      </c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11"/>
      <c r="Z70" s="211"/>
      <c r="AA70" s="211"/>
      <c r="AB70" s="211"/>
      <c r="AC70" s="211"/>
      <c r="AD70" s="211"/>
      <c r="AE70" s="211"/>
      <c r="AF70" s="211"/>
      <c r="AG70" s="211" t="s">
        <v>174</v>
      </c>
      <c r="AH70" s="211">
        <v>5</v>
      </c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x14ac:dyDescent="0.2">
      <c r="A71" s="222" t="s">
        <v>118</v>
      </c>
      <c r="B71" s="223" t="s">
        <v>75</v>
      </c>
      <c r="C71" s="246" t="s">
        <v>76</v>
      </c>
      <c r="D71" s="224"/>
      <c r="E71" s="225"/>
      <c r="F71" s="226"/>
      <c r="G71" s="226">
        <f>SUMIF(AG72:AG97,"&lt;&gt;NOR",G72:G97)</f>
        <v>0</v>
      </c>
      <c r="H71" s="226"/>
      <c r="I71" s="226">
        <f>SUM(I72:I97)</f>
        <v>0</v>
      </c>
      <c r="J71" s="226"/>
      <c r="K71" s="226">
        <f>SUM(K72:K97)</f>
        <v>0</v>
      </c>
      <c r="L71" s="226"/>
      <c r="M71" s="226">
        <f>SUM(M72:M97)</f>
        <v>0</v>
      </c>
      <c r="N71" s="226"/>
      <c r="O71" s="226">
        <f>SUM(O72:O97)</f>
        <v>17.599999999999998</v>
      </c>
      <c r="P71" s="226"/>
      <c r="Q71" s="226">
        <f>SUM(Q72:Q97)</f>
        <v>0</v>
      </c>
      <c r="R71" s="226"/>
      <c r="S71" s="226"/>
      <c r="T71" s="227"/>
      <c r="U71" s="221"/>
      <c r="V71" s="221">
        <f>SUM(V72:V97)</f>
        <v>22.299999999999997</v>
      </c>
      <c r="W71" s="221"/>
      <c r="X71" s="221"/>
      <c r="AG71" t="s">
        <v>119</v>
      </c>
    </row>
    <row r="72" spans="1:60" ht="22.5" outlineLevel="1" x14ac:dyDescent="0.2">
      <c r="A72" s="228">
        <v>19</v>
      </c>
      <c r="B72" s="229" t="s">
        <v>288</v>
      </c>
      <c r="C72" s="247" t="s">
        <v>289</v>
      </c>
      <c r="D72" s="230" t="s">
        <v>199</v>
      </c>
      <c r="E72" s="231">
        <v>19</v>
      </c>
      <c r="F72" s="232"/>
      <c r="G72" s="233">
        <f>ROUND(E72*F72,2)</f>
        <v>0</v>
      </c>
      <c r="H72" s="232"/>
      <c r="I72" s="233">
        <f>ROUND(E72*H72,2)</f>
        <v>0</v>
      </c>
      <c r="J72" s="232"/>
      <c r="K72" s="233">
        <f>ROUND(E72*J72,2)</f>
        <v>0</v>
      </c>
      <c r="L72" s="233">
        <v>21</v>
      </c>
      <c r="M72" s="233">
        <f>G72*(1+L72/100)</f>
        <v>0</v>
      </c>
      <c r="N72" s="233">
        <v>0.19950000000000001</v>
      </c>
      <c r="O72" s="233">
        <f>ROUND(E72*N72,2)</f>
        <v>3.79</v>
      </c>
      <c r="P72" s="233">
        <v>0</v>
      </c>
      <c r="Q72" s="233">
        <f>ROUND(E72*P72,2)</f>
        <v>0</v>
      </c>
      <c r="R72" s="233" t="s">
        <v>200</v>
      </c>
      <c r="S72" s="233" t="s">
        <v>168</v>
      </c>
      <c r="T72" s="234" t="s">
        <v>168</v>
      </c>
      <c r="U72" s="220">
        <v>2.5999999999999999E-2</v>
      </c>
      <c r="V72" s="220">
        <f>ROUND(E72*U72,2)</f>
        <v>0.49</v>
      </c>
      <c r="W72" s="220"/>
      <c r="X72" s="220" t="s">
        <v>169</v>
      </c>
      <c r="Y72" s="211"/>
      <c r="Z72" s="211"/>
      <c r="AA72" s="211"/>
      <c r="AB72" s="211"/>
      <c r="AC72" s="211"/>
      <c r="AD72" s="211"/>
      <c r="AE72" s="211"/>
      <c r="AF72" s="211"/>
      <c r="AG72" s="211" t="s">
        <v>170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">
      <c r="A73" s="218"/>
      <c r="B73" s="219"/>
      <c r="C73" s="258" t="s">
        <v>290</v>
      </c>
      <c r="D73" s="256"/>
      <c r="E73" s="256"/>
      <c r="F73" s="256"/>
      <c r="G73" s="256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11"/>
      <c r="Z73" s="211"/>
      <c r="AA73" s="211"/>
      <c r="AB73" s="211"/>
      <c r="AC73" s="211"/>
      <c r="AD73" s="211"/>
      <c r="AE73" s="211"/>
      <c r="AF73" s="211"/>
      <c r="AG73" s="211" t="s">
        <v>172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18"/>
      <c r="B74" s="219"/>
      <c r="C74" s="249" t="s">
        <v>473</v>
      </c>
      <c r="D74" s="237"/>
      <c r="E74" s="237"/>
      <c r="F74" s="237"/>
      <c r="G74" s="237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11"/>
      <c r="Z74" s="211"/>
      <c r="AA74" s="211"/>
      <c r="AB74" s="211"/>
      <c r="AC74" s="211"/>
      <c r="AD74" s="211"/>
      <c r="AE74" s="211"/>
      <c r="AF74" s="211"/>
      <c r="AG74" s="211" t="s">
        <v>128</v>
      </c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 x14ac:dyDescent="0.2">
      <c r="A75" s="218"/>
      <c r="B75" s="219"/>
      <c r="C75" s="259" t="s">
        <v>474</v>
      </c>
      <c r="D75" s="254"/>
      <c r="E75" s="255">
        <v>19</v>
      </c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11"/>
      <c r="Z75" s="211"/>
      <c r="AA75" s="211"/>
      <c r="AB75" s="211"/>
      <c r="AC75" s="211"/>
      <c r="AD75" s="211"/>
      <c r="AE75" s="211"/>
      <c r="AF75" s="211"/>
      <c r="AG75" s="211" t="s">
        <v>174</v>
      </c>
      <c r="AH75" s="211">
        <v>0</v>
      </c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ht="22.5" outlineLevel="1" x14ac:dyDescent="0.2">
      <c r="A76" s="228">
        <v>20</v>
      </c>
      <c r="B76" s="229" t="s">
        <v>292</v>
      </c>
      <c r="C76" s="247" t="s">
        <v>293</v>
      </c>
      <c r="D76" s="230" t="s">
        <v>199</v>
      </c>
      <c r="E76" s="231">
        <v>23.5</v>
      </c>
      <c r="F76" s="232"/>
      <c r="G76" s="233">
        <f>ROUND(E76*F76,2)</f>
        <v>0</v>
      </c>
      <c r="H76" s="232"/>
      <c r="I76" s="233">
        <f>ROUND(E76*H76,2)</f>
        <v>0</v>
      </c>
      <c r="J76" s="232"/>
      <c r="K76" s="233">
        <f>ROUND(E76*J76,2)</f>
        <v>0</v>
      </c>
      <c r="L76" s="233">
        <v>21</v>
      </c>
      <c r="M76" s="233">
        <f>G76*(1+L76/100)</f>
        <v>0</v>
      </c>
      <c r="N76" s="233">
        <v>0.441</v>
      </c>
      <c r="O76" s="233">
        <f>ROUND(E76*N76,2)</f>
        <v>10.36</v>
      </c>
      <c r="P76" s="233">
        <v>0</v>
      </c>
      <c r="Q76" s="233">
        <f>ROUND(E76*P76,2)</f>
        <v>0</v>
      </c>
      <c r="R76" s="233" t="s">
        <v>200</v>
      </c>
      <c r="S76" s="233" t="s">
        <v>168</v>
      </c>
      <c r="T76" s="234" t="s">
        <v>168</v>
      </c>
      <c r="U76" s="220">
        <v>2.9000000000000001E-2</v>
      </c>
      <c r="V76" s="220">
        <f>ROUND(E76*U76,2)</f>
        <v>0.68</v>
      </c>
      <c r="W76" s="220"/>
      <c r="X76" s="220" t="s">
        <v>169</v>
      </c>
      <c r="Y76" s="211"/>
      <c r="Z76" s="211"/>
      <c r="AA76" s="211"/>
      <c r="AB76" s="211"/>
      <c r="AC76" s="211"/>
      <c r="AD76" s="211"/>
      <c r="AE76" s="211"/>
      <c r="AF76" s="211"/>
      <c r="AG76" s="211" t="s">
        <v>170</v>
      </c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">
      <c r="A77" s="218"/>
      <c r="B77" s="219"/>
      <c r="C77" s="259" t="s">
        <v>475</v>
      </c>
      <c r="D77" s="254"/>
      <c r="E77" s="255">
        <v>19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11"/>
      <c r="Z77" s="211"/>
      <c r="AA77" s="211"/>
      <c r="AB77" s="211"/>
      <c r="AC77" s="211"/>
      <c r="AD77" s="211"/>
      <c r="AE77" s="211"/>
      <c r="AF77" s="211"/>
      <c r="AG77" s="211" t="s">
        <v>174</v>
      </c>
      <c r="AH77" s="211">
        <v>0</v>
      </c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1" x14ac:dyDescent="0.2">
      <c r="A78" s="218"/>
      <c r="B78" s="219"/>
      <c r="C78" s="259" t="s">
        <v>476</v>
      </c>
      <c r="D78" s="254"/>
      <c r="E78" s="255">
        <v>4.5</v>
      </c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11"/>
      <c r="Z78" s="211"/>
      <c r="AA78" s="211"/>
      <c r="AB78" s="211"/>
      <c r="AC78" s="211"/>
      <c r="AD78" s="211"/>
      <c r="AE78" s="211"/>
      <c r="AF78" s="211"/>
      <c r="AG78" s="211" t="s">
        <v>174</v>
      </c>
      <c r="AH78" s="211">
        <v>0</v>
      </c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ht="22.5" outlineLevel="1" x14ac:dyDescent="0.2">
      <c r="A79" s="228">
        <v>21</v>
      </c>
      <c r="B79" s="229" t="s">
        <v>317</v>
      </c>
      <c r="C79" s="247" t="s">
        <v>318</v>
      </c>
      <c r="D79" s="230" t="s">
        <v>199</v>
      </c>
      <c r="E79" s="231">
        <v>4.5</v>
      </c>
      <c r="F79" s="232"/>
      <c r="G79" s="233">
        <f>ROUND(E79*F79,2)</f>
        <v>0</v>
      </c>
      <c r="H79" s="232"/>
      <c r="I79" s="233">
        <f>ROUND(E79*H79,2)</f>
        <v>0</v>
      </c>
      <c r="J79" s="232"/>
      <c r="K79" s="233">
        <f>ROUND(E79*J79,2)</f>
        <v>0</v>
      </c>
      <c r="L79" s="233">
        <v>21</v>
      </c>
      <c r="M79" s="233">
        <f>G79*(1+L79/100)</f>
        <v>0</v>
      </c>
      <c r="N79" s="233">
        <v>5.0000000000000001E-4</v>
      </c>
      <c r="O79" s="233">
        <f>ROUND(E79*N79,2)</f>
        <v>0</v>
      </c>
      <c r="P79" s="233">
        <v>0</v>
      </c>
      <c r="Q79" s="233">
        <f>ROUND(E79*P79,2)</f>
        <v>0</v>
      </c>
      <c r="R79" s="233" t="s">
        <v>200</v>
      </c>
      <c r="S79" s="233" t="s">
        <v>168</v>
      </c>
      <c r="T79" s="234" t="s">
        <v>168</v>
      </c>
      <c r="U79" s="220">
        <v>2E-3</v>
      </c>
      <c r="V79" s="220">
        <f>ROUND(E79*U79,2)</f>
        <v>0.01</v>
      </c>
      <c r="W79" s="220"/>
      <c r="X79" s="220" t="s">
        <v>169</v>
      </c>
      <c r="Y79" s="211"/>
      <c r="Z79" s="211"/>
      <c r="AA79" s="211"/>
      <c r="AB79" s="211"/>
      <c r="AC79" s="211"/>
      <c r="AD79" s="211"/>
      <c r="AE79" s="211"/>
      <c r="AF79" s="211"/>
      <c r="AG79" s="211" t="s">
        <v>170</v>
      </c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1" x14ac:dyDescent="0.2">
      <c r="A80" s="218"/>
      <c r="B80" s="219"/>
      <c r="C80" s="259" t="s">
        <v>460</v>
      </c>
      <c r="D80" s="254"/>
      <c r="E80" s="255">
        <v>4.5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11"/>
      <c r="Z80" s="211"/>
      <c r="AA80" s="211"/>
      <c r="AB80" s="211"/>
      <c r="AC80" s="211"/>
      <c r="AD80" s="211"/>
      <c r="AE80" s="211"/>
      <c r="AF80" s="211"/>
      <c r="AG80" s="211" t="s">
        <v>174</v>
      </c>
      <c r="AH80" s="211">
        <v>0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outlineLevel="1" x14ac:dyDescent="0.2">
      <c r="A81" s="228">
        <v>22</v>
      </c>
      <c r="B81" s="229" t="s">
        <v>312</v>
      </c>
      <c r="C81" s="247" t="s">
        <v>313</v>
      </c>
      <c r="D81" s="230" t="s">
        <v>314</v>
      </c>
      <c r="E81" s="231">
        <v>0.99</v>
      </c>
      <c r="F81" s="232"/>
      <c r="G81" s="233">
        <f>ROUND(E81*F81,2)</f>
        <v>0</v>
      </c>
      <c r="H81" s="232"/>
      <c r="I81" s="233">
        <f>ROUND(E81*H81,2)</f>
        <v>0</v>
      </c>
      <c r="J81" s="232"/>
      <c r="K81" s="233">
        <f>ROUND(E81*J81,2)</f>
        <v>0</v>
      </c>
      <c r="L81" s="233">
        <v>21</v>
      </c>
      <c r="M81" s="233">
        <f>G81*(1+L81/100)</f>
        <v>0</v>
      </c>
      <c r="N81" s="233">
        <v>1</v>
      </c>
      <c r="O81" s="233">
        <f>ROUND(E81*N81,2)</f>
        <v>0.99</v>
      </c>
      <c r="P81" s="233">
        <v>0</v>
      </c>
      <c r="Q81" s="233">
        <f>ROUND(E81*P81,2)</f>
        <v>0</v>
      </c>
      <c r="R81" s="233"/>
      <c r="S81" s="233" t="s">
        <v>123</v>
      </c>
      <c r="T81" s="234" t="s">
        <v>168</v>
      </c>
      <c r="U81" s="220">
        <v>0.23</v>
      </c>
      <c r="V81" s="220">
        <f>ROUND(E81*U81,2)</f>
        <v>0.23</v>
      </c>
      <c r="W81" s="220"/>
      <c r="X81" s="220" t="s">
        <v>169</v>
      </c>
      <c r="Y81" s="211"/>
      <c r="Z81" s="211"/>
      <c r="AA81" s="211"/>
      <c r="AB81" s="211"/>
      <c r="AC81" s="211"/>
      <c r="AD81" s="211"/>
      <c r="AE81" s="211"/>
      <c r="AF81" s="211"/>
      <c r="AG81" s="211" t="s">
        <v>170</v>
      </c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 x14ac:dyDescent="0.2">
      <c r="A82" s="218"/>
      <c r="B82" s="219"/>
      <c r="C82" s="248" t="s">
        <v>477</v>
      </c>
      <c r="D82" s="236"/>
      <c r="E82" s="236"/>
      <c r="F82" s="236"/>
      <c r="G82" s="236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11"/>
      <c r="Z82" s="211"/>
      <c r="AA82" s="211"/>
      <c r="AB82" s="211"/>
      <c r="AC82" s="211"/>
      <c r="AD82" s="211"/>
      <c r="AE82" s="211"/>
      <c r="AF82" s="211"/>
      <c r="AG82" s="211" t="s">
        <v>128</v>
      </c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">
      <c r="A83" s="218"/>
      <c r="B83" s="219"/>
      <c r="C83" s="259" t="s">
        <v>478</v>
      </c>
      <c r="D83" s="254"/>
      <c r="E83" s="255">
        <v>0.99</v>
      </c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11"/>
      <c r="Z83" s="211"/>
      <c r="AA83" s="211"/>
      <c r="AB83" s="211"/>
      <c r="AC83" s="211"/>
      <c r="AD83" s="211"/>
      <c r="AE83" s="211"/>
      <c r="AF83" s="211"/>
      <c r="AG83" s="211" t="s">
        <v>174</v>
      </c>
      <c r="AH83" s="211">
        <v>0</v>
      </c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 x14ac:dyDescent="0.2">
      <c r="A84" s="228">
        <v>23</v>
      </c>
      <c r="B84" s="229" t="s">
        <v>320</v>
      </c>
      <c r="C84" s="247" t="s">
        <v>321</v>
      </c>
      <c r="D84" s="230" t="s">
        <v>211</v>
      </c>
      <c r="E84" s="231">
        <v>9</v>
      </c>
      <c r="F84" s="232"/>
      <c r="G84" s="233">
        <f>ROUND(E84*F84,2)</f>
        <v>0</v>
      </c>
      <c r="H84" s="232"/>
      <c r="I84" s="233">
        <f>ROUND(E84*H84,2)</f>
        <v>0</v>
      </c>
      <c r="J84" s="232"/>
      <c r="K84" s="233">
        <f>ROUND(E84*J84,2)</f>
        <v>0</v>
      </c>
      <c r="L84" s="233">
        <v>21</v>
      </c>
      <c r="M84" s="233">
        <f>G84*(1+L84/100)</f>
        <v>0</v>
      </c>
      <c r="N84" s="233">
        <v>3.5999999999999999E-3</v>
      </c>
      <c r="O84" s="233">
        <f>ROUND(E84*N84,2)</f>
        <v>0.03</v>
      </c>
      <c r="P84" s="233">
        <v>0</v>
      </c>
      <c r="Q84" s="233">
        <f>ROUND(E84*P84,2)</f>
        <v>0</v>
      </c>
      <c r="R84" s="233"/>
      <c r="S84" s="233" t="s">
        <v>123</v>
      </c>
      <c r="T84" s="234" t="s">
        <v>168</v>
      </c>
      <c r="U84" s="220">
        <v>4.5999999999999999E-2</v>
      </c>
      <c r="V84" s="220">
        <f>ROUND(E84*U84,2)</f>
        <v>0.41</v>
      </c>
      <c r="W84" s="220"/>
      <c r="X84" s="220" t="s">
        <v>169</v>
      </c>
      <c r="Y84" s="211"/>
      <c r="Z84" s="211"/>
      <c r="AA84" s="211"/>
      <c r="AB84" s="211"/>
      <c r="AC84" s="211"/>
      <c r="AD84" s="211"/>
      <c r="AE84" s="211"/>
      <c r="AF84" s="211"/>
      <c r="AG84" s="211" t="s">
        <v>170</v>
      </c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18"/>
      <c r="B85" s="219"/>
      <c r="C85" s="248" t="s">
        <v>322</v>
      </c>
      <c r="D85" s="236"/>
      <c r="E85" s="236"/>
      <c r="F85" s="236"/>
      <c r="G85" s="236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11"/>
      <c r="Z85" s="211"/>
      <c r="AA85" s="211"/>
      <c r="AB85" s="211"/>
      <c r="AC85" s="211"/>
      <c r="AD85" s="211"/>
      <c r="AE85" s="211"/>
      <c r="AF85" s="211"/>
      <c r="AG85" s="211" t="s">
        <v>128</v>
      </c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outlineLevel="1" x14ac:dyDescent="0.2">
      <c r="A86" s="218"/>
      <c r="B86" s="219"/>
      <c r="C86" s="259" t="s">
        <v>479</v>
      </c>
      <c r="D86" s="254"/>
      <c r="E86" s="255">
        <v>9</v>
      </c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11"/>
      <c r="Z86" s="211"/>
      <c r="AA86" s="211"/>
      <c r="AB86" s="211"/>
      <c r="AC86" s="211"/>
      <c r="AD86" s="211"/>
      <c r="AE86" s="211"/>
      <c r="AF86" s="211"/>
      <c r="AG86" s="211" t="s">
        <v>174</v>
      </c>
      <c r="AH86" s="211">
        <v>0</v>
      </c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outlineLevel="1" x14ac:dyDescent="0.2">
      <c r="A87" s="228">
        <v>24</v>
      </c>
      <c r="B87" s="229" t="s">
        <v>295</v>
      </c>
      <c r="C87" s="247" t="s">
        <v>296</v>
      </c>
      <c r="D87" s="230" t="s">
        <v>199</v>
      </c>
      <c r="E87" s="231">
        <v>18.5</v>
      </c>
      <c r="F87" s="232"/>
      <c r="G87" s="233">
        <f>ROUND(E87*F87,2)</f>
        <v>0</v>
      </c>
      <c r="H87" s="232"/>
      <c r="I87" s="233">
        <f>ROUND(E87*H87,2)</f>
        <v>0</v>
      </c>
      <c r="J87" s="232"/>
      <c r="K87" s="233">
        <f>ROUND(E87*J87,2)</f>
        <v>0</v>
      </c>
      <c r="L87" s="233">
        <v>21</v>
      </c>
      <c r="M87" s="233">
        <f>G87*(1+L87/100)</f>
        <v>0</v>
      </c>
      <c r="N87" s="233">
        <v>7.3899999999999993E-2</v>
      </c>
      <c r="O87" s="233">
        <f>ROUND(E87*N87,2)</f>
        <v>1.37</v>
      </c>
      <c r="P87" s="233">
        <v>0</v>
      </c>
      <c r="Q87" s="233">
        <f>ROUND(E87*P87,2)</f>
        <v>0</v>
      </c>
      <c r="R87" s="233" t="s">
        <v>200</v>
      </c>
      <c r="S87" s="233" t="s">
        <v>168</v>
      </c>
      <c r="T87" s="234" t="s">
        <v>168</v>
      </c>
      <c r="U87" s="220">
        <v>0.45200000000000001</v>
      </c>
      <c r="V87" s="220">
        <f>ROUND(E87*U87,2)</f>
        <v>8.36</v>
      </c>
      <c r="W87" s="220"/>
      <c r="X87" s="220" t="s">
        <v>169</v>
      </c>
      <c r="Y87" s="211"/>
      <c r="Z87" s="211"/>
      <c r="AA87" s="211"/>
      <c r="AB87" s="211"/>
      <c r="AC87" s="211"/>
      <c r="AD87" s="211"/>
      <c r="AE87" s="211"/>
      <c r="AF87" s="211"/>
      <c r="AG87" s="211" t="s">
        <v>170</v>
      </c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ht="22.5" outlineLevel="1" x14ac:dyDescent="0.2">
      <c r="A88" s="218"/>
      <c r="B88" s="219"/>
      <c r="C88" s="258" t="s">
        <v>297</v>
      </c>
      <c r="D88" s="256"/>
      <c r="E88" s="256"/>
      <c r="F88" s="256"/>
      <c r="G88" s="256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11"/>
      <c r="Z88" s="211"/>
      <c r="AA88" s="211"/>
      <c r="AB88" s="211"/>
      <c r="AC88" s="211"/>
      <c r="AD88" s="211"/>
      <c r="AE88" s="211"/>
      <c r="AF88" s="211"/>
      <c r="AG88" s="211" t="s">
        <v>172</v>
      </c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35" t="str">
        <f>C88</f>
        <v>s provedením lože z kameniva drceného, s vyplněním spár, s dvojitým hutněním a se smetením přebytečného materiálu na krajnici. S dodáním hmot pro lože a výplň spár.</v>
      </c>
      <c r="BB88" s="211"/>
      <c r="BC88" s="211"/>
      <c r="BD88" s="211"/>
      <c r="BE88" s="211"/>
      <c r="BF88" s="211"/>
      <c r="BG88" s="211"/>
      <c r="BH88" s="211"/>
    </row>
    <row r="89" spans="1:60" outlineLevel="1" x14ac:dyDescent="0.2">
      <c r="A89" s="218"/>
      <c r="B89" s="219"/>
      <c r="C89" s="259" t="s">
        <v>480</v>
      </c>
      <c r="D89" s="254"/>
      <c r="E89" s="255">
        <v>18.5</v>
      </c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11"/>
      <c r="Z89" s="211"/>
      <c r="AA89" s="211"/>
      <c r="AB89" s="211"/>
      <c r="AC89" s="211"/>
      <c r="AD89" s="211"/>
      <c r="AE89" s="211"/>
      <c r="AF89" s="211"/>
      <c r="AG89" s="211" t="s">
        <v>174</v>
      </c>
      <c r="AH89" s="211">
        <v>0</v>
      </c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ht="22.5" outlineLevel="1" x14ac:dyDescent="0.2">
      <c r="A90" s="228">
        <v>25</v>
      </c>
      <c r="B90" s="229" t="s">
        <v>300</v>
      </c>
      <c r="C90" s="247" t="s">
        <v>301</v>
      </c>
      <c r="D90" s="230" t="s">
        <v>199</v>
      </c>
      <c r="E90" s="231">
        <v>2.52</v>
      </c>
      <c r="F90" s="232"/>
      <c r="G90" s="233">
        <f>ROUND(E90*F90,2)</f>
        <v>0</v>
      </c>
      <c r="H90" s="232"/>
      <c r="I90" s="233">
        <f>ROUND(E90*H90,2)</f>
        <v>0</v>
      </c>
      <c r="J90" s="232"/>
      <c r="K90" s="233">
        <f>ROUND(E90*J90,2)</f>
        <v>0</v>
      </c>
      <c r="L90" s="233">
        <v>21</v>
      </c>
      <c r="M90" s="233">
        <f>G90*(1+L90/100)</f>
        <v>0</v>
      </c>
      <c r="N90" s="233">
        <v>0.129</v>
      </c>
      <c r="O90" s="233">
        <f>ROUND(E90*N90,2)</f>
        <v>0.33</v>
      </c>
      <c r="P90" s="233">
        <v>0</v>
      </c>
      <c r="Q90" s="233">
        <f>ROUND(E90*P90,2)</f>
        <v>0</v>
      </c>
      <c r="R90" s="233" t="s">
        <v>280</v>
      </c>
      <c r="S90" s="233" t="s">
        <v>168</v>
      </c>
      <c r="T90" s="234" t="s">
        <v>168</v>
      </c>
      <c r="U90" s="220">
        <v>0</v>
      </c>
      <c r="V90" s="220">
        <f>ROUND(E90*U90,2)</f>
        <v>0</v>
      </c>
      <c r="W90" s="220"/>
      <c r="X90" s="220" t="s">
        <v>281</v>
      </c>
      <c r="Y90" s="211"/>
      <c r="Z90" s="211"/>
      <c r="AA90" s="211"/>
      <c r="AB90" s="211"/>
      <c r="AC90" s="211"/>
      <c r="AD90" s="211"/>
      <c r="AE90" s="211"/>
      <c r="AF90" s="211"/>
      <c r="AG90" s="211" t="s">
        <v>282</v>
      </c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1" x14ac:dyDescent="0.2">
      <c r="A91" s="218"/>
      <c r="B91" s="219"/>
      <c r="C91" s="259" t="s">
        <v>481</v>
      </c>
      <c r="D91" s="254"/>
      <c r="E91" s="255">
        <v>7.98</v>
      </c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11"/>
      <c r="Z91" s="211"/>
      <c r="AA91" s="211"/>
      <c r="AB91" s="211"/>
      <c r="AC91" s="211"/>
      <c r="AD91" s="211"/>
      <c r="AE91" s="211"/>
      <c r="AF91" s="211"/>
      <c r="AG91" s="211" t="s">
        <v>174</v>
      </c>
      <c r="AH91" s="211">
        <v>0</v>
      </c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">
      <c r="A92" s="218"/>
      <c r="B92" s="219"/>
      <c r="C92" s="259" t="s">
        <v>482</v>
      </c>
      <c r="D92" s="254"/>
      <c r="E92" s="255">
        <v>-5.46</v>
      </c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11"/>
      <c r="Z92" s="211"/>
      <c r="AA92" s="211"/>
      <c r="AB92" s="211"/>
      <c r="AC92" s="211"/>
      <c r="AD92" s="211"/>
      <c r="AE92" s="211"/>
      <c r="AF92" s="211"/>
      <c r="AG92" s="211" t="s">
        <v>174</v>
      </c>
      <c r="AH92" s="211">
        <v>0</v>
      </c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ht="22.5" outlineLevel="1" x14ac:dyDescent="0.2">
      <c r="A93" s="228">
        <v>26</v>
      </c>
      <c r="B93" s="229" t="s">
        <v>305</v>
      </c>
      <c r="C93" s="247" t="s">
        <v>306</v>
      </c>
      <c r="D93" s="230" t="s">
        <v>199</v>
      </c>
      <c r="E93" s="231">
        <v>5.46</v>
      </c>
      <c r="F93" s="232"/>
      <c r="G93" s="233">
        <f>ROUND(E93*F93,2)</f>
        <v>0</v>
      </c>
      <c r="H93" s="232"/>
      <c r="I93" s="233">
        <f>ROUND(E93*H93,2)</f>
        <v>0</v>
      </c>
      <c r="J93" s="232"/>
      <c r="K93" s="233">
        <f>ROUND(E93*J93,2)</f>
        <v>0</v>
      </c>
      <c r="L93" s="233">
        <v>21</v>
      </c>
      <c r="M93" s="233">
        <f>G93*(1+L93/100)</f>
        <v>0</v>
      </c>
      <c r="N93" s="233">
        <v>0.13150000000000001</v>
      </c>
      <c r="O93" s="233">
        <f>ROUND(E93*N93,2)</f>
        <v>0.72</v>
      </c>
      <c r="P93" s="233">
        <v>0</v>
      </c>
      <c r="Q93" s="233">
        <f>ROUND(E93*P93,2)</f>
        <v>0</v>
      </c>
      <c r="R93" s="233" t="s">
        <v>280</v>
      </c>
      <c r="S93" s="233" t="s">
        <v>168</v>
      </c>
      <c r="T93" s="234" t="s">
        <v>168</v>
      </c>
      <c r="U93" s="220">
        <v>0</v>
      </c>
      <c r="V93" s="220">
        <f>ROUND(E93*U93,2)</f>
        <v>0</v>
      </c>
      <c r="W93" s="220"/>
      <c r="X93" s="220" t="s">
        <v>281</v>
      </c>
      <c r="Y93" s="211"/>
      <c r="Z93" s="211"/>
      <c r="AA93" s="211"/>
      <c r="AB93" s="211"/>
      <c r="AC93" s="211"/>
      <c r="AD93" s="211"/>
      <c r="AE93" s="211"/>
      <c r="AF93" s="211"/>
      <c r="AG93" s="211" t="s">
        <v>282</v>
      </c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 x14ac:dyDescent="0.2">
      <c r="A94" s="218"/>
      <c r="B94" s="219"/>
      <c r="C94" s="259" t="s">
        <v>483</v>
      </c>
      <c r="D94" s="254"/>
      <c r="E94" s="255">
        <v>5.46</v>
      </c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11"/>
      <c r="Z94" s="211"/>
      <c r="AA94" s="211"/>
      <c r="AB94" s="211"/>
      <c r="AC94" s="211"/>
      <c r="AD94" s="211"/>
      <c r="AE94" s="211"/>
      <c r="AF94" s="211"/>
      <c r="AG94" s="211" t="s">
        <v>174</v>
      </c>
      <c r="AH94" s="211">
        <v>0</v>
      </c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">
      <c r="A95" s="228">
        <v>27</v>
      </c>
      <c r="B95" s="229" t="s">
        <v>309</v>
      </c>
      <c r="C95" s="247" t="s">
        <v>310</v>
      </c>
      <c r="D95" s="230" t="s">
        <v>211</v>
      </c>
      <c r="E95" s="231">
        <v>29.55</v>
      </c>
      <c r="F95" s="232"/>
      <c r="G95" s="233">
        <f>ROUND(E95*F95,2)</f>
        <v>0</v>
      </c>
      <c r="H95" s="232"/>
      <c r="I95" s="233">
        <f>ROUND(E95*H95,2)</f>
        <v>0</v>
      </c>
      <c r="J95" s="232"/>
      <c r="K95" s="233">
        <f>ROUND(E95*J95,2)</f>
        <v>0</v>
      </c>
      <c r="L95" s="233">
        <v>21</v>
      </c>
      <c r="M95" s="233">
        <f>G95*(1+L95/100)</f>
        <v>0</v>
      </c>
      <c r="N95" s="233">
        <v>3.3E-4</v>
      </c>
      <c r="O95" s="233">
        <f>ROUND(E95*N95,2)</f>
        <v>0.01</v>
      </c>
      <c r="P95" s="233">
        <v>0</v>
      </c>
      <c r="Q95" s="233">
        <f>ROUND(E95*P95,2)</f>
        <v>0</v>
      </c>
      <c r="R95" s="233" t="s">
        <v>200</v>
      </c>
      <c r="S95" s="233" t="s">
        <v>168</v>
      </c>
      <c r="T95" s="234" t="s">
        <v>168</v>
      </c>
      <c r="U95" s="220">
        <v>0.41</v>
      </c>
      <c r="V95" s="220">
        <f>ROUND(E95*U95,2)</f>
        <v>12.12</v>
      </c>
      <c r="W95" s="220"/>
      <c r="X95" s="220" t="s">
        <v>169</v>
      </c>
      <c r="Y95" s="211"/>
      <c r="Z95" s="211"/>
      <c r="AA95" s="211"/>
      <c r="AB95" s="211"/>
      <c r="AC95" s="211"/>
      <c r="AD95" s="211"/>
      <c r="AE95" s="211"/>
      <c r="AF95" s="211"/>
      <c r="AG95" s="211" t="s">
        <v>170</v>
      </c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18"/>
      <c r="B96" s="219"/>
      <c r="C96" s="259" t="s">
        <v>484</v>
      </c>
      <c r="D96" s="254"/>
      <c r="E96" s="255">
        <v>16.75</v>
      </c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11"/>
      <c r="Z96" s="211"/>
      <c r="AA96" s="211"/>
      <c r="AB96" s="211"/>
      <c r="AC96" s="211"/>
      <c r="AD96" s="211"/>
      <c r="AE96" s="211"/>
      <c r="AF96" s="211"/>
      <c r="AG96" s="211" t="s">
        <v>174</v>
      </c>
      <c r="AH96" s="211">
        <v>0</v>
      </c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18"/>
      <c r="B97" s="219"/>
      <c r="C97" s="259" t="s">
        <v>485</v>
      </c>
      <c r="D97" s="254"/>
      <c r="E97" s="255">
        <v>12.8</v>
      </c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11"/>
      <c r="Z97" s="211"/>
      <c r="AA97" s="211"/>
      <c r="AB97" s="211"/>
      <c r="AC97" s="211"/>
      <c r="AD97" s="211"/>
      <c r="AE97" s="211"/>
      <c r="AF97" s="211"/>
      <c r="AG97" s="211" t="s">
        <v>174</v>
      </c>
      <c r="AH97" s="211">
        <v>0</v>
      </c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x14ac:dyDescent="0.2">
      <c r="A98" s="222" t="s">
        <v>118</v>
      </c>
      <c r="B98" s="223" t="s">
        <v>77</v>
      </c>
      <c r="C98" s="246" t="s">
        <v>78</v>
      </c>
      <c r="D98" s="224"/>
      <c r="E98" s="225"/>
      <c r="F98" s="226"/>
      <c r="G98" s="226">
        <f>SUMIF(AG99:AG117,"&lt;&gt;NOR",G99:G117)</f>
        <v>0</v>
      </c>
      <c r="H98" s="226"/>
      <c r="I98" s="226">
        <f>SUM(I99:I117)</f>
        <v>0</v>
      </c>
      <c r="J98" s="226"/>
      <c r="K98" s="226">
        <f>SUM(K99:K117)</f>
        <v>0</v>
      </c>
      <c r="L98" s="226"/>
      <c r="M98" s="226">
        <f>SUM(M99:M117)</f>
        <v>0</v>
      </c>
      <c r="N98" s="226"/>
      <c r="O98" s="226">
        <f>SUM(O99:O117)</f>
        <v>6.83</v>
      </c>
      <c r="P98" s="226"/>
      <c r="Q98" s="226">
        <f>SUM(Q99:Q117)</f>
        <v>1.1000000000000001</v>
      </c>
      <c r="R98" s="226"/>
      <c r="S98" s="226"/>
      <c r="T98" s="227"/>
      <c r="U98" s="221"/>
      <c r="V98" s="221">
        <f>SUM(V99:V117)</f>
        <v>7.09</v>
      </c>
      <c r="W98" s="221"/>
      <c r="X98" s="221"/>
      <c r="AG98" t="s">
        <v>119</v>
      </c>
    </row>
    <row r="99" spans="1:60" outlineLevel="1" x14ac:dyDescent="0.2">
      <c r="A99" s="228">
        <v>28</v>
      </c>
      <c r="B99" s="229" t="s">
        <v>368</v>
      </c>
      <c r="C99" s="247" t="s">
        <v>369</v>
      </c>
      <c r="D99" s="230" t="s">
        <v>211</v>
      </c>
      <c r="E99" s="231">
        <v>9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33">
        <v>0</v>
      </c>
      <c r="O99" s="233">
        <f>ROUND(E99*N99,2)</f>
        <v>0</v>
      </c>
      <c r="P99" s="233">
        <v>0</v>
      </c>
      <c r="Q99" s="233">
        <f>ROUND(E99*P99,2)</f>
        <v>0</v>
      </c>
      <c r="R99" s="233" t="s">
        <v>200</v>
      </c>
      <c r="S99" s="233" t="s">
        <v>168</v>
      </c>
      <c r="T99" s="234" t="s">
        <v>168</v>
      </c>
      <c r="U99" s="220">
        <v>3.6999999999999998E-2</v>
      </c>
      <c r="V99" s="220">
        <f>ROUND(E99*U99,2)</f>
        <v>0.33</v>
      </c>
      <c r="W99" s="220"/>
      <c r="X99" s="220" t="s">
        <v>169</v>
      </c>
      <c r="Y99" s="211"/>
      <c r="Z99" s="211"/>
      <c r="AA99" s="211"/>
      <c r="AB99" s="211"/>
      <c r="AC99" s="211"/>
      <c r="AD99" s="211"/>
      <c r="AE99" s="211"/>
      <c r="AF99" s="211"/>
      <c r="AG99" s="211" t="s">
        <v>170</v>
      </c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18"/>
      <c r="B100" s="219"/>
      <c r="C100" s="258" t="s">
        <v>370</v>
      </c>
      <c r="D100" s="256"/>
      <c r="E100" s="256"/>
      <c r="F100" s="256"/>
      <c r="G100" s="256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11"/>
      <c r="Z100" s="211"/>
      <c r="AA100" s="211"/>
      <c r="AB100" s="211"/>
      <c r="AC100" s="211"/>
      <c r="AD100" s="211"/>
      <c r="AE100" s="211"/>
      <c r="AF100" s="211"/>
      <c r="AG100" s="211" t="s">
        <v>172</v>
      </c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 x14ac:dyDescent="0.2">
      <c r="A101" s="218"/>
      <c r="B101" s="219"/>
      <c r="C101" s="259" t="s">
        <v>479</v>
      </c>
      <c r="D101" s="254"/>
      <c r="E101" s="255">
        <v>9</v>
      </c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11"/>
      <c r="Z101" s="211"/>
      <c r="AA101" s="211"/>
      <c r="AB101" s="211"/>
      <c r="AC101" s="211"/>
      <c r="AD101" s="211"/>
      <c r="AE101" s="211"/>
      <c r="AF101" s="211"/>
      <c r="AG101" s="211" t="s">
        <v>174</v>
      </c>
      <c r="AH101" s="211">
        <v>0</v>
      </c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ht="45" outlineLevel="1" x14ac:dyDescent="0.2">
      <c r="A102" s="228">
        <v>29</v>
      </c>
      <c r="B102" s="229" t="s">
        <v>348</v>
      </c>
      <c r="C102" s="247" t="s">
        <v>349</v>
      </c>
      <c r="D102" s="230" t="s">
        <v>211</v>
      </c>
      <c r="E102" s="231">
        <v>16</v>
      </c>
      <c r="F102" s="232"/>
      <c r="G102" s="233">
        <f>ROUND(E102*F102,2)</f>
        <v>0</v>
      </c>
      <c r="H102" s="232"/>
      <c r="I102" s="233">
        <f>ROUND(E102*H102,2)</f>
        <v>0</v>
      </c>
      <c r="J102" s="232"/>
      <c r="K102" s="233">
        <f>ROUND(E102*J102,2)</f>
        <v>0</v>
      </c>
      <c r="L102" s="233">
        <v>21</v>
      </c>
      <c r="M102" s="233">
        <f>G102*(1+L102/100)</f>
        <v>0</v>
      </c>
      <c r="N102" s="233">
        <v>0.22133</v>
      </c>
      <c r="O102" s="233">
        <f>ROUND(E102*N102,2)</f>
        <v>3.54</v>
      </c>
      <c r="P102" s="233">
        <v>0</v>
      </c>
      <c r="Q102" s="233">
        <f>ROUND(E102*P102,2)</f>
        <v>0</v>
      </c>
      <c r="R102" s="233" t="s">
        <v>200</v>
      </c>
      <c r="S102" s="233" t="s">
        <v>168</v>
      </c>
      <c r="T102" s="234" t="s">
        <v>168</v>
      </c>
      <c r="U102" s="220">
        <v>0.27200000000000002</v>
      </c>
      <c r="V102" s="220">
        <f>ROUND(E102*U102,2)</f>
        <v>4.3499999999999996</v>
      </c>
      <c r="W102" s="220"/>
      <c r="X102" s="220" t="s">
        <v>169</v>
      </c>
      <c r="Y102" s="211"/>
      <c r="Z102" s="211"/>
      <c r="AA102" s="211"/>
      <c r="AB102" s="211"/>
      <c r="AC102" s="211"/>
      <c r="AD102" s="211"/>
      <c r="AE102" s="211"/>
      <c r="AF102" s="211"/>
      <c r="AG102" s="211" t="s">
        <v>170</v>
      </c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outlineLevel="1" x14ac:dyDescent="0.2">
      <c r="A103" s="218"/>
      <c r="B103" s="219"/>
      <c r="C103" s="258" t="s">
        <v>350</v>
      </c>
      <c r="D103" s="256"/>
      <c r="E103" s="256"/>
      <c r="F103" s="256"/>
      <c r="G103" s="256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11"/>
      <c r="Z103" s="211"/>
      <c r="AA103" s="211"/>
      <c r="AB103" s="211"/>
      <c r="AC103" s="211"/>
      <c r="AD103" s="211"/>
      <c r="AE103" s="211"/>
      <c r="AF103" s="211"/>
      <c r="AG103" s="211" t="s">
        <v>172</v>
      </c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outlineLevel="1" x14ac:dyDescent="0.2">
      <c r="A104" s="218"/>
      <c r="B104" s="219"/>
      <c r="C104" s="259" t="s">
        <v>486</v>
      </c>
      <c r="D104" s="254"/>
      <c r="E104" s="255">
        <v>11</v>
      </c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11"/>
      <c r="Z104" s="211"/>
      <c r="AA104" s="211"/>
      <c r="AB104" s="211"/>
      <c r="AC104" s="211"/>
      <c r="AD104" s="211"/>
      <c r="AE104" s="211"/>
      <c r="AF104" s="211"/>
      <c r="AG104" s="211" t="s">
        <v>174</v>
      </c>
      <c r="AH104" s="211">
        <v>0</v>
      </c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18"/>
      <c r="B105" s="219"/>
      <c r="C105" s="259" t="s">
        <v>487</v>
      </c>
      <c r="D105" s="254"/>
      <c r="E105" s="255">
        <v>5</v>
      </c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11"/>
      <c r="Z105" s="211"/>
      <c r="AA105" s="211"/>
      <c r="AB105" s="211"/>
      <c r="AC105" s="211"/>
      <c r="AD105" s="211"/>
      <c r="AE105" s="211"/>
      <c r="AF105" s="211"/>
      <c r="AG105" s="211" t="s">
        <v>174</v>
      </c>
      <c r="AH105" s="211">
        <v>0</v>
      </c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ht="45" outlineLevel="1" x14ac:dyDescent="0.2">
      <c r="A106" s="228">
        <v>30</v>
      </c>
      <c r="B106" s="229" t="s">
        <v>353</v>
      </c>
      <c r="C106" s="247" t="s">
        <v>354</v>
      </c>
      <c r="D106" s="230" t="s">
        <v>211</v>
      </c>
      <c r="E106" s="231">
        <v>5</v>
      </c>
      <c r="F106" s="232"/>
      <c r="G106" s="233">
        <f>ROUND(E106*F106,2)</f>
        <v>0</v>
      </c>
      <c r="H106" s="232"/>
      <c r="I106" s="233">
        <f>ROUND(E106*H106,2)</f>
        <v>0</v>
      </c>
      <c r="J106" s="232"/>
      <c r="K106" s="233">
        <f>ROUND(E106*J106,2)</f>
        <v>0</v>
      </c>
      <c r="L106" s="233">
        <v>21</v>
      </c>
      <c r="M106" s="233">
        <f>G106*(1+L106/100)</f>
        <v>0</v>
      </c>
      <c r="N106" s="233">
        <v>0.19520000000000001</v>
      </c>
      <c r="O106" s="233">
        <f>ROUND(E106*N106,2)</f>
        <v>0.98</v>
      </c>
      <c r="P106" s="233">
        <v>0</v>
      </c>
      <c r="Q106" s="233">
        <f>ROUND(E106*P106,2)</f>
        <v>0</v>
      </c>
      <c r="R106" s="233" t="s">
        <v>200</v>
      </c>
      <c r="S106" s="233" t="s">
        <v>168</v>
      </c>
      <c r="T106" s="234" t="s">
        <v>168</v>
      </c>
      <c r="U106" s="220">
        <v>0.27200000000000002</v>
      </c>
      <c r="V106" s="220">
        <f>ROUND(E106*U106,2)</f>
        <v>1.36</v>
      </c>
      <c r="W106" s="220"/>
      <c r="X106" s="220" t="s">
        <v>169</v>
      </c>
      <c r="Y106" s="211"/>
      <c r="Z106" s="211"/>
      <c r="AA106" s="211"/>
      <c r="AB106" s="211"/>
      <c r="AC106" s="211"/>
      <c r="AD106" s="211"/>
      <c r="AE106" s="211"/>
      <c r="AF106" s="211"/>
      <c r="AG106" s="211" t="s">
        <v>170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1" x14ac:dyDescent="0.2">
      <c r="A107" s="218"/>
      <c r="B107" s="219"/>
      <c r="C107" s="258" t="s">
        <v>350</v>
      </c>
      <c r="D107" s="256"/>
      <c r="E107" s="256"/>
      <c r="F107" s="256"/>
      <c r="G107" s="256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11"/>
      <c r="Z107" s="211"/>
      <c r="AA107" s="211"/>
      <c r="AB107" s="211"/>
      <c r="AC107" s="211"/>
      <c r="AD107" s="211"/>
      <c r="AE107" s="211"/>
      <c r="AF107" s="211"/>
      <c r="AG107" s="211" t="s">
        <v>172</v>
      </c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18"/>
      <c r="B108" s="219"/>
      <c r="C108" s="259" t="s">
        <v>75</v>
      </c>
      <c r="D108" s="254"/>
      <c r="E108" s="255">
        <v>5</v>
      </c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11"/>
      <c r="Z108" s="211"/>
      <c r="AA108" s="211"/>
      <c r="AB108" s="211"/>
      <c r="AC108" s="211"/>
      <c r="AD108" s="211"/>
      <c r="AE108" s="211"/>
      <c r="AF108" s="211"/>
      <c r="AG108" s="211" t="s">
        <v>174</v>
      </c>
      <c r="AH108" s="211">
        <v>0</v>
      </c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ht="33.75" outlineLevel="1" x14ac:dyDescent="0.2">
      <c r="A109" s="228">
        <v>31</v>
      </c>
      <c r="B109" s="229" t="s">
        <v>488</v>
      </c>
      <c r="C109" s="247" t="s">
        <v>489</v>
      </c>
      <c r="D109" s="230" t="s">
        <v>211</v>
      </c>
      <c r="E109" s="231">
        <v>1</v>
      </c>
      <c r="F109" s="232"/>
      <c r="G109" s="233">
        <f>ROUND(E109*F109,2)</f>
        <v>0</v>
      </c>
      <c r="H109" s="232"/>
      <c r="I109" s="233">
        <f>ROUND(E109*H109,2)</f>
        <v>0</v>
      </c>
      <c r="J109" s="232"/>
      <c r="K109" s="233">
        <f>ROUND(E109*J109,2)</f>
        <v>0</v>
      </c>
      <c r="L109" s="233">
        <v>21</v>
      </c>
      <c r="M109" s="233">
        <f>G109*(1+L109/100)</f>
        <v>0</v>
      </c>
      <c r="N109" s="233">
        <v>0.21615000000000001</v>
      </c>
      <c r="O109" s="233">
        <f>ROUND(E109*N109,2)</f>
        <v>0.22</v>
      </c>
      <c r="P109" s="233">
        <v>0</v>
      </c>
      <c r="Q109" s="233">
        <f>ROUND(E109*P109,2)</f>
        <v>0</v>
      </c>
      <c r="R109" s="233" t="s">
        <v>200</v>
      </c>
      <c r="S109" s="233" t="s">
        <v>168</v>
      </c>
      <c r="T109" s="234" t="s">
        <v>168</v>
      </c>
      <c r="U109" s="220">
        <v>0.38661000000000001</v>
      </c>
      <c r="V109" s="220">
        <f>ROUND(E109*U109,2)</f>
        <v>0.39</v>
      </c>
      <c r="W109" s="220"/>
      <c r="X109" s="220" t="s">
        <v>169</v>
      </c>
      <c r="Y109" s="211"/>
      <c r="Z109" s="211"/>
      <c r="AA109" s="211"/>
      <c r="AB109" s="211"/>
      <c r="AC109" s="211"/>
      <c r="AD109" s="211"/>
      <c r="AE109" s="211"/>
      <c r="AF109" s="211"/>
      <c r="AG109" s="211" t="s">
        <v>170</v>
      </c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outlineLevel="1" x14ac:dyDescent="0.2">
      <c r="A110" s="218"/>
      <c r="B110" s="219"/>
      <c r="C110" s="258" t="s">
        <v>490</v>
      </c>
      <c r="D110" s="256"/>
      <c r="E110" s="256"/>
      <c r="F110" s="256"/>
      <c r="G110" s="256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11"/>
      <c r="Z110" s="211"/>
      <c r="AA110" s="211"/>
      <c r="AB110" s="211"/>
      <c r="AC110" s="211"/>
      <c r="AD110" s="211"/>
      <c r="AE110" s="211"/>
      <c r="AF110" s="211"/>
      <c r="AG110" s="211" t="s">
        <v>172</v>
      </c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">
      <c r="A111" s="228">
        <v>32</v>
      </c>
      <c r="B111" s="229" t="s">
        <v>491</v>
      </c>
      <c r="C111" s="247" t="s">
        <v>492</v>
      </c>
      <c r="D111" s="230" t="s">
        <v>493</v>
      </c>
      <c r="E111" s="231">
        <v>5</v>
      </c>
      <c r="F111" s="232"/>
      <c r="G111" s="233">
        <f>ROUND(E111*F111,2)</f>
        <v>0</v>
      </c>
      <c r="H111" s="232"/>
      <c r="I111" s="233">
        <f>ROUND(E111*H111,2)</f>
        <v>0</v>
      </c>
      <c r="J111" s="232"/>
      <c r="K111" s="233">
        <f>ROUND(E111*J111,2)</f>
        <v>0</v>
      </c>
      <c r="L111" s="233">
        <v>21</v>
      </c>
      <c r="M111" s="233">
        <f>G111*(1+L111/100)</f>
        <v>0</v>
      </c>
      <c r="N111" s="233">
        <v>0.18806</v>
      </c>
      <c r="O111" s="233">
        <f>ROUND(E111*N111,2)</f>
        <v>0.94</v>
      </c>
      <c r="P111" s="233">
        <v>0.22</v>
      </c>
      <c r="Q111" s="233">
        <f>ROUND(E111*P111,2)</f>
        <v>1.1000000000000001</v>
      </c>
      <c r="R111" s="233"/>
      <c r="S111" s="233" t="s">
        <v>168</v>
      </c>
      <c r="T111" s="234" t="s">
        <v>494</v>
      </c>
      <c r="U111" s="220">
        <v>0</v>
      </c>
      <c r="V111" s="220">
        <f>ROUND(E111*U111,2)</f>
        <v>0</v>
      </c>
      <c r="W111" s="220"/>
      <c r="X111" s="220" t="s">
        <v>495</v>
      </c>
      <c r="Y111" s="211"/>
      <c r="Z111" s="211"/>
      <c r="AA111" s="211"/>
      <c r="AB111" s="211"/>
      <c r="AC111" s="211"/>
      <c r="AD111" s="211"/>
      <c r="AE111" s="211"/>
      <c r="AF111" s="211"/>
      <c r="AG111" s="211" t="s">
        <v>496</v>
      </c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 x14ac:dyDescent="0.2">
      <c r="A112" s="218"/>
      <c r="B112" s="219"/>
      <c r="C112" s="248" t="s">
        <v>497</v>
      </c>
      <c r="D112" s="236"/>
      <c r="E112" s="236"/>
      <c r="F112" s="236"/>
      <c r="G112" s="236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11"/>
      <c r="Z112" s="211"/>
      <c r="AA112" s="211"/>
      <c r="AB112" s="211"/>
      <c r="AC112" s="211"/>
      <c r="AD112" s="211"/>
      <c r="AE112" s="211"/>
      <c r="AF112" s="211"/>
      <c r="AG112" s="211" t="s">
        <v>128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35" t="str">
        <f>C112</f>
        <v>Položka výšková úprava obrub zahrnuje jejich vytrhání, očištění, manipulaci, nové betonové lože a osazení.</v>
      </c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">
      <c r="A113" s="218"/>
      <c r="B113" s="219"/>
      <c r="C113" s="259" t="s">
        <v>75</v>
      </c>
      <c r="D113" s="254"/>
      <c r="E113" s="255">
        <v>5</v>
      </c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11"/>
      <c r="Z113" s="211"/>
      <c r="AA113" s="211"/>
      <c r="AB113" s="211"/>
      <c r="AC113" s="211"/>
      <c r="AD113" s="211"/>
      <c r="AE113" s="211"/>
      <c r="AF113" s="211"/>
      <c r="AG113" s="211" t="s">
        <v>174</v>
      </c>
      <c r="AH113" s="211">
        <v>0</v>
      </c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">
      <c r="A114" s="228">
        <v>33</v>
      </c>
      <c r="B114" s="229" t="s">
        <v>359</v>
      </c>
      <c r="C114" s="247" t="s">
        <v>360</v>
      </c>
      <c r="D114" s="230" t="s">
        <v>221</v>
      </c>
      <c r="E114" s="231">
        <v>0.45500000000000002</v>
      </c>
      <c r="F114" s="232"/>
      <c r="G114" s="233">
        <f>ROUND(E114*F114,2)</f>
        <v>0</v>
      </c>
      <c r="H114" s="232"/>
      <c r="I114" s="233">
        <f>ROUND(E114*H114,2)</f>
        <v>0</v>
      </c>
      <c r="J114" s="232"/>
      <c r="K114" s="233">
        <f>ROUND(E114*J114,2)</f>
        <v>0</v>
      </c>
      <c r="L114" s="233">
        <v>21</v>
      </c>
      <c r="M114" s="233">
        <f>G114*(1+L114/100)</f>
        <v>0</v>
      </c>
      <c r="N114" s="233">
        <v>2.5249999999999999</v>
      </c>
      <c r="O114" s="233">
        <f>ROUND(E114*N114,2)</f>
        <v>1.1499999999999999</v>
      </c>
      <c r="P114" s="233">
        <v>0</v>
      </c>
      <c r="Q114" s="233">
        <f>ROUND(E114*P114,2)</f>
        <v>0</v>
      </c>
      <c r="R114" s="233" t="s">
        <v>200</v>
      </c>
      <c r="S114" s="233" t="s">
        <v>168</v>
      </c>
      <c r="T114" s="234" t="s">
        <v>168</v>
      </c>
      <c r="U114" s="220">
        <v>1.44</v>
      </c>
      <c r="V114" s="220">
        <f>ROUND(E114*U114,2)</f>
        <v>0.66</v>
      </c>
      <c r="W114" s="220"/>
      <c r="X114" s="220" t="s">
        <v>169</v>
      </c>
      <c r="Y114" s="211"/>
      <c r="Z114" s="211"/>
      <c r="AA114" s="211"/>
      <c r="AB114" s="211"/>
      <c r="AC114" s="211"/>
      <c r="AD114" s="211"/>
      <c r="AE114" s="211"/>
      <c r="AF114" s="211"/>
      <c r="AG114" s="211" t="s">
        <v>170</v>
      </c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">
      <c r="A115" s="218"/>
      <c r="B115" s="219"/>
      <c r="C115" s="258" t="s">
        <v>361</v>
      </c>
      <c r="D115" s="256"/>
      <c r="E115" s="256"/>
      <c r="F115" s="256"/>
      <c r="G115" s="256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11"/>
      <c r="Z115" s="211"/>
      <c r="AA115" s="211"/>
      <c r="AB115" s="211"/>
      <c r="AC115" s="211"/>
      <c r="AD115" s="211"/>
      <c r="AE115" s="211"/>
      <c r="AF115" s="211"/>
      <c r="AG115" s="211" t="s">
        <v>172</v>
      </c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18"/>
      <c r="B116" s="219"/>
      <c r="C116" s="249" t="s">
        <v>362</v>
      </c>
      <c r="D116" s="237"/>
      <c r="E116" s="237"/>
      <c r="F116" s="237"/>
      <c r="G116" s="237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11"/>
      <c r="Z116" s="211"/>
      <c r="AA116" s="211"/>
      <c r="AB116" s="211"/>
      <c r="AC116" s="211"/>
      <c r="AD116" s="211"/>
      <c r="AE116" s="211"/>
      <c r="AF116" s="211"/>
      <c r="AG116" s="211" t="s">
        <v>128</v>
      </c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 x14ac:dyDescent="0.2">
      <c r="A117" s="218"/>
      <c r="B117" s="219"/>
      <c r="C117" s="259" t="s">
        <v>498</v>
      </c>
      <c r="D117" s="254"/>
      <c r="E117" s="255">
        <v>0.45500000000000002</v>
      </c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11"/>
      <c r="Z117" s="211"/>
      <c r="AA117" s="211"/>
      <c r="AB117" s="211"/>
      <c r="AC117" s="211"/>
      <c r="AD117" s="211"/>
      <c r="AE117" s="211"/>
      <c r="AF117" s="211"/>
      <c r="AG117" s="211" t="s">
        <v>174</v>
      </c>
      <c r="AH117" s="211">
        <v>0</v>
      </c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x14ac:dyDescent="0.2">
      <c r="A118" s="222" t="s">
        <v>118</v>
      </c>
      <c r="B118" s="223" t="s">
        <v>81</v>
      </c>
      <c r="C118" s="246" t="s">
        <v>82</v>
      </c>
      <c r="D118" s="224"/>
      <c r="E118" s="225"/>
      <c r="F118" s="226"/>
      <c r="G118" s="226">
        <f>SUMIF(AG119:AG120,"&lt;&gt;NOR",G119:G120)</f>
        <v>0</v>
      </c>
      <c r="H118" s="226"/>
      <c r="I118" s="226">
        <f>SUM(I119:I120)</f>
        <v>0</v>
      </c>
      <c r="J118" s="226"/>
      <c r="K118" s="226">
        <f>SUM(K119:K120)</f>
        <v>0</v>
      </c>
      <c r="L118" s="226"/>
      <c r="M118" s="226">
        <f>SUM(M119:M120)</f>
        <v>0</v>
      </c>
      <c r="N118" s="226"/>
      <c r="O118" s="226">
        <f>SUM(O119:O120)</f>
        <v>0</v>
      </c>
      <c r="P118" s="226"/>
      <c r="Q118" s="226">
        <f>SUM(Q119:Q120)</f>
        <v>0</v>
      </c>
      <c r="R118" s="226"/>
      <c r="S118" s="226"/>
      <c r="T118" s="227"/>
      <c r="U118" s="221"/>
      <c r="V118" s="221">
        <f>SUM(V119:V120)</f>
        <v>9.16</v>
      </c>
      <c r="W118" s="221"/>
      <c r="X118" s="221"/>
      <c r="AG118" t="s">
        <v>119</v>
      </c>
    </row>
    <row r="119" spans="1:60" outlineLevel="1" x14ac:dyDescent="0.2">
      <c r="A119" s="228">
        <v>34</v>
      </c>
      <c r="B119" s="229" t="s">
        <v>376</v>
      </c>
      <c r="C119" s="247" t="s">
        <v>377</v>
      </c>
      <c r="D119" s="230" t="s">
        <v>314</v>
      </c>
      <c r="E119" s="231">
        <v>23.481030000000001</v>
      </c>
      <c r="F119" s="232"/>
      <c r="G119" s="233">
        <f>ROUND(E119*F119,2)</f>
        <v>0</v>
      </c>
      <c r="H119" s="232"/>
      <c r="I119" s="233">
        <f>ROUND(E119*H119,2)</f>
        <v>0</v>
      </c>
      <c r="J119" s="232"/>
      <c r="K119" s="233">
        <f>ROUND(E119*J119,2)</f>
        <v>0</v>
      </c>
      <c r="L119" s="233">
        <v>21</v>
      </c>
      <c r="M119" s="233">
        <f>G119*(1+L119/100)</f>
        <v>0</v>
      </c>
      <c r="N119" s="233">
        <v>0</v>
      </c>
      <c r="O119" s="233">
        <f>ROUND(E119*N119,2)</f>
        <v>0</v>
      </c>
      <c r="P119" s="233">
        <v>0</v>
      </c>
      <c r="Q119" s="233">
        <f>ROUND(E119*P119,2)</f>
        <v>0</v>
      </c>
      <c r="R119" s="233" t="s">
        <v>200</v>
      </c>
      <c r="S119" s="233" t="s">
        <v>168</v>
      </c>
      <c r="T119" s="234" t="s">
        <v>168</v>
      </c>
      <c r="U119" s="220">
        <v>0.39</v>
      </c>
      <c r="V119" s="220">
        <f>ROUND(E119*U119,2)</f>
        <v>9.16</v>
      </c>
      <c r="W119" s="220"/>
      <c r="X119" s="220" t="s">
        <v>378</v>
      </c>
      <c r="Y119" s="211"/>
      <c r="Z119" s="211"/>
      <c r="AA119" s="211"/>
      <c r="AB119" s="211"/>
      <c r="AC119" s="211"/>
      <c r="AD119" s="211"/>
      <c r="AE119" s="211"/>
      <c r="AF119" s="211"/>
      <c r="AG119" s="211" t="s">
        <v>379</v>
      </c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18"/>
      <c r="B120" s="219"/>
      <c r="C120" s="258" t="s">
        <v>380</v>
      </c>
      <c r="D120" s="256"/>
      <c r="E120" s="256"/>
      <c r="F120" s="256"/>
      <c r="G120" s="256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11"/>
      <c r="Z120" s="211"/>
      <c r="AA120" s="211"/>
      <c r="AB120" s="211"/>
      <c r="AC120" s="211"/>
      <c r="AD120" s="211"/>
      <c r="AE120" s="211"/>
      <c r="AF120" s="211"/>
      <c r="AG120" s="211" t="s">
        <v>172</v>
      </c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x14ac:dyDescent="0.2">
      <c r="A121" s="222" t="s">
        <v>118</v>
      </c>
      <c r="B121" s="223" t="s">
        <v>85</v>
      </c>
      <c r="C121" s="246" t="s">
        <v>86</v>
      </c>
      <c r="D121" s="224"/>
      <c r="E121" s="225"/>
      <c r="F121" s="226"/>
      <c r="G121" s="226">
        <f>SUMIF(AG122:AG138,"&lt;&gt;NOR",G122:G138)</f>
        <v>0</v>
      </c>
      <c r="H121" s="226"/>
      <c r="I121" s="226">
        <f>SUM(I122:I138)</f>
        <v>0</v>
      </c>
      <c r="J121" s="226"/>
      <c r="K121" s="226">
        <f>SUM(K122:K138)</f>
        <v>0</v>
      </c>
      <c r="L121" s="226"/>
      <c r="M121" s="226">
        <f>SUM(M122:M138)</f>
        <v>0</v>
      </c>
      <c r="N121" s="226"/>
      <c r="O121" s="226">
        <f>SUM(O122:O138)</f>
        <v>0</v>
      </c>
      <c r="P121" s="226"/>
      <c r="Q121" s="226">
        <f>SUM(Q122:Q138)</f>
        <v>0</v>
      </c>
      <c r="R121" s="226"/>
      <c r="S121" s="226"/>
      <c r="T121" s="227"/>
      <c r="U121" s="221"/>
      <c r="V121" s="221">
        <f>SUM(V122:V138)</f>
        <v>10.62</v>
      </c>
      <c r="W121" s="221"/>
      <c r="X121" s="221"/>
      <c r="AG121" t="s">
        <v>119</v>
      </c>
    </row>
    <row r="122" spans="1:60" outlineLevel="1" x14ac:dyDescent="0.2">
      <c r="A122" s="228">
        <v>35</v>
      </c>
      <c r="B122" s="229" t="s">
        <v>385</v>
      </c>
      <c r="C122" s="247" t="s">
        <v>386</v>
      </c>
      <c r="D122" s="230" t="s">
        <v>314</v>
      </c>
      <c r="E122" s="231">
        <v>21.667200000000001</v>
      </c>
      <c r="F122" s="232"/>
      <c r="G122" s="233">
        <f>ROUND(E122*F122,2)</f>
        <v>0</v>
      </c>
      <c r="H122" s="232"/>
      <c r="I122" s="233">
        <f>ROUND(E122*H122,2)</f>
        <v>0</v>
      </c>
      <c r="J122" s="232"/>
      <c r="K122" s="233">
        <f>ROUND(E122*J122,2)</f>
        <v>0</v>
      </c>
      <c r="L122" s="233">
        <v>21</v>
      </c>
      <c r="M122" s="233">
        <f>G122*(1+L122/100)</f>
        <v>0</v>
      </c>
      <c r="N122" s="233">
        <v>0</v>
      </c>
      <c r="O122" s="233">
        <f>ROUND(E122*N122,2)</f>
        <v>0</v>
      </c>
      <c r="P122" s="233">
        <v>0</v>
      </c>
      <c r="Q122" s="233">
        <f>ROUND(E122*P122,2)</f>
        <v>0</v>
      </c>
      <c r="R122" s="233" t="s">
        <v>387</v>
      </c>
      <c r="S122" s="233" t="s">
        <v>168</v>
      </c>
      <c r="T122" s="234" t="s">
        <v>168</v>
      </c>
      <c r="U122" s="220">
        <v>0.49</v>
      </c>
      <c r="V122" s="220">
        <f>ROUND(E122*U122,2)</f>
        <v>10.62</v>
      </c>
      <c r="W122" s="220"/>
      <c r="X122" s="220" t="s">
        <v>169</v>
      </c>
      <c r="Y122" s="211"/>
      <c r="Z122" s="211"/>
      <c r="AA122" s="211"/>
      <c r="AB122" s="211"/>
      <c r="AC122" s="211"/>
      <c r="AD122" s="211"/>
      <c r="AE122" s="211"/>
      <c r="AF122" s="211"/>
      <c r="AG122" s="211" t="s">
        <v>170</v>
      </c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outlineLevel="1" x14ac:dyDescent="0.2">
      <c r="A123" s="218"/>
      <c r="B123" s="219"/>
      <c r="C123" s="248" t="s">
        <v>388</v>
      </c>
      <c r="D123" s="236"/>
      <c r="E123" s="236"/>
      <c r="F123" s="236"/>
      <c r="G123" s="236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11"/>
      <c r="Z123" s="211"/>
      <c r="AA123" s="211"/>
      <c r="AB123" s="211"/>
      <c r="AC123" s="211"/>
      <c r="AD123" s="211"/>
      <c r="AE123" s="211"/>
      <c r="AF123" s="211"/>
      <c r="AG123" s="211" t="s">
        <v>128</v>
      </c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1" x14ac:dyDescent="0.2">
      <c r="A124" s="218"/>
      <c r="B124" s="219"/>
      <c r="C124" s="259" t="s">
        <v>499</v>
      </c>
      <c r="D124" s="254"/>
      <c r="E124" s="255">
        <v>0.27</v>
      </c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11"/>
      <c r="Z124" s="211"/>
      <c r="AA124" s="211"/>
      <c r="AB124" s="211"/>
      <c r="AC124" s="211"/>
      <c r="AD124" s="211"/>
      <c r="AE124" s="211"/>
      <c r="AF124" s="211"/>
      <c r="AG124" s="211" t="s">
        <v>174</v>
      </c>
      <c r="AH124" s="211">
        <v>0</v>
      </c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 x14ac:dyDescent="0.2">
      <c r="A125" s="218"/>
      <c r="B125" s="219"/>
      <c r="C125" s="259" t="s">
        <v>500</v>
      </c>
      <c r="D125" s="254"/>
      <c r="E125" s="255">
        <v>0.34320000000000001</v>
      </c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11"/>
      <c r="Z125" s="211"/>
      <c r="AA125" s="211"/>
      <c r="AB125" s="211"/>
      <c r="AC125" s="211"/>
      <c r="AD125" s="211"/>
      <c r="AE125" s="211"/>
      <c r="AF125" s="211"/>
      <c r="AG125" s="211" t="s">
        <v>174</v>
      </c>
      <c r="AH125" s="211">
        <v>7</v>
      </c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outlineLevel="1" x14ac:dyDescent="0.2">
      <c r="A126" s="218"/>
      <c r="B126" s="219"/>
      <c r="C126" s="259" t="s">
        <v>501</v>
      </c>
      <c r="D126" s="254"/>
      <c r="E126" s="255">
        <v>5.94</v>
      </c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11"/>
      <c r="Z126" s="211"/>
      <c r="AA126" s="211"/>
      <c r="AB126" s="211"/>
      <c r="AC126" s="211"/>
      <c r="AD126" s="211"/>
      <c r="AE126" s="211"/>
      <c r="AF126" s="211"/>
      <c r="AG126" s="211" t="s">
        <v>174</v>
      </c>
      <c r="AH126" s="211">
        <v>7</v>
      </c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outlineLevel="1" x14ac:dyDescent="0.2">
      <c r="A127" s="218"/>
      <c r="B127" s="219"/>
      <c r="C127" s="259" t="s">
        <v>502</v>
      </c>
      <c r="D127" s="254"/>
      <c r="E127" s="255">
        <v>14.124000000000001</v>
      </c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11"/>
      <c r="Z127" s="211"/>
      <c r="AA127" s="211"/>
      <c r="AB127" s="211"/>
      <c r="AC127" s="211"/>
      <c r="AD127" s="211"/>
      <c r="AE127" s="211"/>
      <c r="AF127" s="211"/>
      <c r="AG127" s="211" t="s">
        <v>174</v>
      </c>
      <c r="AH127" s="211">
        <v>7</v>
      </c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outlineLevel="1" x14ac:dyDescent="0.2">
      <c r="A128" s="218"/>
      <c r="B128" s="219"/>
      <c r="C128" s="259" t="s">
        <v>503</v>
      </c>
      <c r="D128" s="254"/>
      <c r="E128" s="255">
        <v>0.99</v>
      </c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11"/>
      <c r="Z128" s="211"/>
      <c r="AA128" s="211"/>
      <c r="AB128" s="211"/>
      <c r="AC128" s="211"/>
      <c r="AD128" s="211"/>
      <c r="AE128" s="211"/>
      <c r="AF128" s="211"/>
      <c r="AG128" s="211" t="s">
        <v>174</v>
      </c>
      <c r="AH128" s="211">
        <v>7</v>
      </c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28">
        <v>36</v>
      </c>
      <c r="B129" s="229" t="s">
        <v>394</v>
      </c>
      <c r="C129" s="247" t="s">
        <v>504</v>
      </c>
      <c r="D129" s="230" t="s">
        <v>314</v>
      </c>
      <c r="E129" s="231">
        <v>86.668800000000005</v>
      </c>
      <c r="F129" s="232"/>
      <c r="G129" s="233">
        <f>ROUND(E129*F129,2)</f>
        <v>0</v>
      </c>
      <c r="H129" s="232"/>
      <c r="I129" s="233">
        <f>ROUND(E129*H129,2)</f>
        <v>0</v>
      </c>
      <c r="J129" s="232"/>
      <c r="K129" s="233">
        <f>ROUND(E129*J129,2)</f>
        <v>0</v>
      </c>
      <c r="L129" s="233">
        <v>21</v>
      </c>
      <c r="M129" s="233">
        <f>G129*(1+L129/100)</f>
        <v>0</v>
      </c>
      <c r="N129" s="233">
        <v>0</v>
      </c>
      <c r="O129" s="233">
        <f>ROUND(E129*N129,2)</f>
        <v>0</v>
      </c>
      <c r="P129" s="233">
        <v>0</v>
      </c>
      <c r="Q129" s="233">
        <f>ROUND(E129*P129,2)</f>
        <v>0</v>
      </c>
      <c r="R129" s="233" t="s">
        <v>387</v>
      </c>
      <c r="S129" s="233" t="s">
        <v>168</v>
      </c>
      <c r="T129" s="234" t="s">
        <v>168</v>
      </c>
      <c r="U129" s="220">
        <v>0</v>
      </c>
      <c r="V129" s="220">
        <f>ROUND(E129*U129,2)</f>
        <v>0</v>
      </c>
      <c r="W129" s="220"/>
      <c r="X129" s="220" t="s">
        <v>169</v>
      </c>
      <c r="Y129" s="211"/>
      <c r="Z129" s="211"/>
      <c r="AA129" s="211"/>
      <c r="AB129" s="211"/>
      <c r="AC129" s="211"/>
      <c r="AD129" s="211"/>
      <c r="AE129" s="211"/>
      <c r="AF129" s="211"/>
      <c r="AG129" s="211" t="s">
        <v>170</v>
      </c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outlineLevel="1" x14ac:dyDescent="0.2">
      <c r="A130" s="218"/>
      <c r="B130" s="219"/>
      <c r="C130" s="248" t="s">
        <v>253</v>
      </c>
      <c r="D130" s="236"/>
      <c r="E130" s="236"/>
      <c r="F130" s="236"/>
      <c r="G130" s="236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11"/>
      <c r="Z130" s="211"/>
      <c r="AA130" s="211"/>
      <c r="AB130" s="211"/>
      <c r="AC130" s="211"/>
      <c r="AD130" s="211"/>
      <c r="AE130" s="211"/>
      <c r="AF130" s="211"/>
      <c r="AG130" s="211" t="s">
        <v>128</v>
      </c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</row>
    <row r="131" spans="1:60" outlineLevel="1" x14ac:dyDescent="0.2">
      <c r="A131" s="218"/>
      <c r="B131" s="219"/>
      <c r="C131" s="259" t="s">
        <v>505</v>
      </c>
      <c r="D131" s="254"/>
      <c r="E131" s="255">
        <v>86.668800000000005</v>
      </c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11"/>
      <c r="Z131" s="211"/>
      <c r="AA131" s="211"/>
      <c r="AB131" s="211"/>
      <c r="AC131" s="211"/>
      <c r="AD131" s="211"/>
      <c r="AE131" s="211"/>
      <c r="AF131" s="211"/>
      <c r="AG131" s="211" t="s">
        <v>174</v>
      </c>
      <c r="AH131" s="211">
        <v>5</v>
      </c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outlineLevel="1" x14ac:dyDescent="0.2">
      <c r="A132" s="228">
        <v>37</v>
      </c>
      <c r="B132" s="229" t="s">
        <v>448</v>
      </c>
      <c r="C132" s="247" t="s">
        <v>449</v>
      </c>
      <c r="D132" s="230" t="s">
        <v>314</v>
      </c>
      <c r="E132" s="231">
        <v>20.677199999999999</v>
      </c>
      <c r="F132" s="232"/>
      <c r="G132" s="233">
        <f>ROUND(E132*F132,2)</f>
        <v>0</v>
      </c>
      <c r="H132" s="232"/>
      <c r="I132" s="233">
        <f>ROUND(E132*H132,2)</f>
        <v>0</v>
      </c>
      <c r="J132" s="232"/>
      <c r="K132" s="233">
        <f>ROUND(E132*J132,2)</f>
        <v>0</v>
      </c>
      <c r="L132" s="233">
        <v>21</v>
      </c>
      <c r="M132" s="233">
        <f>G132*(1+L132/100)</f>
        <v>0</v>
      </c>
      <c r="N132" s="233">
        <v>0</v>
      </c>
      <c r="O132" s="233">
        <f>ROUND(E132*N132,2)</f>
        <v>0</v>
      </c>
      <c r="P132" s="233">
        <v>0</v>
      </c>
      <c r="Q132" s="233">
        <f>ROUND(E132*P132,2)</f>
        <v>0</v>
      </c>
      <c r="R132" s="233"/>
      <c r="S132" s="233" t="s">
        <v>123</v>
      </c>
      <c r="T132" s="234" t="s">
        <v>168</v>
      </c>
      <c r="U132" s="220">
        <v>0</v>
      </c>
      <c r="V132" s="220">
        <f>ROUND(E132*U132,2)</f>
        <v>0</v>
      </c>
      <c r="W132" s="220"/>
      <c r="X132" s="220" t="s">
        <v>169</v>
      </c>
      <c r="Y132" s="211"/>
      <c r="Z132" s="211"/>
      <c r="AA132" s="211"/>
      <c r="AB132" s="211"/>
      <c r="AC132" s="211"/>
      <c r="AD132" s="211"/>
      <c r="AE132" s="211"/>
      <c r="AF132" s="211"/>
      <c r="AG132" s="211" t="s">
        <v>170</v>
      </c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outlineLevel="1" x14ac:dyDescent="0.2">
      <c r="A133" s="218"/>
      <c r="B133" s="219"/>
      <c r="C133" s="259" t="s">
        <v>499</v>
      </c>
      <c r="D133" s="254"/>
      <c r="E133" s="255">
        <v>0.27</v>
      </c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11"/>
      <c r="Z133" s="211"/>
      <c r="AA133" s="211"/>
      <c r="AB133" s="211"/>
      <c r="AC133" s="211"/>
      <c r="AD133" s="211"/>
      <c r="AE133" s="211"/>
      <c r="AF133" s="211"/>
      <c r="AG133" s="211" t="s">
        <v>174</v>
      </c>
      <c r="AH133" s="211">
        <v>0</v>
      </c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1" x14ac:dyDescent="0.2">
      <c r="A134" s="218"/>
      <c r="B134" s="219"/>
      <c r="C134" s="259" t="s">
        <v>500</v>
      </c>
      <c r="D134" s="254"/>
      <c r="E134" s="255">
        <v>0.34320000000000001</v>
      </c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11"/>
      <c r="Z134" s="211"/>
      <c r="AA134" s="211"/>
      <c r="AB134" s="211"/>
      <c r="AC134" s="211"/>
      <c r="AD134" s="211"/>
      <c r="AE134" s="211"/>
      <c r="AF134" s="211"/>
      <c r="AG134" s="211" t="s">
        <v>174</v>
      </c>
      <c r="AH134" s="211">
        <v>7</v>
      </c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 x14ac:dyDescent="0.2">
      <c r="A135" s="218"/>
      <c r="B135" s="219"/>
      <c r="C135" s="259" t="s">
        <v>501</v>
      </c>
      <c r="D135" s="254"/>
      <c r="E135" s="255">
        <v>5.94</v>
      </c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11"/>
      <c r="Z135" s="211"/>
      <c r="AA135" s="211"/>
      <c r="AB135" s="211"/>
      <c r="AC135" s="211"/>
      <c r="AD135" s="211"/>
      <c r="AE135" s="211"/>
      <c r="AF135" s="211"/>
      <c r="AG135" s="211" t="s">
        <v>174</v>
      </c>
      <c r="AH135" s="211">
        <v>7</v>
      </c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18"/>
      <c r="B136" s="219"/>
      <c r="C136" s="259" t="s">
        <v>502</v>
      </c>
      <c r="D136" s="254"/>
      <c r="E136" s="255">
        <v>14.124000000000001</v>
      </c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11"/>
      <c r="Z136" s="211"/>
      <c r="AA136" s="211"/>
      <c r="AB136" s="211"/>
      <c r="AC136" s="211"/>
      <c r="AD136" s="211"/>
      <c r="AE136" s="211"/>
      <c r="AF136" s="211"/>
      <c r="AG136" s="211" t="s">
        <v>174</v>
      </c>
      <c r="AH136" s="211">
        <v>7</v>
      </c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28">
        <v>38</v>
      </c>
      <c r="B137" s="229" t="s">
        <v>400</v>
      </c>
      <c r="C137" s="247" t="s">
        <v>401</v>
      </c>
      <c r="D137" s="230" t="s">
        <v>314</v>
      </c>
      <c r="E137" s="231">
        <v>0.99</v>
      </c>
      <c r="F137" s="232"/>
      <c r="G137" s="233">
        <f>ROUND(E137*F137,2)</f>
        <v>0</v>
      </c>
      <c r="H137" s="232"/>
      <c r="I137" s="233">
        <f>ROUND(E137*H137,2)</f>
        <v>0</v>
      </c>
      <c r="J137" s="232"/>
      <c r="K137" s="233">
        <f>ROUND(E137*J137,2)</f>
        <v>0</v>
      </c>
      <c r="L137" s="233">
        <v>21</v>
      </c>
      <c r="M137" s="233">
        <f>G137*(1+L137/100)</f>
        <v>0</v>
      </c>
      <c r="N137" s="233">
        <v>0</v>
      </c>
      <c r="O137" s="233">
        <f>ROUND(E137*N137,2)</f>
        <v>0</v>
      </c>
      <c r="P137" s="233">
        <v>0</v>
      </c>
      <c r="Q137" s="233">
        <f>ROUND(E137*P137,2)</f>
        <v>0</v>
      </c>
      <c r="R137" s="233"/>
      <c r="S137" s="233" t="s">
        <v>123</v>
      </c>
      <c r="T137" s="234" t="s">
        <v>168</v>
      </c>
      <c r="U137" s="220">
        <v>0</v>
      </c>
      <c r="V137" s="220">
        <f>ROUND(E137*U137,2)</f>
        <v>0</v>
      </c>
      <c r="W137" s="220"/>
      <c r="X137" s="220" t="s">
        <v>169</v>
      </c>
      <c r="Y137" s="211"/>
      <c r="Z137" s="211"/>
      <c r="AA137" s="211"/>
      <c r="AB137" s="211"/>
      <c r="AC137" s="211"/>
      <c r="AD137" s="211"/>
      <c r="AE137" s="211"/>
      <c r="AF137" s="211"/>
      <c r="AG137" s="211" t="s">
        <v>170</v>
      </c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 x14ac:dyDescent="0.2">
      <c r="A138" s="218"/>
      <c r="B138" s="219"/>
      <c r="C138" s="259" t="s">
        <v>503</v>
      </c>
      <c r="D138" s="254"/>
      <c r="E138" s="255">
        <v>0.99</v>
      </c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11"/>
      <c r="Z138" s="211"/>
      <c r="AA138" s="211"/>
      <c r="AB138" s="211"/>
      <c r="AC138" s="211"/>
      <c r="AD138" s="211"/>
      <c r="AE138" s="211"/>
      <c r="AF138" s="211"/>
      <c r="AG138" s="211" t="s">
        <v>174</v>
      </c>
      <c r="AH138" s="211">
        <v>7</v>
      </c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x14ac:dyDescent="0.2">
      <c r="A139" s="3"/>
      <c r="B139" s="4"/>
      <c r="C139" s="251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AE139">
        <v>15</v>
      </c>
      <c r="AF139">
        <v>21</v>
      </c>
      <c r="AG139" t="s">
        <v>105</v>
      </c>
    </row>
    <row r="140" spans="1:60" x14ac:dyDescent="0.2">
      <c r="A140" s="214"/>
      <c r="B140" s="215" t="s">
        <v>29</v>
      </c>
      <c r="C140" s="252"/>
      <c r="D140" s="216"/>
      <c r="E140" s="217"/>
      <c r="F140" s="217"/>
      <c r="G140" s="245">
        <f>G8+G71+G98+G118+G121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AE140">
        <f>SUMIF(L7:L138,AE139,G7:G138)</f>
        <v>0</v>
      </c>
      <c r="AF140">
        <f>SUMIF(L7:L138,AF139,G7:G138)</f>
        <v>0</v>
      </c>
      <c r="AG140" t="s">
        <v>161</v>
      </c>
    </row>
    <row r="141" spans="1:60" x14ac:dyDescent="0.2">
      <c r="C141" s="253"/>
      <c r="D141" s="10"/>
      <c r="AG141" t="s">
        <v>162</v>
      </c>
    </row>
    <row r="142" spans="1:60" x14ac:dyDescent="0.2">
      <c r="D142" s="10"/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Pfijcne1pMvXWiopIJUEwf7fHA+lI7hkyKFwTEKKJR2RXQw5cL020mLHweLLZznMDpnkFCbeqzE7LFBUa3vcw==" saltValue="vIP0M84Pf1wzuNoCpIpRMQ==" spinCount="100000" sheet="1"/>
  <mergeCells count="41">
    <mergeCell ref="C115:G115"/>
    <mergeCell ref="C116:G116"/>
    <mergeCell ref="C120:G120"/>
    <mergeCell ref="C123:G123"/>
    <mergeCell ref="C130:G130"/>
    <mergeCell ref="C88:G88"/>
    <mergeCell ref="C100:G100"/>
    <mergeCell ref="C103:G103"/>
    <mergeCell ref="C107:G107"/>
    <mergeCell ref="C110:G110"/>
    <mergeCell ref="C112:G112"/>
    <mergeCell ref="C64:G64"/>
    <mergeCell ref="C67:G67"/>
    <mergeCell ref="C73:G73"/>
    <mergeCell ref="C74:G74"/>
    <mergeCell ref="C82:G82"/>
    <mergeCell ref="C85:G85"/>
    <mergeCell ref="C47:G47"/>
    <mergeCell ref="C50:G50"/>
    <mergeCell ref="C53:G53"/>
    <mergeCell ref="C56:G56"/>
    <mergeCell ref="C62:G62"/>
    <mergeCell ref="C63:G63"/>
    <mergeCell ref="C24:G24"/>
    <mergeCell ref="C27:G27"/>
    <mergeCell ref="C28:G28"/>
    <mergeCell ref="C33:G33"/>
    <mergeCell ref="C43:G43"/>
    <mergeCell ref="C44:G44"/>
    <mergeCell ref="C16:G16"/>
    <mergeCell ref="C19:G19"/>
    <mergeCell ref="C20:G20"/>
    <mergeCell ref="C21:G21"/>
    <mergeCell ref="C22:G22"/>
    <mergeCell ref="C23:G23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100 100 Naklady</vt:lpstr>
      <vt:lpstr>SO 101.A 101.A Pol</vt:lpstr>
      <vt:lpstr>SO 101.B 101.B Pol</vt:lpstr>
      <vt:lpstr>SO 102 102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'100 100 Naklady'!Názvy_tisku</vt:lpstr>
      <vt:lpstr>'SO 101.A 101.A Pol'!Názvy_tisku</vt:lpstr>
      <vt:lpstr>'SO 101.B 101.B Pol'!Názvy_tisku</vt:lpstr>
      <vt:lpstr>'SO 102 102 Pol'!Názvy_tisku</vt:lpstr>
      <vt:lpstr>oadresa</vt:lpstr>
      <vt:lpstr>Stavba!Objednatel</vt:lpstr>
      <vt:lpstr>Stavba!Objekt</vt:lpstr>
      <vt:lpstr>'100 100 Naklady'!Oblast_tisku</vt:lpstr>
      <vt:lpstr>'SO 101.A 101.A Pol'!Oblast_tisku</vt:lpstr>
      <vt:lpstr>'SO 101.B 101.B Pol'!Oblast_tisku</vt:lpstr>
      <vt:lpstr>'SO 102 102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Juříček Pavel</dc:creator>
  <cp:lastModifiedBy>Juříček Pavel</cp:lastModifiedBy>
  <cp:lastPrinted>2019-03-19T12:27:02Z</cp:lastPrinted>
  <dcterms:created xsi:type="dcterms:W3CDTF">2009-04-08T07:15:50Z</dcterms:created>
  <dcterms:modified xsi:type="dcterms:W3CDTF">2020-07-07T09:48:03Z</dcterms:modified>
</cp:coreProperties>
</file>