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\"/>
    </mc:Choice>
  </mc:AlternateContent>
  <bookViews>
    <workbookView xWindow="0" yWindow="0" windowWidth="0" windowHeight="0"/>
  </bookViews>
  <sheets>
    <sheet name="Rekapitulace stavby" sheetId="1" r:id="rId1"/>
    <sheet name="1 - Přípravné práce" sheetId="2" r:id="rId2"/>
    <sheet name="2 - Zemní práce" sheetId="3" r:id="rId3"/>
    <sheet name="3 - Konstrukční vrstvy vo..." sheetId="4" r:id="rId4"/>
    <sheet name="4 - Sjezdy" sheetId="5" r:id="rId5"/>
    <sheet name="5 - Výhybny" sheetId="6" r:id="rId6"/>
    <sheet name="6 - Dokončovací práce" sheetId="7" r:id="rId7"/>
    <sheet name="7 - Vedlejší rozpočtové n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'1 - Přípravné práce'!$C$117:$K$126</definedName>
    <definedName name="_xlnm.Print_Area" localSheetId="1">'1 - Přípravné práce'!$C$4:$J$76,'1 - Přípravné práce'!$C$82:$J$99,'1 - Přípravné práce'!$C$105:$J$126</definedName>
    <definedName name="_xlnm.Print_Titles" localSheetId="1">'1 - Přípravné práce'!$117:$117</definedName>
    <definedName name="_xlnm._FilterDatabase" localSheetId="2" hidden="1">'2 - Zemní práce'!$C$117:$K$137</definedName>
    <definedName name="_xlnm.Print_Area" localSheetId="2">'2 - Zemní práce'!$C$4:$J$76,'2 - Zemní práce'!$C$82:$J$99,'2 - Zemní práce'!$C$105:$J$137</definedName>
    <definedName name="_xlnm.Print_Titles" localSheetId="2">'2 - Zemní práce'!$117:$117</definedName>
    <definedName name="_xlnm._FilterDatabase" localSheetId="3" hidden="1">'3 - Konstrukční vrstvy vo...'!$C$118:$K$140</definedName>
    <definedName name="_xlnm.Print_Area" localSheetId="3">'3 - Konstrukční vrstvy vo...'!$C$4:$J$76,'3 - Konstrukční vrstvy vo...'!$C$82:$J$100,'3 - Konstrukční vrstvy vo...'!$C$106:$J$140</definedName>
    <definedName name="_xlnm.Print_Titles" localSheetId="3">'3 - Konstrukční vrstvy vo...'!$118:$118</definedName>
    <definedName name="_xlnm._FilterDatabase" localSheetId="4" hidden="1">'4 - Sjezdy'!$C$118:$K$134</definedName>
    <definedName name="_xlnm.Print_Area" localSheetId="4">'4 - Sjezdy'!$C$4:$J$76,'4 - Sjezdy'!$C$82:$J$100,'4 - Sjezdy'!$C$106:$J$134</definedName>
    <definedName name="_xlnm.Print_Titles" localSheetId="4">'4 - Sjezdy'!$118:$118</definedName>
    <definedName name="_xlnm._FilterDatabase" localSheetId="5" hidden="1">'5 - Výhybny'!$C$118:$K$134</definedName>
    <definedName name="_xlnm.Print_Area" localSheetId="5">'5 - Výhybny'!$C$4:$J$76,'5 - Výhybny'!$C$82:$J$100,'5 - Výhybny'!$C$106:$J$134</definedName>
    <definedName name="_xlnm.Print_Titles" localSheetId="5">'5 - Výhybny'!$118:$118</definedName>
    <definedName name="_xlnm._FilterDatabase" localSheetId="6" hidden="1">'6 - Dokončovací práce'!$C$118:$K$130</definedName>
    <definedName name="_xlnm.Print_Area" localSheetId="6">'6 - Dokončovací práce'!$C$4:$J$76,'6 - Dokončovací práce'!$C$82:$J$100,'6 - Dokončovací práce'!$C$106:$J$130</definedName>
    <definedName name="_xlnm.Print_Titles" localSheetId="6">'6 - Dokončovací práce'!$118:$118</definedName>
    <definedName name="_xlnm._FilterDatabase" localSheetId="7" hidden="1">'7 - Vedlejší rozpočtové n...'!$C$121:$K$152</definedName>
    <definedName name="_xlnm.Print_Area" localSheetId="7">'7 - Vedlejší rozpočtové n...'!$C$4:$J$76,'7 - Vedlejší rozpočtové n...'!$C$82:$J$103,'7 - Vedlejší rozpočtové n...'!$C$109:$J$152</definedName>
    <definedName name="_xlnm.Print_Titles" localSheetId="7">'7 - Vedlejší rozpočtové n...'!$121:$121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T133"/>
  <c r="T132"/>
  <c r="R134"/>
  <c r="R133"/>
  <c r="R132"/>
  <c r="P134"/>
  <c r="P133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7" r="T121"/>
  <c r="J37"/>
  <c r="J36"/>
  <c i="1" r="AY100"/>
  <c i="7" r="J35"/>
  <c i="1" r="AX100"/>
  <c i="7" r="BI127"/>
  <c r="BH127"/>
  <c r="BG127"/>
  <c r="BF127"/>
  <c r="T127"/>
  <c r="T126"/>
  <c r="R127"/>
  <c r="R126"/>
  <c r="P127"/>
  <c r="P126"/>
  <c r="BI122"/>
  <c r="BH122"/>
  <c r="BG122"/>
  <c r="BF122"/>
  <c r="T122"/>
  <c r="R122"/>
  <c r="R121"/>
  <c r="R120"/>
  <c r="R119"/>
  <c r="P122"/>
  <c r="P121"/>
  <c r="P120"/>
  <c r="P119"/>
  <c i="1" r="AU100"/>
  <c i="7"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6" r="J37"/>
  <c r="J36"/>
  <c i="1" r="AY99"/>
  <c i="6" r="J35"/>
  <c i="1" r="AX99"/>
  <c i="6"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5" r="J37"/>
  <c r="J36"/>
  <c i="1" r="AY98"/>
  <c i="5" r="J35"/>
  <c i="1" r="AX98"/>
  <c i="5"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92"/>
  <c r="J17"/>
  <c r="J12"/>
  <c r="J113"/>
  <c r="E7"/>
  <c r="E109"/>
  <c i="4" r="J37"/>
  <c r="J36"/>
  <c i="1" r="AY97"/>
  <c i="4" r="J35"/>
  <c i="1" r="AX97"/>
  <c i="4"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3" r="J37"/>
  <c r="J36"/>
  <c i="1" r="AY96"/>
  <c i="3" r="J35"/>
  <c i="1" r="AX96"/>
  <c i="3"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2" r="J37"/>
  <c r="J36"/>
  <c i="1" r="AY95"/>
  <c i="2" r="J35"/>
  <c i="1" r="AX95"/>
  <c i="2" r="BI123"/>
  <c r="BH123"/>
  <c r="BG123"/>
  <c r="BF123"/>
  <c r="T123"/>
  <c r="R123"/>
  <c r="P123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1" r="L90"/>
  <c r="AM90"/>
  <c r="AM89"/>
  <c r="L89"/>
  <c r="AM87"/>
  <c r="L87"/>
  <c r="L85"/>
  <c r="L84"/>
  <c i="8" r="BK151"/>
  <c r="J149"/>
  <c r="BK147"/>
  <c r="J144"/>
  <c r="J142"/>
  <c r="BK140"/>
  <c r="BK138"/>
  <c r="J134"/>
  <c r="BK130"/>
  <c r="J128"/>
  <c r="J126"/>
  <c r="J124"/>
  <c i="7" r="J127"/>
  <c r="BK122"/>
  <c i="6" r="J131"/>
  <c r="BK127"/>
  <c r="J122"/>
  <c i="5" r="BK131"/>
  <c r="BK127"/>
  <c i="4" r="BK137"/>
  <c r="BK126"/>
  <c i="3" r="BK130"/>
  <c r="J125"/>
  <c i="2" r="J123"/>
  <c r="J121"/>
  <c i="1" r="AS94"/>
  <c i="8" r="J151"/>
  <c r="BK149"/>
  <c r="J147"/>
  <c r="BK144"/>
  <c r="BK142"/>
  <c r="J140"/>
  <c r="J138"/>
  <c r="BK134"/>
  <c r="J130"/>
  <c r="BK128"/>
  <c r="BK126"/>
  <c r="BK124"/>
  <c i="7" r="BK127"/>
  <c r="J122"/>
  <c i="6" r="BK131"/>
  <c r="J127"/>
  <c r="BK122"/>
  <c i="5" r="J131"/>
  <c r="J122"/>
  <c i="4" r="J129"/>
  <c r="J126"/>
  <c i="3" r="BK121"/>
  <c i="4" r="J137"/>
  <c r="BK133"/>
  <c r="BK122"/>
  <c i="3" r="BK134"/>
  <c r="J130"/>
  <c r="BK125"/>
  <c r="J121"/>
  <c i="2" r="BK123"/>
  <c r="BK121"/>
  <c i="7" r="F35"/>
  <c i="5" r="J127"/>
  <c r="BK122"/>
  <c i="4" r="J133"/>
  <c r="BK129"/>
  <c r="J122"/>
  <c i="3" r="J134"/>
  <c i="7" l="1" r="T120"/>
  <c r="T119"/>
  <c i="2" r="R120"/>
  <c r="R119"/>
  <c r="R118"/>
  <c i="3" r="R120"/>
  <c r="R119"/>
  <c r="R118"/>
  <c i="4" r="BK121"/>
  <c r="BK128"/>
  <c r="J128"/>
  <c r="J99"/>
  <c i="5" r="BK126"/>
  <c r="J126"/>
  <c r="J99"/>
  <c i="2" r="BK120"/>
  <c r="BK119"/>
  <c r="J119"/>
  <c r="J97"/>
  <c i="3" r="BK120"/>
  <c r="J120"/>
  <c r="J98"/>
  <c i="4" r="R121"/>
  <c r="P128"/>
  <c i="5" r="P126"/>
  <c r="P120"/>
  <c r="P119"/>
  <c i="1" r="AU98"/>
  <c i="2" r="T120"/>
  <c r="T119"/>
  <c r="T118"/>
  <c i="3" r="P120"/>
  <c r="P119"/>
  <c r="P118"/>
  <c i="1" r="AU96"/>
  <c i="4" r="T121"/>
  <c r="T128"/>
  <c i="5" r="T126"/>
  <c r="T120"/>
  <c r="T119"/>
  <c i="6" r="BK126"/>
  <c r="J126"/>
  <c r="J99"/>
  <c r="T126"/>
  <c r="T120"/>
  <c r="T119"/>
  <c i="8" r="R123"/>
  <c i="2" r="P120"/>
  <c r="P119"/>
  <c r="P118"/>
  <c i="1" r="AU95"/>
  <c i="3" r="T120"/>
  <c r="T119"/>
  <c r="T118"/>
  <c i="4" r="P121"/>
  <c r="P120"/>
  <c r="P119"/>
  <c i="1" r="AU97"/>
  <c i="4" r="R128"/>
  <c i="5" r="R126"/>
  <c r="R120"/>
  <c r="R119"/>
  <c i="6" r="P126"/>
  <c r="P120"/>
  <c r="P119"/>
  <c i="1" r="AU99"/>
  <c i="6" r="R126"/>
  <c r="R120"/>
  <c r="R119"/>
  <c i="8" r="BK123"/>
  <c r="J123"/>
  <c r="J97"/>
  <c r="P123"/>
  <c r="T123"/>
  <c r="BK137"/>
  <c r="J137"/>
  <c r="J101"/>
  <c r="P137"/>
  <c r="R137"/>
  <c r="T137"/>
  <c r="BK146"/>
  <c r="J146"/>
  <c r="J102"/>
  <c r="P146"/>
  <c r="R146"/>
  <c r="T146"/>
  <c i="2" r="J112"/>
  <c r="BE123"/>
  <c i="3" r="BE121"/>
  <c i="4" r="F92"/>
  <c r="J113"/>
  <c i="5" r="J89"/>
  <c r="BE131"/>
  <c i="3" r="J89"/>
  <c i="4" r="BE126"/>
  <c i="5" r="F116"/>
  <c r="BE122"/>
  <c i="2" r="E85"/>
  <c r="F92"/>
  <c r="BE121"/>
  <c i="3" r="E85"/>
  <c r="F92"/>
  <c r="BE130"/>
  <c i="4" r="E109"/>
  <c r="BE122"/>
  <c r="BE137"/>
  <c i="5" r="E85"/>
  <c i="6" r="E85"/>
  <c r="J89"/>
  <c r="BE127"/>
  <c r="BK121"/>
  <c r="BK120"/>
  <c r="BK119"/>
  <c r="J119"/>
  <c r="J96"/>
  <c i="7" r="E85"/>
  <c r="J89"/>
  <c r="F92"/>
  <c r="BE122"/>
  <c r="BE127"/>
  <c i="1" r="BB100"/>
  <c i="8" r="F92"/>
  <c r="E112"/>
  <c r="BE124"/>
  <c r="BE126"/>
  <c r="BE134"/>
  <c r="BE140"/>
  <c r="BE147"/>
  <c r="BE151"/>
  <c i="3" r="BE125"/>
  <c r="BE134"/>
  <c i="4" r="BE129"/>
  <c r="BE133"/>
  <c i="5" r="BE127"/>
  <c r="BK121"/>
  <c r="J121"/>
  <c r="J98"/>
  <c i="6" r="F92"/>
  <c r="BE122"/>
  <c r="BE131"/>
  <c i="7" r="BK121"/>
  <c r="J121"/>
  <c r="J98"/>
  <c r="BK126"/>
  <c r="J126"/>
  <c r="J99"/>
  <c i="8" r="J89"/>
  <c r="BE128"/>
  <c r="BE130"/>
  <c r="BE138"/>
  <c r="BE142"/>
  <c r="BE144"/>
  <c r="BE149"/>
  <c r="BK133"/>
  <c r="J133"/>
  <c r="J99"/>
  <c i="4" r="F34"/>
  <c i="1" r="BA97"/>
  <c i="5" r="F35"/>
  <c i="1" r="BB98"/>
  <c i="2" r="F35"/>
  <c i="1" r="BB95"/>
  <c i="3" r="F37"/>
  <c i="1" r="BD96"/>
  <c i="2" r="F34"/>
  <c i="1" r="BA95"/>
  <c i="6" r="F35"/>
  <c i="1" r="BB99"/>
  <c i="8" r="F34"/>
  <c i="1" r="BA101"/>
  <c i="6" r="J34"/>
  <c i="1" r="AW99"/>
  <c i="7" r="J34"/>
  <c i="1" r="AW100"/>
  <c i="2" r="J34"/>
  <c i="1" r="AW95"/>
  <c i="4" r="J34"/>
  <c i="1" r="AW97"/>
  <c i="5" r="F34"/>
  <c i="1" r="BA98"/>
  <c i="6" r="F34"/>
  <c i="1" r="BA99"/>
  <c i="8" r="F35"/>
  <c i="1" r="BB101"/>
  <c i="2" r="F36"/>
  <c i="1" r="BC95"/>
  <c i="6" r="F36"/>
  <c i="1" r="BC99"/>
  <c i="8" r="F36"/>
  <c i="1" r="BC101"/>
  <c i="3" r="F35"/>
  <c i="1" r="BB96"/>
  <c i="5" r="J34"/>
  <c i="1" r="AW98"/>
  <c i="3" r="F36"/>
  <c i="1" r="BC96"/>
  <c i="6" r="F37"/>
  <c i="1" r="BD99"/>
  <c i="7" r="F34"/>
  <c i="1" r="BA100"/>
  <c i="8" r="F37"/>
  <c i="1" r="BD101"/>
  <c i="4" r="F37"/>
  <c i="1" r="BD97"/>
  <c i="5" r="F36"/>
  <c i="1" r="BC98"/>
  <c i="8" r="J34"/>
  <c i="1" r="AW101"/>
  <c i="4" r="F36"/>
  <c i="1" r="BC97"/>
  <c i="3" r="F34"/>
  <c i="1" r="BA96"/>
  <c i="2" r="F37"/>
  <c i="1" r="BD95"/>
  <c i="4" r="F35"/>
  <c i="1" r="BB97"/>
  <c i="5" r="F37"/>
  <c i="1" r="BD98"/>
  <c i="7" r="F36"/>
  <c i="1" r="BC100"/>
  <c i="3" r="J34"/>
  <c i="1" r="AW96"/>
  <c i="7" r="F37"/>
  <c i="1" r="BD100"/>
  <c i="8" l="1" r="R136"/>
  <c r="R122"/>
  <c r="T136"/>
  <c r="T122"/>
  <c i="4" r="BK120"/>
  <c r="J120"/>
  <c r="J97"/>
  <c i="8" r="P136"/>
  <c r="P122"/>
  <c i="1" r="AU101"/>
  <c i="4" r="T120"/>
  <c r="T119"/>
  <c r="R120"/>
  <c r="R119"/>
  <c i="2" r="BK118"/>
  <c r="J118"/>
  <c r="J96"/>
  <c i="3" r="BK119"/>
  <c r="J119"/>
  <c r="J97"/>
  <c i="4" r="J121"/>
  <c r="J98"/>
  <c i="5" r="BK120"/>
  <c r="J120"/>
  <c r="J97"/>
  <c i="2" r="J120"/>
  <c r="J98"/>
  <c i="6" r="J120"/>
  <c r="J97"/>
  <c r="J121"/>
  <c r="J98"/>
  <c i="7" r="BK120"/>
  <c r="J120"/>
  <c r="J97"/>
  <c i="8" r="BK132"/>
  <c r="J132"/>
  <c r="J98"/>
  <c r="BK136"/>
  <c r="J136"/>
  <c r="J100"/>
  <c i="6" r="J30"/>
  <c i="1" r="AG99"/>
  <c i="5" r="F33"/>
  <c i="1" r="AZ98"/>
  <c i="4" r="F33"/>
  <c i="1" r="AZ97"/>
  <c i="8" r="F33"/>
  <c i="1" r="AZ101"/>
  <c i="5" r="J33"/>
  <c i="1" r="AV98"/>
  <c r="AT98"/>
  <c r="BC94"/>
  <c r="AY94"/>
  <c r="BD94"/>
  <c r="W33"/>
  <c i="3" r="J33"/>
  <c i="1" r="AV96"/>
  <c r="AT96"/>
  <c i="7" r="F33"/>
  <c i="1" r="AZ100"/>
  <c i="3" r="F33"/>
  <c i="1" r="AZ96"/>
  <c i="6" r="J33"/>
  <c i="1" r="AV99"/>
  <c r="AT99"/>
  <c i="8" r="J33"/>
  <c i="1" r="AV101"/>
  <c r="AT101"/>
  <c i="2" r="F33"/>
  <c i="1" r="AZ95"/>
  <c r="BA94"/>
  <c r="AW94"/>
  <c r="AK30"/>
  <c i="6" r="F33"/>
  <c i="1" r="AZ99"/>
  <c r="BB94"/>
  <c r="W31"/>
  <c i="2" r="J33"/>
  <c i="1" r="AV95"/>
  <c r="AT95"/>
  <c i="4" r="J33"/>
  <c i="1" r="AV97"/>
  <c r="AT97"/>
  <c i="7" r="J33"/>
  <c i="1" r="AV100"/>
  <c r="AT100"/>
  <c r="AU94"/>
  <c i="6" l="1" r="J39"/>
  <c i="8" r="BK122"/>
  <c r="J122"/>
  <c r="J96"/>
  <c i="4" r="BK119"/>
  <c r="J119"/>
  <c i="5" r="BK119"/>
  <c r="J119"/>
  <c r="J96"/>
  <c i="7" r="BK119"/>
  <c r="J119"/>
  <c r="J96"/>
  <c i="3" r="BK118"/>
  <c r="J118"/>
  <c r="J96"/>
  <c i="1" r="AN99"/>
  <c r="AZ94"/>
  <c r="AV94"/>
  <c r="AK29"/>
  <c r="W30"/>
  <c i="4" r="J30"/>
  <c i="1" r="AG97"/>
  <c r="AN97"/>
  <c r="W32"/>
  <c i="2" r="J30"/>
  <c i="1" r="AG95"/>
  <c r="AN95"/>
  <c r="AX94"/>
  <c i="4" l="1" r="J39"/>
  <c r="J96"/>
  <c i="2" r="J39"/>
  <c i="1" r="W29"/>
  <c i="3" r="J30"/>
  <c i="1" r="AG96"/>
  <c r="AN96"/>
  <c i="5" r="J30"/>
  <c i="1" r="AG98"/>
  <c r="AN98"/>
  <c r="AT94"/>
  <c i="8" r="J30"/>
  <c i="1" r="AG101"/>
  <c r="AN101"/>
  <c i="7" r="J30"/>
  <c i="1" r="AG100"/>
  <c r="AN100"/>
  <c i="3" l="1" r="J39"/>
  <c i="5" r="J39"/>
  <c i="8" r="J39"/>
  <c i="7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<sst xmlns="http://schemas.openxmlformats.org/spreadsheetml/2006/main">
  <si>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</si>
  <si>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</si>
  <si>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</si>
  <si>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</si>
  <si>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</si>
  <si>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{b3cdee8b-178a-46fe-940b-25d4021da3c3}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</si>
  <si>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</si>
  <si>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</si>
  <si>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</si>
  <si>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</si>
  <si>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</si>
  <si>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</si>
  <si>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</si>
  <si>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</si>
  <si>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2025-10-14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</si>
  <si>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</si>
  <si>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</si>
  <si>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Cesta Benátky - Houserovka</t>
  </si>
  <si>
    <t>KSO:</t>
  </si>
  <si>
    <t>CC-CZ:</t>
  </si>
  <si>
    <t>Místo:</t>
  </si>
  <si>
    <t>Benátky u Houserovky, Houserovka</t>
  </si>
  <si>
    <t>Datum:</t>
  </si>
  <si>
    <t>14. 10. 2025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</si>
  <si>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</si>
  <si>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</si>
  <si>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</si>
  <si>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</si>
  <si>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</si>
  <si>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</si>
  <si>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</si>
  <si>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</si>
  <si>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</si>
  <si>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</si>
  <si>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</si>
  <si>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</si>
  <si>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</si>
  <si>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</si>
  <si>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</si>
  <si>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</si>
  <si>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</si>
  <si>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</si>
  <si>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</si>
  <si>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</si>
  <si>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</si>
  <si>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</si>
  <si>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</si>
  <si>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</si>
  <si>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</si>
  <si>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</si>
  <si>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</si>
  <si>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</si>
  <si>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</si>
  <si>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</si>
  <si>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</si>
  <si>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</si>
  <si>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</si>
  <si>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</si>
  <si>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</si>
  <si>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</si>
  <si>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</si>
  <si>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</si>
  <si>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</si>
  <si>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</si>
  <si>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</si>
  <si>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</si>
  <si>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</si>
  <si>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</si>
  <si>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</si>
  <si>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</si>
  <si>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</si>
  <si>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</si>
  <si>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</si>
  <si>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</si>
  <si>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</si>
  <si>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</si>
  <si>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</si>
  <si>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</si>
  <si>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</si>
  <si>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</si>
  <si>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</si>
  <si>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</si>
  <si>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Přípravné práce</t>
  </si>
  <si>
    <t>STA</t>
  </si>
  <si>
    <t>{aa921b58-86f0-4d8d-b1d8-53728502a7b1}</t>
  </si>
  <si>
    <t>2</t>
  </si>
  <si>
    <t>Zemní práce</t>
  </si>
  <si>
    <t>{02876fc2-17f1-430d-ae7e-0c5b647304e0}</t>
  </si>
  <si>
    <t>3</t>
  </si>
  <si>
    <t>Konstrukční vrstvy vozovky</t>
  </si>
  <si>
    <t>{bc35fc6a-2cc8-4ed7-b9ae-a9c8f9383085}</t>
  </si>
  <si>
    <t>4</t>
  </si>
  <si>
    <t>Sjezdy</t>
  </si>
  <si>
    <t>{206e08b8-1828-41ac-88b4-f19486f64abe}</t>
  </si>
  <si>
    <t>5</t>
  </si>
  <si>
    <t>Výhybny</t>
  </si>
  <si>
    <t>{695188b0-8205-4a02-98f0-bb8f35cb5bad}</t>
  </si>
  <si>
    <t>6</t>
  </si>
  <si>
    <t>Dokončovací práce</t>
  </si>
  <si>
    <t>{e8758772-e64b-495b-9c73-c9ef108dd0cd}</t>
  </si>
  <si>
    <t>7</t>
  </si>
  <si>
    <t>Vedlejší rozpočtové náklady</t>
  </si>
  <si>
    <t>{1fd82a13-55e3-498c-88fb-cac624762f69}</t>
  </si>
  <si>
    <t>KRYCÍ LIST SOUPISU PRACÍ</t>
  </si>
  <si>
    <t>Objekt:</t>
  </si>
  <si>
    <t>1 - Přípravné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</si>
  <si>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</si>
  <si>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</si>
  <si>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</si>
  <si>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</si>
  <si>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</si>
  <si>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</si>
  <si>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</si>
  <si>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</si>
  <si>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</si>
  <si>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</si>
  <si>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</si>
  <si>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</si>
  <si>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</si>
  <si>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</si>
  <si>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</si>
  <si>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</si>
  <si>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</si>
  <si>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</si>
  <si>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</si>
  <si>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</si>
  <si>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</si>
  <si>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</si>
  <si>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</si>
  <si>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</si>
  <si>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012103000</t>
  </si>
  <si>
    <t>Geodetické práce před výstavbou</t>
  </si>
  <si>
    <t>soubor</t>
  </si>
  <si>
    <t>363032108</t>
  </si>
  <si>
    <t>PP</t>
  </si>
  <si>
    <t>121103111</t>
  </si>
  <si>
    <t>Skrývka zemin schopných zúrodnění v rovině a svahu do 1:5</t>
  </si>
  <si>
    <t>m3</t>
  </si>
  <si>
    <t>1525836725</t>
  </si>
  <si>
    <t>Skrývka zemin schopných zúrodnění v rovině a ve sklonu do 1:5</t>
  </si>
  <si>
    <t>VV</t>
  </si>
  <si>
    <t>1480*0,1</t>
  </si>
  <si>
    <t>"skrývka v zatravněném úseku"</t>
  </si>
  <si>
    <t>2 - Zemní práce</t>
  </si>
  <si>
    <t>122252204</t>
  </si>
  <si>
    <t>Odkopávky a prokopávky nezapažené pro silnice a dálnice v hornině třídy těžitelnosti I objem do 500 m3 strojně</t>
  </si>
  <si>
    <t>291755731</t>
  </si>
  <si>
    <t>Odkopávky a prokopávky nezapažené pro silnice a dálnice strojně v hornině třídy těžitelnosti I přes 100 do 500 m3</t>
  </si>
  <si>
    <t>1205*0,8*2*0,2</t>
  </si>
  <si>
    <t>"urovnání terénu kolem vozovky"</t>
  </si>
  <si>
    <t>122252206</t>
  </si>
  <si>
    <t>Odkopávky a prokopávky nezapažené pro silnice a dálnice v hornině třídy těžitelnosti I objem do 5000 m3 strojně</t>
  </si>
  <si>
    <t>-322810425</t>
  </si>
  <si>
    <t>Odkopávky a prokopávky nezapažené pro silnice a dálnice strojně v hornině třídy těžitelnosti I přes 1 000 do 5 000 m3</t>
  </si>
  <si>
    <t>(4140-650)*0,3</t>
  </si>
  <si>
    <t>"odkopávky pro kufr kumunikace"</t>
  </si>
  <si>
    <t>"650m z trasy bude pouze urovnáno"</t>
  </si>
  <si>
    <t>162306111</t>
  </si>
  <si>
    <t>Vodorovné přemístění do 500 m bez naložení výkopku ze zemin schopných zúrodnění</t>
  </si>
  <si>
    <t>1244530028</t>
  </si>
  <si>
    <t>1047+385,6</t>
  </si>
  <si>
    <t>"převoz k dorovnání meze ve staničení 0,05-0,20km"</t>
  </si>
  <si>
    <t>171206111</t>
  </si>
  <si>
    <t>Uložení zemin schopných zúrodnění nebo výsypek do násypů</t>
  </si>
  <si>
    <t>2004970262</t>
  </si>
  <si>
    <t>Uložení zemin schopných zúrodnění nebo výsypek do násypů předepsaných tvarů s urovnáním</t>
  </si>
  <si>
    <t>"uložení a urovnání zeminy v prosrotu mezí ve staničení 0,05-0,20km"</t>
  </si>
  <si>
    <t>3 - Konstrukční vrstvy vozovky</t>
  </si>
  <si>
    <t xml:space="preserve">    1 - Zemní práce</t>
  </si>
  <si>
    <t xml:space="preserve">    5 - Komunikace pozemní</t>
  </si>
  <si>
    <t>181252305</t>
  </si>
  <si>
    <t>Úprava pláně pro silnice a dálnice na násypech se zhutněním</t>
  </si>
  <si>
    <t>m2</t>
  </si>
  <si>
    <t>-2023023854</t>
  </si>
  <si>
    <t>4140*1,05</t>
  </si>
  <si>
    <t>"pláně cesty a navazujících částí"</t>
  </si>
  <si>
    <t>R 06 - 03</t>
  </si>
  <si>
    <t>Statická zátěžová zkouška</t>
  </si>
  <si>
    <t>748527138</t>
  </si>
  <si>
    <t>Komunikace pozemní</t>
  </si>
  <si>
    <t>564831111</t>
  </si>
  <si>
    <t>Podklad ze štěrkodrtě ŠD plochy přes 100 m2 tl 100 mm</t>
  </si>
  <si>
    <t>-1132982450</t>
  </si>
  <si>
    <t>Podklad ze štěrkodrti ŠD s rozprostřením a zhutněním plochy přes 100 m2, po zhutnění tl. 100 mm</t>
  </si>
  <si>
    <t>4140</t>
  </si>
  <si>
    <t>"pokládka krycí obrusné vrstvy"</t>
  </si>
  <si>
    <t>564861111</t>
  </si>
  <si>
    <t>Podklad ze štěrkodrtě ŠD plochy přes 100 m2 tl 200 mm</t>
  </si>
  <si>
    <t>729926678</t>
  </si>
  <si>
    <t>Podklad ze štěrkodrti ŠD s rozprostřením a zhutněním plochy přes 100 m2, po zhutnění tl. 200 mm</t>
  </si>
  <si>
    <t>1160*0,8</t>
  </si>
  <si>
    <t>"navýšení vrstvy kufru v trase vodovodu"</t>
  </si>
  <si>
    <t>564871111</t>
  </si>
  <si>
    <t>Podklad ze štěrkodrtě ŠD plochy přes 100 m2 tl 250 mm</t>
  </si>
  <si>
    <t>809105592</t>
  </si>
  <si>
    <t>Podklad ze štěrkodrti ŠD s rozprostřením a zhutněním plochy přes 100 m2, po zhutnění tl. 250 mm</t>
  </si>
  <si>
    <t>(4140-650)*1,03</t>
  </si>
  <si>
    <t>"pokládka podkladních vrstev"</t>
  </si>
  <si>
    <t>4 - Sjezdy</t>
  </si>
  <si>
    <t>7668389</t>
  </si>
  <si>
    <t>20*1,05</t>
  </si>
  <si>
    <t>"pláň sjezdu"</t>
  </si>
  <si>
    <t>-1312250002</t>
  </si>
  <si>
    <t>20</t>
  </si>
  <si>
    <t>1698532741</t>
  </si>
  <si>
    <t>5 - Výhybny</t>
  </si>
  <si>
    <t>67644333</t>
  </si>
  <si>
    <t>195*1,05</t>
  </si>
  <si>
    <t>"pláně výhyben"</t>
  </si>
  <si>
    <t>3942034</t>
  </si>
  <si>
    <t>195</t>
  </si>
  <si>
    <t>-270487400</t>
  </si>
  <si>
    <t>6 - Dokončovací práce</t>
  </si>
  <si>
    <t>1534042779</t>
  </si>
  <si>
    <t>"ohumusování mezí"</t>
  </si>
  <si>
    <t>569851111</t>
  </si>
  <si>
    <t>Zpevnění krajnic štěrkodrtí tl 150 mm</t>
  </si>
  <si>
    <t>1159325216</t>
  </si>
  <si>
    <t>Zpevnění krajnic nebo komunikací pro pěší s rozprostřením a zhutněním, po zhutnění štěrkodrtí tl. 150 mm</t>
  </si>
  <si>
    <t>1160*0,5*2</t>
  </si>
  <si>
    <t>"dosypání krajnic"</t>
  </si>
  <si>
    <t>7 - Vedlejší rozpočtové náklady</t>
  </si>
  <si>
    <t>0000 - Dokončovací práce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</si>
  <si>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</si>
  <si>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</si>
  <si>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</si>
  <si>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>0000</t>
  </si>
  <si>
    <t>M</t>
  </si>
  <si>
    <t>155</t>
  </si>
  <si>
    <t>likvidace odpadů</t>
  </si>
  <si>
    <t>8</t>
  </si>
  <si>
    <t>78514978</t>
  </si>
  <si>
    <t>-55</t>
  </si>
  <si>
    <t>náklady na ochranu stávajících inženýrských sítí</t>
  </si>
  <si>
    <t>754925425</t>
  </si>
  <si>
    <t>156</t>
  </si>
  <si>
    <t>oprava poškození na přístupových cestách</t>
  </si>
  <si>
    <t>kus</t>
  </si>
  <si>
    <t>-1324768734</t>
  </si>
  <si>
    <t>bezpečnostní a hygienická opatření na stavbě</t>
  </si>
  <si>
    <t>-53620425</t>
  </si>
  <si>
    <t>17</t>
  </si>
  <si>
    <t>Pasportizace příjezdových komunikací</t>
  </si>
  <si>
    <t>-222015750</t>
  </si>
  <si>
    <t>VRN</t>
  </si>
  <si>
    <t>VRN1</t>
  </si>
  <si>
    <t>Průzkumné, geodetické a projektové práce</t>
  </si>
  <si>
    <t>012203000</t>
  </si>
  <si>
    <t>Geodetické práce při provádění stavby</t>
  </si>
  <si>
    <t>578888276</t>
  </si>
  <si>
    <t>030738</t>
  </si>
  <si>
    <t>mimostaveništní doprava, kompletační činnost, fotodokumentace</t>
  </si>
  <si>
    <t>682742654</t>
  </si>
  <si>
    <t>44441</t>
  </si>
  <si>
    <t>projekt skutečného provedení</t>
  </si>
  <si>
    <t>-1592847333</t>
  </si>
  <si>
    <t>9</t>
  </si>
  <si>
    <t>zaměření skutečného stavu</t>
  </si>
  <si>
    <t>-1658143471</t>
  </si>
  <si>
    <t>VRN3</t>
  </si>
  <si>
    <t>Zařízení staveniště</t>
  </si>
  <si>
    <t>10</t>
  </si>
  <si>
    <t>030733</t>
  </si>
  <si>
    <t xml:space="preserve">Staveništní buňka, Doprava usazení a pronájem staveništní buňky,  bere se jako celek  1 ks</t>
  </si>
  <si>
    <t>-1659661081</t>
  </si>
  <si>
    <t>11</t>
  </si>
  <si>
    <t>030734</t>
  </si>
  <si>
    <t xml:space="preserve">Mobilní WC,  Doprava, usazení, pronájem a  provoz 2 ks mobilního WC,  bere se jako celek  1 ks</t>
  </si>
  <si>
    <t>1272126942</t>
  </si>
  <si>
    <t>030736</t>
  </si>
  <si>
    <t xml:space="preserve">Likvidace staveniště -  Likvidace staveniště, odvoz zbytků stavebního materiálu,	 uvedení pozemku do původního stavu  bere se jako celek  1 ks</t>
  </si>
  <si>
    <t>1533206902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</si>
</sst>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467360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452120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104</xdr:row>
      <xdr:rowOff>0</xdr:rowOff>
    </xdr:from>
    <xdr:to>
      <xdr:col>9</xdr:col>
      <xdr:colOff>1214120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104</xdr:row>
      <xdr:rowOff>0</xdr:rowOff>
    </xdr:from>
    <xdr:to>
      <xdr:col>9</xdr:col>
      <xdr:colOff>1214120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128270</xdr:colOff>
      <xdr:row>108</xdr:row>
      <xdr:rowOff>0</xdr:rowOff>
    </xdr:from>
    <xdr:to>
      <xdr:col>9</xdr:col>
      <xdr:colOff>1214120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2025-10-14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Cesta Benátky - Houserovka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Benátky u Houserovky, Houserovka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14. 10. 2025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Pelhřimov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VDG Projektování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Ing. Vítězslav Pavel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Přípravné práce'!J30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'1 - Přípravné práce'!P118</f>
        <v>0</v>
      </c>
      <c r="AV95" s="127">
        <f>'1 - Přípravné práce'!J33</f>
        <v>0</v>
      </c>
      <c r="AW95" s="127">
        <f>'1 - Přípravné práce'!J34</f>
        <v>0</v>
      </c>
      <c r="AX95" s="127">
        <f>'1 - Přípravné práce'!J35</f>
        <v>0</v>
      </c>
      <c r="AY95" s="127">
        <f>'1 - Přípravné práce'!J36</f>
        <v>0</v>
      </c>
      <c r="AZ95" s="127">
        <f>'1 - Přípravné práce'!F33</f>
        <v>0</v>
      </c>
      <c r="BA95" s="127">
        <f>'1 - Přípravné práce'!F34</f>
        <v>0</v>
      </c>
      <c r="BB95" s="127">
        <f>'1 - Přípravné práce'!F35</f>
        <v>0</v>
      </c>
      <c r="BC95" s="127">
        <f>'1 - Přípravné práce'!F36</f>
        <v>0</v>
      </c>
      <c r="BD95" s="129">
        <f>'1 - Přípravné práce'!F37</f>
        <v>0</v>
      </c>
      <c r="BE95" s="7"/>
      <c r="BT95" s="130" t="s">
        <v>81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80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'2 - Zemní práce'!J30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'2 - Zemní práce'!P118</f>
        <v>0</v>
      </c>
      <c r="AV96" s="127">
        <f>'2 - Zemní práce'!J33</f>
        <v>0</v>
      </c>
      <c r="AW96" s="127">
        <f>'2 - Zemní práce'!J34</f>
        <v>0</v>
      </c>
      <c r="AX96" s="127">
        <f>'2 - Zemní práce'!J35</f>
        <v>0</v>
      </c>
      <c r="AY96" s="127">
        <f>'2 - Zemní práce'!J36</f>
        <v>0</v>
      </c>
      <c r="AZ96" s="127">
        <f>'2 - Zemní práce'!F33</f>
        <v>0</v>
      </c>
      <c r="BA96" s="127">
        <f>'2 - Zemní práce'!F34</f>
        <v>0</v>
      </c>
      <c r="BB96" s="127">
        <f>'2 - Zemní práce'!F35</f>
        <v>0</v>
      </c>
      <c r="BC96" s="127">
        <f>'2 - Zemní práce'!F36</f>
        <v>0</v>
      </c>
      <c r="BD96" s="129">
        <f>'2 - Zemní práce'!F37</f>
        <v>0</v>
      </c>
      <c r="BE96" s="7"/>
      <c r="BT96" s="130" t="s">
        <v>81</v>
      </c>
      <c r="BV96" s="130" t="s">
        <v>78</v>
      </c>
      <c r="BW96" s="130" t="s">
        <v>87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80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'3 - Konstrukční vrstvy vo...'!J30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'3 - Konstrukční vrstvy vo...'!P119</f>
        <v>0</v>
      </c>
      <c r="AV97" s="127">
        <f>'3 - Konstrukční vrstvy vo...'!J33</f>
        <v>0</v>
      </c>
      <c r="AW97" s="127">
        <f>'3 - Konstrukční vrstvy vo...'!J34</f>
        <v>0</v>
      </c>
      <c r="AX97" s="127">
        <f>'3 - Konstrukční vrstvy vo...'!J35</f>
        <v>0</v>
      </c>
      <c r="AY97" s="127">
        <f>'3 - Konstrukční vrstvy vo...'!J36</f>
        <v>0</v>
      </c>
      <c r="AZ97" s="127">
        <f>'3 - Konstrukční vrstvy vo...'!F33</f>
        <v>0</v>
      </c>
      <c r="BA97" s="127">
        <f>'3 - Konstrukční vrstvy vo...'!F34</f>
        <v>0</v>
      </c>
      <c r="BB97" s="127">
        <f>'3 - Konstrukční vrstvy vo...'!F35</f>
        <v>0</v>
      </c>
      <c r="BC97" s="127">
        <f>'3 - Konstrukční vrstvy vo...'!F36</f>
        <v>0</v>
      </c>
      <c r="BD97" s="129">
        <f>'3 - Konstrukční vrstvy vo...'!F37</f>
        <v>0</v>
      </c>
      <c r="BE97" s="7"/>
      <c r="BT97" s="130" t="s">
        <v>81</v>
      </c>
      <c r="BV97" s="130" t="s">
        <v>78</v>
      </c>
      <c r="BW97" s="130" t="s">
        <v>90</v>
      </c>
      <c r="BX97" s="130" t="s">
        <v>5</v>
      </c>
      <c r="CL97" s="130" t="s">
        <v>1</v>
      </c>
      <c r="CM97" s="130" t="s">
        <v>85</v>
      </c>
    </row>
    <row r="98" s="7" customFormat="1" ht="16.5" customHeight="1">
      <c r="A98" s="118" t="s">
        <v>80</v>
      </c>
      <c r="B98" s="119"/>
      <c r="C98" s="120"/>
      <c r="D98" s="121" t="s">
        <v>91</v>
      </c>
      <c r="E98" s="121"/>
      <c r="F98" s="121"/>
      <c r="G98" s="121"/>
      <c r="H98" s="121"/>
      <c r="I98" s="122"/>
      <c r="J98" s="121" t="s">
        <v>92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'4 - Sjezdy'!J30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'4 - Sjezdy'!P119</f>
        <v>0</v>
      </c>
      <c r="AV98" s="127">
        <f>'4 - Sjezdy'!J33</f>
        <v>0</v>
      </c>
      <c r="AW98" s="127">
        <f>'4 - Sjezdy'!J34</f>
        <v>0</v>
      </c>
      <c r="AX98" s="127">
        <f>'4 - Sjezdy'!J35</f>
        <v>0</v>
      </c>
      <c r="AY98" s="127">
        <f>'4 - Sjezdy'!J36</f>
        <v>0</v>
      </c>
      <c r="AZ98" s="127">
        <f>'4 - Sjezdy'!F33</f>
        <v>0</v>
      </c>
      <c r="BA98" s="127">
        <f>'4 - Sjezdy'!F34</f>
        <v>0</v>
      </c>
      <c r="BB98" s="127">
        <f>'4 - Sjezdy'!F35</f>
        <v>0</v>
      </c>
      <c r="BC98" s="127">
        <f>'4 - Sjezdy'!F36</f>
        <v>0</v>
      </c>
      <c r="BD98" s="129">
        <f>'4 - Sjezdy'!F37</f>
        <v>0</v>
      </c>
      <c r="BE98" s="7"/>
      <c r="BT98" s="130" t="s">
        <v>81</v>
      </c>
      <c r="BV98" s="130" t="s">
        <v>78</v>
      </c>
      <c r="BW98" s="130" t="s">
        <v>93</v>
      </c>
      <c r="BX98" s="130" t="s">
        <v>5</v>
      </c>
      <c r="CL98" s="130" t="s">
        <v>1</v>
      </c>
      <c r="CM98" s="130" t="s">
        <v>85</v>
      </c>
    </row>
    <row r="99" s="7" customFormat="1" ht="16.5" customHeight="1">
      <c r="A99" s="118" t="s">
        <v>80</v>
      </c>
      <c r="B99" s="119"/>
      <c r="C99" s="120"/>
      <c r="D99" s="121" t="s">
        <v>94</v>
      </c>
      <c r="E99" s="121"/>
      <c r="F99" s="121"/>
      <c r="G99" s="121"/>
      <c r="H99" s="121"/>
      <c r="I99" s="122"/>
      <c r="J99" s="121" t="s">
        <v>95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'5 - Výhybny'!J30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'5 - Výhybny'!P119</f>
        <v>0</v>
      </c>
      <c r="AV99" s="127">
        <f>'5 - Výhybny'!J33</f>
        <v>0</v>
      </c>
      <c r="AW99" s="127">
        <f>'5 - Výhybny'!J34</f>
        <v>0</v>
      </c>
      <c r="AX99" s="127">
        <f>'5 - Výhybny'!J35</f>
        <v>0</v>
      </c>
      <c r="AY99" s="127">
        <f>'5 - Výhybny'!J36</f>
        <v>0</v>
      </c>
      <c r="AZ99" s="127">
        <f>'5 - Výhybny'!F33</f>
        <v>0</v>
      </c>
      <c r="BA99" s="127">
        <f>'5 - Výhybny'!F34</f>
        <v>0</v>
      </c>
      <c r="BB99" s="127">
        <f>'5 - Výhybny'!F35</f>
        <v>0</v>
      </c>
      <c r="BC99" s="127">
        <f>'5 - Výhybny'!F36</f>
        <v>0</v>
      </c>
      <c r="BD99" s="129">
        <f>'5 - Výhybny'!F37</f>
        <v>0</v>
      </c>
      <c r="BE99" s="7"/>
      <c r="BT99" s="130" t="s">
        <v>81</v>
      </c>
      <c r="BV99" s="130" t="s">
        <v>78</v>
      </c>
      <c r="BW99" s="130" t="s">
        <v>96</v>
      </c>
      <c r="BX99" s="130" t="s">
        <v>5</v>
      </c>
      <c r="CL99" s="130" t="s">
        <v>1</v>
      </c>
      <c r="CM99" s="130" t="s">
        <v>85</v>
      </c>
    </row>
    <row r="100" s="7" customFormat="1" ht="16.5" customHeight="1">
      <c r="A100" s="118" t="s">
        <v>80</v>
      </c>
      <c r="B100" s="119"/>
      <c r="C100" s="120"/>
      <c r="D100" s="121" t="s">
        <v>97</v>
      </c>
      <c r="E100" s="121"/>
      <c r="F100" s="121"/>
      <c r="G100" s="121"/>
      <c r="H100" s="121"/>
      <c r="I100" s="122"/>
      <c r="J100" s="121" t="s">
        <v>98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'6 - Dokončovací práce'!J30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'6 - Dokončovací práce'!P119</f>
        <v>0</v>
      </c>
      <c r="AV100" s="127">
        <f>'6 - Dokončovací práce'!J33</f>
        <v>0</v>
      </c>
      <c r="AW100" s="127">
        <f>'6 - Dokončovací práce'!J34</f>
        <v>0</v>
      </c>
      <c r="AX100" s="127">
        <f>'6 - Dokončovací práce'!J35</f>
        <v>0</v>
      </c>
      <c r="AY100" s="127">
        <f>'6 - Dokončovací práce'!J36</f>
        <v>0</v>
      </c>
      <c r="AZ100" s="127">
        <f>'6 - Dokončovací práce'!F33</f>
        <v>0</v>
      </c>
      <c r="BA100" s="127">
        <f>'6 - Dokončovací práce'!F34</f>
        <v>0</v>
      </c>
      <c r="BB100" s="127">
        <f>'6 - Dokončovací práce'!F35</f>
        <v>0</v>
      </c>
      <c r="BC100" s="127">
        <f>'6 - Dokončovací práce'!F36</f>
        <v>0</v>
      </c>
      <c r="BD100" s="129">
        <f>'6 - Dokončovací práce'!F37</f>
        <v>0</v>
      </c>
      <c r="BE100" s="7"/>
      <c r="BT100" s="130" t="s">
        <v>81</v>
      </c>
      <c r="BV100" s="130" t="s">
        <v>78</v>
      </c>
      <c r="BW100" s="130" t="s">
        <v>99</v>
      </c>
      <c r="BX100" s="130" t="s">
        <v>5</v>
      </c>
      <c r="CL100" s="130" t="s">
        <v>1</v>
      </c>
      <c r="CM100" s="130" t="s">
        <v>85</v>
      </c>
    </row>
    <row r="101" s="7" customFormat="1" ht="16.5" customHeight="1">
      <c r="A101" s="118" t="s">
        <v>80</v>
      </c>
      <c r="B101" s="119"/>
      <c r="C101" s="120"/>
      <c r="D101" s="121" t="s">
        <v>100</v>
      </c>
      <c r="E101" s="121"/>
      <c r="F101" s="121"/>
      <c r="G101" s="121"/>
      <c r="H101" s="121"/>
      <c r="I101" s="122"/>
      <c r="J101" s="121" t="s">
        <v>101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'7 - Vedlejší rozpočtové n...'!J30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31">
        <v>0</v>
      </c>
      <c r="AT101" s="132">
        <f>ROUND(SUM(AV101:AW101),2)</f>
        <v>0</v>
      </c>
      <c r="AU101" s="133">
        <f>'7 - Vedlejší rozpočtové n...'!P122</f>
        <v>0</v>
      </c>
      <c r="AV101" s="132">
        <f>'7 - Vedlejší rozpočtové n...'!J33</f>
        <v>0</v>
      </c>
      <c r="AW101" s="132">
        <f>'7 - Vedlejší rozpočtové n...'!J34</f>
        <v>0</v>
      </c>
      <c r="AX101" s="132">
        <f>'7 - Vedlejší rozpočtové n...'!J35</f>
        <v>0</v>
      </c>
      <c r="AY101" s="132">
        <f>'7 - Vedlejší rozpočtové n...'!J36</f>
        <v>0</v>
      </c>
      <c r="AZ101" s="132">
        <f>'7 - Vedlejší rozpočtové n...'!F33</f>
        <v>0</v>
      </c>
      <c r="BA101" s="132">
        <f>'7 - Vedlejší rozpočtové n...'!F34</f>
        <v>0</v>
      </c>
      <c r="BB101" s="132">
        <f>'7 - Vedlejší rozpočtové n...'!F35</f>
        <v>0</v>
      </c>
      <c r="BC101" s="132">
        <f>'7 - Vedlejší rozpočtové n...'!F36</f>
        <v>0</v>
      </c>
      <c r="BD101" s="134">
        <f>'7 - Vedlejší rozpočtové n...'!F37</f>
        <v>0</v>
      </c>
      <c r="BE101" s="7"/>
      <c r="BT101" s="130" t="s">
        <v>81</v>
      </c>
      <c r="BV101" s="130" t="s">
        <v>78</v>
      </c>
      <c r="BW101" s="130" t="s">
        <v>102</v>
      </c>
      <c r="BX101" s="130" t="s">
        <v>5</v>
      </c>
      <c r="CL101" s="130" t="s">
        <v>1</v>
      </c>
      <c r="CM101" s="130" t="s">
        <v>85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zPmRUDQeDZdQeloaBUuHsrIF7i6hNnym6SX9kB93/qIiGGPyR/3nr3A3W065cNB653etpuKxRWwBNPVJsYXY5A==" hashValue="Kk2wM9uW6WTqlTM9t3owKi6t6IhMxFOcZOLv7BNLfo77U65zD3WM7wpEn7zmz9yVHmwQev6TwlFArCjkMwiUCg==" algorithmName="SHA-512" password="CDCC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Přípravné práce'!C2" display="/"/>
    <hyperlink ref="A96" location="'2 - Zemní práce'!C2" display="/"/>
    <hyperlink ref="A97" location="'3 - Konstrukční vrstvy vo...'!C2" display="/"/>
    <hyperlink ref="A98" location="'4 - Sjezdy'!C2" display="/"/>
    <hyperlink ref="A99" location="'5 - Výhybny'!C2" display="/"/>
    <hyperlink ref="A100" location="'6 - Dokončovací práce'!C2" display="/"/>
    <hyperlink ref="A101" location="'7 - Vedlejší rozpočtové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ROUND((SUM(BE118:BE126)),  2)</f>
        <v>0</v>
      </c>
      <c r="G33" s="37"/>
      <c r="H33" s="37"/>
      <c r="I33" s="154">
        <v>0.20999999999999999</v>
      </c>
      <c r="J33" s="153">
        <f>ROUND(((SUM(BE118:BE126))*I33),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ROUND((SUM(BF118:BF126)),  2)</f>
        <v>0</v>
      </c>
      <c r="G34" s="37"/>
      <c r="H34" s="37"/>
      <c r="I34" s="154">
        <v>0.12</v>
      </c>
      <c r="J34" s="153">
        <f>ROUND(((SUM(BF118:BF126))*I34),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ROUND((SUM(BG118:BG126)),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ROUND((SUM(BH118:BH126)),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ROUND((SUM(BI118:BI126)),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1 - Přípravné práce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112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113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Cesta Benátky - Houserovka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1 - Přípravné práce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Benátky u Houserovky, Houserovka</v>
      </c>
      <c r="G112" s="39"/>
      <c r="H112" s="39"/>
      <c r="I112" s="31" t="s">
        <v>22</v>
      </c>
      <c r="J112" s="78" t="str">
        <f>IF(J12="","",J12)</f>
        <v>14. 10. 2025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24</v>
      </c>
      <c r="D114" s="39"/>
      <c r="E114" s="39"/>
      <c r="F114" s="26" t="str">
        <f>E15</f>
        <v>Město Pelhřimov</v>
      </c>
      <c r="G114" s="39"/>
      <c r="H114" s="39"/>
      <c r="I114" s="31" t="s">
        <v>30</v>
      </c>
      <c r="J114" s="35" t="str">
        <f>E21</f>
        <v>VDG Projektování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Ing. Vítězslav Pavel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114</v>
      </c>
      <c r="D117" s="193" t="s">
        <v>61</v>
      </c>
      <c r="E117" s="193" t="s">
        <v>57</v>
      </c>
      <c r="F117" s="193" t="s">
        <v>58</v>
      </c>
      <c r="G117" s="193" t="s">
        <v>115</v>
      </c>
      <c r="H117" s="193" t="s">
        <v>116</v>
      </c>
      <c r="I117" s="193" t="s">
        <v>117</v>
      </c>
      <c r="J117" s="194" t="s">
        <v>108</v>
      </c>
      <c r="K117" s="195" t="s">
        <v>118</v>
      </c>
      <c r="L117" s="196"/>
      <c r="M117" s="99" t="s">
        <v>1</v>
      </c>
      <c r="N117" s="100" t="s">
        <v>40</v>
      </c>
      <c r="O117" s="100" t="s">
        <v>119</v>
      </c>
      <c r="P117" s="100" t="s">
        <v>120</v>
      </c>
      <c r="Q117" s="100" t="s">
        <v>121</v>
      </c>
      <c r="R117" s="100" t="s">
        <v>122</v>
      </c>
      <c r="S117" s="100" t="s">
        <v>123</v>
      </c>
      <c r="T117" s="101" t="s">
        <v>124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125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110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126</v>
      </c>
      <c r="F119" s="205" t="s">
        <v>127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81</v>
      </c>
      <c r="AT119" s="214" t="s">
        <v>75</v>
      </c>
      <c r="AU119" s="214" t="s">
        <v>76</v>
      </c>
      <c r="AY119" s="213" t="s">
        <v>128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81</v>
      </c>
      <c r="F120" s="216" t="s">
        <v>82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SUM(P121:P126)</f>
        <v>0</v>
      </c>
      <c r="Q120" s="210"/>
      <c r="R120" s="211">
        <f>SUM(R121:R126)</f>
        <v>0</v>
      </c>
      <c r="S120" s="210"/>
      <c r="T120" s="212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81</v>
      </c>
      <c r="AY120" s="213" t="s">
        <v>128</v>
      </c>
      <c r="BK120" s="215">
        <f>SUM(BK121:BK126)</f>
        <v>0</v>
      </c>
    </row>
    <row r="121" s="2" customFormat="1" ht="16.5" customHeight="1">
      <c r="A121" s="37"/>
      <c r="B121" s="38"/>
      <c r="C121" s="218" t="s">
        <v>81</v>
      </c>
      <c r="D121" s="218" t="s">
        <v>129</v>
      </c>
      <c r="E121" s="219" t="s">
        <v>130</v>
      </c>
      <c r="F121" s="220" t="s">
        <v>131</v>
      </c>
      <c r="G121" s="221" t="s">
        <v>132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41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91</v>
      </c>
      <c r="AT121" s="230" t="s">
        <v>129</v>
      </c>
      <c r="AU121" s="230" t="s">
        <v>85</v>
      </c>
      <c r="AY121" s="16" t="s">
        <v>128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81</v>
      </c>
      <c r="BK121" s="231">
        <f>ROUND(I121*H121,2)</f>
        <v>0</v>
      </c>
      <c r="BL121" s="16" t="s">
        <v>91</v>
      </c>
      <c r="BM121" s="230" t="s">
        <v>133</v>
      </c>
    </row>
    <row r="122" s="2" customFormat="1">
      <c r="A122" s="37"/>
      <c r="B122" s="38"/>
      <c r="C122" s="39"/>
      <c r="D122" s="232" t="s">
        <v>134</v>
      </c>
      <c r="E122" s="39"/>
      <c r="F122" s="233" t="s">
        <v>131</v>
      </c>
      <c r="G122" s="39"/>
      <c r="H122" s="39"/>
      <c r="I122" s="234"/>
      <c r="J122" s="39"/>
      <c r="K122" s="39"/>
      <c r="L122" s="43"/>
      <c r="M122" s="235"/>
      <c r="N122" s="236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134</v>
      </c>
      <c r="AU122" s="16" t="s">
        <v>85</v>
      </c>
    </row>
    <row r="123" s="2" customFormat="1" ht="24.15" customHeight="1">
      <c r="A123" s="37"/>
      <c r="B123" s="38"/>
      <c r="C123" s="218" t="s">
        <v>85</v>
      </c>
      <c r="D123" s="218" t="s">
        <v>129</v>
      </c>
      <c r="E123" s="219" t="s">
        <v>135</v>
      </c>
      <c r="F123" s="220" t="s">
        <v>136</v>
      </c>
      <c r="G123" s="221" t="s">
        <v>137</v>
      </c>
      <c r="H123" s="222">
        <v>148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41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91</v>
      </c>
      <c r="AT123" s="230" t="s">
        <v>129</v>
      </c>
      <c r="AU123" s="230" t="s">
        <v>85</v>
      </c>
      <c r="AY123" s="16" t="s">
        <v>128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81</v>
      </c>
      <c r="BK123" s="231">
        <f>ROUND(I123*H123,2)</f>
        <v>0</v>
      </c>
      <c r="BL123" s="16" t="s">
        <v>91</v>
      </c>
      <c r="BM123" s="230" t="s">
        <v>138</v>
      </c>
    </row>
    <row r="124" s="2" customFormat="1">
      <c r="A124" s="37"/>
      <c r="B124" s="38"/>
      <c r="C124" s="39"/>
      <c r="D124" s="232" t="s">
        <v>134</v>
      </c>
      <c r="E124" s="39"/>
      <c r="F124" s="233" t="s">
        <v>139</v>
      </c>
      <c r="G124" s="39"/>
      <c r="H124" s="39"/>
      <c r="I124" s="234"/>
      <c r="J124" s="39"/>
      <c r="K124" s="39"/>
      <c r="L124" s="43"/>
      <c r="M124" s="235"/>
      <c r="N124" s="23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134</v>
      </c>
      <c r="AU124" s="16" t="s">
        <v>85</v>
      </c>
    </row>
    <row r="125" s="13" customFormat="1">
      <c r="A125" s="13"/>
      <c r="B125" s="237"/>
      <c r="C125" s="238"/>
      <c r="D125" s="232" t="s">
        <v>140</v>
      </c>
      <c r="E125" s="239" t="s">
        <v>1</v>
      </c>
      <c r="F125" s="240" t="s">
        <v>141</v>
      </c>
      <c r="G125" s="238"/>
      <c r="H125" s="241">
        <v>148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7" t="s">
        <v>140</v>
      </c>
      <c r="AU125" s="247" t="s">
        <v>85</v>
      </c>
      <c r="AV125" s="13" t="s">
        <v>85</v>
      </c>
      <c r="AW125" s="13" t="s">
        <v>32</v>
      </c>
      <c r="AX125" s="13" t="s">
        <v>81</v>
      </c>
      <c r="AY125" s="247" t="s">
        <v>128</v>
      </c>
    </row>
    <row r="126" s="14" customFormat="1">
      <c r="A126" s="14"/>
      <c r="B126" s="248"/>
      <c r="C126" s="249"/>
      <c r="D126" s="232" t="s">
        <v>140</v>
      </c>
      <c r="E126" s="250" t="s">
        <v>1</v>
      </c>
      <c r="F126" s="251" t="s">
        <v>142</v>
      </c>
      <c r="G126" s="249"/>
      <c r="H126" s="250" t="s">
        <v>1</v>
      </c>
      <c r="I126" s="252"/>
      <c r="J126" s="249"/>
      <c r="K126" s="249"/>
      <c r="L126" s="253"/>
      <c r="M126" s="254"/>
      <c r="N126" s="255"/>
      <c r="O126" s="255"/>
      <c r="P126" s="255"/>
      <c r="Q126" s="255"/>
      <c r="R126" s="255"/>
      <c r="S126" s="255"/>
      <c r="T126" s="25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140</v>
      </c>
      <c r="AU126" s="257" t="s">
        <v>85</v>
      </c>
      <c r="AV126" s="14" t="s">
        <v>81</v>
      </c>
      <c r="AW126" s="14" t="s">
        <v>32</v>
      </c>
      <c r="AX126" s="14" t="s">
        <v>76</v>
      </c>
      <c r="AY126" s="257" t="s">
        <v>128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np5nbCbFLRoTeqHcG3kX5rr9E4YBQ4lqZICcpg9c6xcfoKg8ofXCD+AfR/UJvzad0db6oUz3sdmmv0JaNETyYg==" hashValue="DIrI+pcMGVdLVS5FAK8MymH6zgd4qMOs80MRligI1g0Z+ntssmnLI4//rfg5A5Kfd6WvQY9XW9h1K5uxGNtvNA==" algorithmName="SHA-512" password="CDCC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ROUND((SUM(BE118:BE137)),  2)</f>
        <v>0</v>
      </c>
      <c r="G33" s="37"/>
      <c r="H33" s="37"/>
      <c r="I33" s="154">
        <v>0.20999999999999999</v>
      </c>
      <c r="J33" s="153">
        <f>ROUND(((SUM(BE118:BE137))*I33),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ROUND((SUM(BF118:BF137)),  2)</f>
        <v>0</v>
      </c>
      <c r="G34" s="37"/>
      <c r="H34" s="37"/>
      <c r="I34" s="154">
        <v>0.12</v>
      </c>
      <c r="J34" s="153">
        <f>ROUND(((SUM(BF118:BF137))*I34),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ROUND((SUM(BG118:BG137)),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ROUND((SUM(BH118:BH137)),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ROUND((SUM(BI118:BI137)),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2 - Zemní práce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112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113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Cesta Benátky - Houserovka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2 - Zemní práce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Benátky u Houserovky, Houserovka</v>
      </c>
      <c r="G112" s="39"/>
      <c r="H112" s="39"/>
      <c r="I112" s="31" t="s">
        <v>22</v>
      </c>
      <c r="J112" s="78" t="str">
        <f>IF(J12="","",J12)</f>
        <v>14. 10. 2025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24</v>
      </c>
      <c r="D114" s="39"/>
      <c r="E114" s="39"/>
      <c r="F114" s="26" t="str">
        <f>E15</f>
        <v>Město Pelhřimov</v>
      </c>
      <c r="G114" s="39"/>
      <c r="H114" s="39"/>
      <c r="I114" s="31" t="s">
        <v>30</v>
      </c>
      <c r="J114" s="35" t="str">
        <f>E21</f>
        <v>VDG Projektování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Ing. Vítězslav Pavel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114</v>
      </c>
      <c r="D117" s="193" t="s">
        <v>61</v>
      </c>
      <c r="E117" s="193" t="s">
        <v>57</v>
      </c>
      <c r="F117" s="193" t="s">
        <v>58</v>
      </c>
      <c r="G117" s="193" t="s">
        <v>115</v>
      </c>
      <c r="H117" s="193" t="s">
        <v>116</v>
      </c>
      <c r="I117" s="193" t="s">
        <v>117</v>
      </c>
      <c r="J117" s="194" t="s">
        <v>108</v>
      </c>
      <c r="K117" s="195" t="s">
        <v>118</v>
      </c>
      <c r="L117" s="196"/>
      <c r="M117" s="99" t="s">
        <v>1</v>
      </c>
      <c r="N117" s="100" t="s">
        <v>40</v>
      </c>
      <c r="O117" s="100" t="s">
        <v>119</v>
      </c>
      <c r="P117" s="100" t="s">
        <v>120</v>
      </c>
      <c r="Q117" s="100" t="s">
        <v>121</v>
      </c>
      <c r="R117" s="100" t="s">
        <v>122</v>
      </c>
      <c r="S117" s="100" t="s">
        <v>123</v>
      </c>
      <c r="T117" s="101" t="s">
        <v>124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125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110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126</v>
      </c>
      <c r="F119" s="205" t="s">
        <v>127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81</v>
      </c>
      <c r="AT119" s="214" t="s">
        <v>75</v>
      </c>
      <c r="AU119" s="214" t="s">
        <v>76</v>
      </c>
      <c r="AY119" s="213" t="s">
        <v>128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81</v>
      </c>
      <c r="F120" s="216" t="s">
        <v>82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SUM(P121:P137)</f>
        <v>0</v>
      </c>
      <c r="Q120" s="210"/>
      <c r="R120" s="211">
        <f>SUM(R121:R137)</f>
        <v>0</v>
      </c>
      <c r="S120" s="210"/>
      <c r="T120" s="212">
        <f>SUM(T121:T137)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81</v>
      </c>
      <c r="AY120" s="213" t="s">
        <v>128</v>
      </c>
      <c r="BK120" s="215">
        <f>SUM(BK121:BK137)</f>
        <v>0</v>
      </c>
    </row>
    <row r="121" s="2" customFormat="1" ht="37.8" customHeight="1">
      <c r="A121" s="37"/>
      <c r="B121" s="38"/>
      <c r="C121" s="218" t="s">
        <v>81</v>
      </c>
      <c r="D121" s="218" t="s">
        <v>129</v>
      </c>
      <c r="E121" s="219" t="s">
        <v>144</v>
      </c>
      <c r="F121" s="220" t="s">
        <v>145</v>
      </c>
      <c r="G121" s="221" t="s">
        <v>137</v>
      </c>
      <c r="H121" s="222">
        <v>385.60000000000002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41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91</v>
      </c>
      <c r="AT121" s="230" t="s">
        <v>129</v>
      </c>
      <c r="AU121" s="230" t="s">
        <v>85</v>
      </c>
      <c r="AY121" s="16" t="s">
        <v>128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81</v>
      </c>
      <c r="BK121" s="231">
        <f>ROUND(I121*H121,2)</f>
        <v>0</v>
      </c>
      <c r="BL121" s="16" t="s">
        <v>91</v>
      </c>
      <c r="BM121" s="230" t="s">
        <v>146</v>
      </c>
    </row>
    <row r="122" s="2" customFormat="1">
      <c r="A122" s="37"/>
      <c r="B122" s="38"/>
      <c r="C122" s="39"/>
      <c r="D122" s="232" t="s">
        <v>134</v>
      </c>
      <c r="E122" s="39"/>
      <c r="F122" s="233" t="s">
        <v>147</v>
      </c>
      <c r="G122" s="39"/>
      <c r="H122" s="39"/>
      <c r="I122" s="234"/>
      <c r="J122" s="39"/>
      <c r="K122" s="39"/>
      <c r="L122" s="43"/>
      <c r="M122" s="235"/>
      <c r="N122" s="236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134</v>
      </c>
      <c r="AU122" s="16" t="s">
        <v>85</v>
      </c>
    </row>
    <row r="123" s="13" customFormat="1">
      <c r="A123" s="13"/>
      <c r="B123" s="237"/>
      <c r="C123" s="238"/>
      <c r="D123" s="232" t="s">
        <v>140</v>
      </c>
      <c r="E123" s="239" t="s">
        <v>1</v>
      </c>
      <c r="F123" s="240" t="s">
        <v>148</v>
      </c>
      <c r="G123" s="238"/>
      <c r="H123" s="241">
        <v>385.60000000000002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7" t="s">
        <v>140</v>
      </c>
      <c r="AU123" s="247" t="s">
        <v>85</v>
      </c>
      <c r="AV123" s="13" t="s">
        <v>85</v>
      </c>
      <c r="AW123" s="13" t="s">
        <v>32</v>
      </c>
      <c r="AX123" s="13" t="s">
        <v>81</v>
      </c>
      <c r="AY123" s="247" t="s">
        <v>128</v>
      </c>
    </row>
    <row r="124" s="14" customFormat="1">
      <c r="A124" s="14"/>
      <c r="B124" s="248"/>
      <c r="C124" s="249"/>
      <c r="D124" s="232" t="s">
        <v>140</v>
      </c>
      <c r="E124" s="250" t="s">
        <v>1</v>
      </c>
      <c r="F124" s="251" t="s">
        <v>149</v>
      </c>
      <c r="G124" s="249"/>
      <c r="H124" s="250" t="s">
        <v>1</v>
      </c>
      <c r="I124" s="252"/>
      <c r="J124" s="249"/>
      <c r="K124" s="249"/>
      <c r="L124" s="253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7" t="s">
        <v>140</v>
      </c>
      <c r="AU124" s="257" t="s">
        <v>85</v>
      </c>
      <c r="AV124" s="14" t="s">
        <v>81</v>
      </c>
      <c r="AW124" s="14" t="s">
        <v>32</v>
      </c>
      <c r="AX124" s="14" t="s">
        <v>76</v>
      </c>
      <c r="AY124" s="257" t="s">
        <v>128</v>
      </c>
    </row>
    <row r="125" s="2" customFormat="1" ht="37.8" customHeight="1">
      <c r="A125" s="37"/>
      <c r="B125" s="38"/>
      <c r="C125" s="218" t="s">
        <v>85</v>
      </c>
      <c r="D125" s="218" t="s">
        <v>129</v>
      </c>
      <c r="E125" s="219" t="s">
        <v>150</v>
      </c>
      <c r="F125" s="220" t="s">
        <v>151</v>
      </c>
      <c r="G125" s="221" t="s">
        <v>137</v>
      </c>
      <c r="H125" s="222">
        <v>1047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41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91</v>
      </c>
      <c r="AT125" s="230" t="s">
        <v>129</v>
      </c>
      <c r="AU125" s="230" t="s">
        <v>85</v>
      </c>
      <c r="AY125" s="16" t="s">
        <v>128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81</v>
      </c>
      <c r="BK125" s="231">
        <f>ROUND(I125*H125,2)</f>
        <v>0</v>
      </c>
      <c r="BL125" s="16" t="s">
        <v>91</v>
      </c>
      <c r="BM125" s="230" t="s">
        <v>152</v>
      </c>
    </row>
    <row r="126" s="2" customFormat="1">
      <c r="A126" s="37"/>
      <c r="B126" s="38"/>
      <c r="C126" s="39"/>
      <c r="D126" s="232" t="s">
        <v>134</v>
      </c>
      <c r="E126" s="39"/>
      <c r="F126" s="233" t="s">
        <v>153</v>
      </c>
      <c r="G126" s="39"/>
      <c r="H126" s="39"/>
      <c r="I126" s="234"/>
      <c r="J126" s="39"/>
      <c r="K126" s="39"/>
      <c r="L126" s="43"/>
      <c r="M126" s="235"/>
      <c r="N126" s="236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134</v>
      </c>
      <c r="AU126" s="16" t="s">
        <v>85</v>
      </c>
    </row>
    <row r="127" s="13" customFormat="1">
      <c r="A127" s="13"/>
      <c r="B127" s="237"/>
      <c r="C127" s="238"/>
      <c r="D127" s="232" t="s">
        <v>140</v>
      </c>
      <c r="E127" s="239" t="s">
        <v>1</v>
      </c>
      <c r="F127" s="240" t="s">
        <v>154</v>
      </c>
      <c r="G127" s="238"/>
      <c r="H127" s="241">
        <v>1047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140</v>
      </c>
      <c r="AU127" s="247" t="s">
        <v>85</v>
      </c>
      <c r="AV127" s="13" t="s">
        <v>85</v>
      </c>
      <c r="AW127" s="13" t="s">
        <v>32</v>
      </c>
      <c r="AX127" s="13" t="s">
        <v>81</v>
      </c>
      <c r="AY127" s="247" t="s">
        <v>128</v>
      </c>
    </row>
    <row r="128" s="14" customFormat="1">
      <c r="A128" s="14"/>
      <c r="B128" s="248"/>
      <c r="C128" s="249"/>
      <c r="D128" s="232" t="s">
        <v>140</v>
      </c>
      <c r="E128" s="250" t="s">
        <v>1</v>
      </c>
      <c r="F128" s="251" t="s">
        <v>155</v>
      </c>
      <c r="G128" s="249"/>
      <c r="H128" s="250" t="s">
        <v>1</v>
      </c>
      <c r="I128" s="252"/>
      <c r="J128" s="249"/>
      <c r="K128" s="249"/>
      <c r="L128" s="253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140</v>
      </c>
      <c r="AU128" s="257" t="s">
        <v>85</v>
      </c>
      <c r="AV128" s="14" t="s">
        <v>81</v>
      </c>
      <c r="AW128" s="14" t="s">
        <v>32</v>
      </c>
      <c r="AX128" s="14" t="s">
        <v>76</v>
      </c>
      <c r="AY128" s="257" t="s">
        <v>128</v>
      </c>
    </row>
    <row r="129" s="14" customFormat="1">
      <c r="A129" s="14"/>
      <c r="B129" s="248"/>
      <c r="C129" s="249"/>
      <c r="D129" s="232" t="s">
        <v>140</v>
      </c>
      <c r="E129" s="250" t="s">
        <v>1</v>
      </c>
      <c r="F129" s="251" t="s">
        <v>156</v>
      </c>
      <c r="G129" s="249"/>
      <c r="H129" s="250" t="s">
        <v>1</v>
      </c>
      <c r="I129" s="252"/>
      <c r="J129" s="249"/>
      <c r="K129" s="249"/>
      <c r="L129" s="253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140</v>
      </c>
      <c r="AU129" s="257" t="s">
        <v>85</v>
      </c>
      <c r="AV129" s="14" t="s">
        <v>81</v>
      </c>
      <c r="AW129" s="14" t="s">
        <v>32</v>
      </c>
      <c r="AX129" s="14" t="s">
        <v>76</v>
      </c>
      <c r="AY129" s="257" t="s">
        <v>128</v>
      </c>
    </row>
    <row r="130" s="2" customFormat="1" ht="24.15" customHeight="1">
      <c r="A130" s="37"/>
      <c r="B130" s="38"/>
      <c r="C130" s="218" t="s">
        <v>88</v>
      </c>
      <c r="D130" s="218" t="s">
        <v>129</v>
      </c>
      <c r="E130" s="219" t="s">
        <v>157</v>
      </c>
      <c r="F130" s="220" t="s">
        <v>158</v>
      </c>
      <c r="G130" s="221" t="s">
        <v>137</v>
      </c>
      <c r="H130" s="222">
        <v>1432.5999999999999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41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91</v>
      </c>
      <c r="AT130" s="230" t="s">
        <v>129</v>
      </c>
      <c r="AU130" s="230" t="s">
        <v>85</v>
      </c>
      <c r="AY130" s="16" t="s">
        <v>128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81</v>
      </c>
      <c r="BK130" s="231">
        <f>ROUND(I130*H130,2)</f>
        <v>0</v>
      </c>
      <c r="BL130" s="16" t="s">
        <v>91</v>
      </c>
      <c r="BM130" s="230" t="s">
        <v>159</v>
      </c>
    </row>
    <row r="131" s="2" customFormat="1">
      <c r="A131" s="37"/>
      <c r="B131" s="38"/>
      <c r="C131" s="39"/>
      <c r="D131" s="232" t="s">
        <v>134</v>
      </c>
      <c r="E131" s="39"/>
      <c r="F131" s="233" t="s">
        <v>158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134</v>
      </c>
      <c r="AU131" s="16" t="s">
        <v>85</v>
      </c>
    </row>
    <row r="132" s="13" customFormat="1">
      <c r="A132" s="13"/>
      <c r="B132" s="237"/>
      <c r="C132" s="238"/>
      <c r="D132" s="232" t="s">
        <v>140</v>
      </c>
      <c r="E132" s="239" t="s">
        <v>1</v>
      </c>
      <c r="F132" s="240" t="s">
        <v>160</v>
      </c>
      <c r="G132" s="238"/>
      <c r="H132" s="241">
        <v>1432.5999999999999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140</v>
      </c>
      <c r="AU132" s="247" t="s">
        <v>85</v>
      </c>
      <c r="AV132" s="13" t="s">
        <v>85</v>
      </c>
      <c r="AW132" s="13" t="s">
        <v>32</v>
      </c>
      <c r="AX132" s="13" t="s">
        <v>81</v>
      </c>
      <c r="AY132" s="247" t="s">
        <v>128</v>
      </c>
    </row>
    <row r="133" s="14" customFormat="1">
      <c r="A133" s="14"/>
      <c r="B133" s="248"/>
      <c r="C133" s="249"/>
      <c r="D133" s="232" t="s">
        <v>140</v>
      </c>
      <c r="E133" s="250" t="s">
        <v>1</v>
      </c>
      <c r="F133" s="251" t="s">
        <v>161</v>
      </c>
      <c r="G133" s="249"/>
      <c r="H133" s="250" t="s">
        <v>1</v>
      </c>
      <c r="I133" s="252"/>
      <c r="J133" s="249"/>
      <c r="K133" s="249"/>
      <c r="L133" s="253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140</v>
      </c>
      <c r="AU133" s="257" t="s">
        <v>85</v>
      </c>
      <c r="AV133" s="14" t="s">
        <v>81</v>
      </c>
      <c r="AW133" s="14" t="s">
        <v>32</v>
      </c>
      <c r="AX133" s="14" t="s">
        <v>76</v>
      </c>
      <c r="AY133" s="257" t="s">
        <v>128</v>
      </c>
    </row>
    <row r="134" s="2" customFormat="1" ht="24.15" customHeight="1">
      <c r="A134" s="37"/>
      <c r="B134" s="38"/>
      <c r="C134" s="218" t="s">
        <v>91</v>
      </c>
      <c r="D134" s="218" t="s">
        <v>129</v>
      </c>
      <c r="E134" s="219" t="s">
        <v>162</v>
      </c>
      <c r="F134" s="220" t="s">
        <v>163</v>
      </c>
      <c r="G134" s="221" t="s">
        <v>137</v>
      </c>
      <c r="H134" s="222">
        <v>1432.5999999999999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91</v>
      </c>
      <c r="AT134" s="230" t="s">
        <v>129</v>
      </c>
      <c r="AU134" s="230" t="s">
        <v>85</v>
      </c>
      <c r="AY134" s="16" t="s">
        <v>128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91</v>
      </c>
      <c r="BM134" s="230" t="s">
        <v>164</v>
      </c>
    </row>
    <row r="135" s="2" customFormat="1">
      <c r="A135" s="37"/>
      <c r="B135" s="38"/>
      <c r="C135" s="39"/>
      <c r="D135" s="232" t="s">
        <v>134</v>
      </c>
      <c r="E135" s="39"/>
      <c r="F135" s="233" t="s">
        <v>165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134</v>
      </c>
      <c r="AU135" s="16" t="s">
        <v>85</v>
      </c>
    </row>
    <row r="136" s="13" customFormat="1">
      <c r="A136" s="13"/>
      <c r="B136" s="237"/>
      <c r="C136" s="238"/>
      <c r="D136" s="232" t="s">
        <v>140</v>
      </c>
      <c r="E136" s="239" t="s">
        <v>1</v>
      </c>
      <c r="F136" s="240" t="s">
        <v>160</v>
      </c>
      <c r="G136" s="238"/>
      <c r="H136" s="241">
        <v>1432.5999999999999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140</v>
      </c>
      <c r="AU136" s="247" t="s">
        <v>85</v>
      </c>
      <c r="AV136" s="13" t="s">
        <v>85</v>
      </c>
      <c r="AW136" s="13" t="s">
        <v>32</v>
      </c>
      <c r="AX136" s="13" t="s">
        <v>81</v>
      </c>
      <c r="AY136" s="247" t="s">
        <v>128</v>
      </c>
    </row>
    <row r="137" s="14" customFormat="1">
      <c r="A137" s="14"/>
      <c r="B137" s="248"/>
      <c r="C137" s="249"/>
      <c r="D137" s="232" t="s">
        <v>140</v>
      </c>
      <c r="E137" s="250" t="s">
        <v>1</v>
      </c>
      <c r="F137" s="251" t="s">
        <v>166</v>
      </c>
      <c r="G137" s="249"/>
      <c r="H137" s="250" t="s">
        <v>1</v>
      </c>
      <c r="I137" s="252"/>
      <c r="J137" s="249"/>
      <c r="K137" s="249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140</v>
      </c>
      <c r="AU137" s="257" t="s">
        <v>85</v>
      </c>
      <c r="AV137" s="14" t="s">
        <v>81</v>
      </c>
      <c r="AW137" s="14" t="s">
        <v>32</v>
      </c>
      <c r="AX137" s="14" t="s">
        <v>76</v>
      </c>
      <c r="AY137" s="257" t="s">
        <v>128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guUFZ2S4N0vgBo60i8vq++67yETAoVhA95qk9pMLmxKZQWbUITy+LNg/AyM2RZDnXGjbKZLuKukKJc7bK0Zdbw==" hashValue="wFbZm+4+uF1pyrIZs9FLg455dwK5tnwioxct6UEwvn+w7oZLIbLcwZTA6cuEEsrFJuqbZRVXuebWNZSu2jEeoA==" algorithmName="SHA-512" password="CDCC"/>
  <autoFilter ref="C117:K13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ROUND((SUM(BE119:BE140)),  2)</f>
        <v>0</v>
      </c>
      <c r="G33" s="37"/>
      <c r="H33" s="37"/>
      <c r="I33" s="154">
        <v>0.20999999999999999</v>
      </c>
      <c r="J33" s="153">
        <f>ROUND(((SUM(BE119:BE140))*I33),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ROUND((SUM(BF119:BF140)),  2)</f>
        <v>0</v>
      </c>
      <c r="G34" s="37"/>
      <c r="H34" s="37"/>
      <c r="I34" s="154">
        <v>0.12</v>
      </c>
      <c r="J34" s="153">
        <f>ROUND(((SUM(BF119:BF140))*I34),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ROUND((SUM(BG119:BG140)),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ROUND((SUM(BH119:BH140)),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ROUND((SUM(BI119:BI140)),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3 - Konstrukční vrstvy vozovky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168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169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113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Cesta Benátky - Houserovka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3 - Konstrukční vrstvy vozovky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Benátky u Houserovky, Houserovka</v>
      </c>
      <c r="G113" s="39"/>
      <c r="H113" s="39"/>
      <c r="I113" s="31" t="s">
        <v>22</v>
      </c>
      <c r="J113" s="78" t="str">
        <f>IF(J12="","",J12)</f>
        <v>14. 10. 2025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24</v>
      </c>
      <c r="D115" s="39"/>
      <c r="E115" s="39"/>
      <c r="F115" s="26" t="str">
        <f>E15</f>
        <v>Město Pelhřimov</v>
      </c>
      <c r="G115" s="39"/>
      <c r="H115" s="39"/>
      <c r="I115" s="31" t="s">
        <v>30</v>
      </c>
      <c r="J115" s="35" t="str">
        <f>E21</f>
        <v>VDG Projektování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IF(E18="","",E18)</f>
        <v>Vyplň údaj</v>
      </c>
      <c r="G116" s="39"/>
      <c r="H116" s="39"/>
      <c r="I116" s="31" t="s">
        <v>33</v>
      </c>
      <c r="J116" s="35" t="str">
        <f>E24</f>
        <v>Ing. Vítězslav Pavel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114</v>
      </c>
      <c r="D118" s="193" t="s">
        <v>61</v>
      </c>
      <c r="E118" s="193" t="s">
        <v>57</v>
      </c>
      <c r="F118" s="193" t="s">
        <v>58</v>
      </c>
      <c r="G118" s="193" t="s">
        <v>115</v>
      </c>
      <c r="H118" s="193" t="s">
        <v>116</v>
      </c>
      <c r="I118" s="193" t="s">
        <v>117</v>
      </c>
      <c r="J118" s="194" t="s">
        <v>108</v>
      </c>
      <c r="K118" s="195" t="s">
        <v>118</v>
      </c>
      <c r="L118" s="196"/>
      <c r="M118" s="99" t="s">
        <v>1</v>
      </c>
      <c r="N118" s="100" t="s">
        <v>40</v>
      </c>
      <c r="O118" s="100" t="s">
        <v>119</v>
      </c>
      <c r="P118" s="100" t="s">
        <v>120</v>
      </c>
      <c r="Q118" s="100" t="s">
        <v>121</v>
      </c>
      <c r="R118" s="100" t="s">
        <v>122</v>
      </c>
      <c r="S118" s="100" t="s">
        <v>123</v>
      </c>
      <c r="T118" s="101" t="s">
        <v>124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125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110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126</v>
      </c>
      <c r="F120" s="205" t="s">
        <v>127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P121+P128</f>
        <v>0</v>
      </c>
      <c r="Q120" s="210"/>
      <c r="R120" s="211">
        <f>R121+R128</f>
        <v>0</v>
      </c>
      <c r="S120" s="210"/>
      <c r="T120" s="212">
        <f>T121+T128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76</v>
      </c>
      <c r="AY120" s="213" t="s">
        <v>128</v>
      </c>
      <c r="BK120" s="215">
        <f>BK121+BK128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81</v>
      </c>
      <c r="F121" s="216" t="s">
        <v>86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SUM(P122:P127)</f>
        <v>0</v>
      </c>
      <c r="Q121" s="210"/>
      <c r="R121" s="211">
        <f>SUM(R122:R127)</f>
        <v>0</v>
      </c>
      <c r="S121" s="210"/>
      <c r="T121" s="212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81</v>
      </c>
      <c r="AT121" s="214" t="s">
        <v>75</v>
      </c>
      <c r="AU121" s="214" t="s">
        <v>81</v>
      </c>
      <c r="AY121" s="213" t="s">
        <v>128</v>
      </c>
      <c r="BK121" s="215">
        <f>SUM(BK122:BK127)</f>
        <v>0</v>
      </c>
    </row>
    <row r="122" s="2" customFormat="1" ht="24.15" customHeight="1">
      <c r="A122" s="37"/>
      <c r="B122" s="38"/>
      <c r="C122" s="218" t="s">
        <v>81</v>
      </c>
      <c r="D122" s="218" t="s">
        <v>129</v>
      </c>
      <c r="E122" s="219" t="s">
        <v>170</v>
      </c>
      <c r="F122" s="220" t="s">
        <v>171</v>
      </c>
      <c r="G122" s="221" t="s">
        <v>172</v>
      </c>
      <c r="H122" s="222">
        <v>4347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41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91</v>
      </c>
      <c r="AT122" s="230" t="s">
        <v>129</v>
      </c>
      <c r="AU122" s="230" t="s">
        <v>85</v>
      </c>
      <c r="AY122" s="16" t="s">
        <v>128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81</v>
      </c>
      <c r="BK122" s="231">
        <f>ROUND(I122*H122,2)</f>
        <v>0</v>
      </c>
      <c r="BL122" s="16" t="s">
        <v>91</v>
      </c>
      <c r="BM122" s="230" t="s">
        <v>173</v>
      </c>
    </row>
    <row r="123" s="2" customFormat="1">
      <c r="A123" s="37"/>
      <c r="B123" s="38"/>
      <c r="C123" s="39"/>
      <c r="D123" s="232" t="s">
        <v>134</v>
      </c>
      <c r="E123" s="39"/>
      <c r="F123" s="233" t="s">
        <v>171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134</v>
      </c>
      <c r="AU123" s="16" t="s">
        <v>85</v>
      </c>
    </row>
    <row r="124" s="13" customFormat="1">
      <c r="A124" s="13"/>
      <c r="B124" s="237"/>
      <c r="C124" s="238"/>
      <c r="D124" s="232" t="s">
        <v>140</v>
      </c>
      <c r="E124" s="239" t="s">
        <v>1</v>
      </c>
      <c r="F124" s="240" t="s">
        <v>174</v>
      </c>
      <c r="G124" s="238"/>
      <c r="H124" s="241">
        <v>4347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140</v>
      </c>
      <c r="AU124" s="247" t="s">
        <v>85</v>
      </c>
      <c r="AV124" s="13" t="s">
        <v>85</v>
      </c>
      <c r="AW124" s="13" t="s">
        <v>32</v>
      </c>
      <c r="AX124" s="13" t="s">
        <v>81</v>
      </c>
      <c r="AY124" s="247" t="s">
        <v>128</v>
      </c>
    </row>
    <row r="125" s="14" customFormat="1">
      <c r="A125" s="14"/>
      <c r="B125" s="248"/>
      <c r="C125" s="249"/>
      <c r="D125" s="232" t="s">
        <v>140</v>
      </c>
      <c r="E125" s="250" t="s">
        <v>1</v>
      </c>
      <c r="F125" s="251" t="s">
        <v>175</v>
      </c>
      <c r="G125" s="249"/>
      <c r="H125" s="250" t="s">
        <v>1</v>
      </c>
      <c r="I125" s="252"/>
      <c r="J125" s="249"/>
      <c r="K125" s="249"/>
      <c r="L125" s="253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140</v>
      </c>
      <c r="AU125" s="257" t="s">
        <v>85</v>
      </c>
      <c r="AV125" s="14" t="s">
        <v>81</v>
      </c>
      <c r="AW125" s="14" t="s">
        <v>32</v>
      </c>
      <c r="AX125" s="14" t="s">
        <v>76</v>
      </c>
      <c r="AY125" s="257" t="s">
        <v>128</v>
      </c>
    </row>
    <row r="126" s="2" customFormat="1" ht="16.5" customHeight="1">
      <c r="A126" s="37"/>
      <c r="B126" s="38"/>
      <c r="C126" s="218" t="s">
        <v>85</v>
      </c>
      <c r="D126" s="218" t="s">
        <v>129</v>
      </c>
      <c r="E126" s="219" t="s">
        <v>176</v>
      </c>
      <c r="F126" s="220" t="s">
        <v>177</v>
      </c>
      <c r="G126" s="221" t="s">
        <v>132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41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91</v>
      </c>
      <c r="AT126" s="230" t="s">
        <v>129</v>
      </c>
      <c r="AU126" s="230" t="s">
        <v>85</v>
      </c>
      <c r="AY126" s="16" t="s">
        <v>128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81</v>
      </c>
      <c r="BK126" s="231">
        <f>ROUND(I126*H126,2)</f>
        <v>0</v>
      </c>
      <c r="BL126" s="16" t="s">
        <v>91</v>
      </c>
      <c r="BM126" s="230" t="s">
        <v>178</v>
      </c>
    </row>
    <row r="127" s="2" customFormat="1">
      <c r="A127" s="37"/>
      <c r="B127" s="38"/>
      <c r="C127" s="39"/>
      <c r="D127" s="232" t="s">
        <v>134</v>
      </c>
      <c r="E127" s="39"/>
      <c r="F127" s="233" t="s">
        <v>177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134</v>
      </c>
      <c r="AU127" s="16" t="s">
        <v>85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94</v>
      </c>
      <c r="F128" s="216" t="s">
        <v>179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SUM(P129:P140)</f>
        <v>0</v>
      </c>
      <c r="Q128" s="210"/>
      <c r="R128" s="211">
        <f>SUM(R129:R140)</f>
        <v>0</v>
      </c>
      <c r="S128" s="210"/>
      <c r="T128" s="212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75</v>
      </c>
      <c r="AU128" s="214" t="s">
        <v>81</v>
      </c>
      <c r="AY128" s="213" t="s">
        <v>128</v>
      </c>
      <c r="BK128" s="215">
        <f>SUM(BK129:BK140)</f>
        <v>0</v>
      </c>
    </row>
    <row r="129" s="2" customFormat="1" ht="24.15" customHeight="1">
      <c r="A129" s="37"/>
      <c r="B129" s="38"/>
      <c r="C129" s="218" t="s">
        <v>88</v>
      </c>
      <c r="D129" s="218" t="s">
        <v>129</v>
      </c>
      <c r="E129" s="219" t="s">
        <v>180</v>
      </c>
      <c r="F129" s="220" t="s">
        <v>181</v>
      </c>
      <c r="G129" s="221" t="s">
        <v>172</v>
      </c>
      <c r="H129" s="222">
        <v>4140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91</v>
      </c>
      <c r="AT129" s="230" t="s">
        <v>129</v>
      </c>
      <c r="AU129" s="230" t="s">
        <v>85</v>
      </c>
      <c r="AY129" s="16" t="s">
        <v>128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81</v>
      </c>
      <c r="BK129" s="231">
        <f>ROUND(I129*H129,2)</f>
        <v>0</v>
      </c>
      <c r="BL129" s="16" t="s">
        <v>91</v>
      </c>
      <c r="BM129" s="230" t="s">
        <v>182</v>
      </c>
    </row>
    <row r="130" s="2" customFormat="1">
      <c r="A130" s="37"/>
      <c r="B130" s="38"/>
      <c r="C130" s="39"/>
      <c r="D130" s="232" t="s">
        <v>134</v>
      </c>
      <c r="E130" s="39"/>
      <c r="F130" s="233" t="s">
        <v>183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134</v>
      </c>
      <c r="AU130" s="16" t="s">
        <v>85</v>
      </c>
    </row>
    <row r="131" s="13" customFormat="1">
      <c r="A131" s="13"/>
      <c r="B131" s="237"/>
      <c r="C131" s="238"/>
      <c r="D131" s="232" t="s">
        <v>140</v>
      </c>
      <c r="E131" s="239" t="s">
        <v>1</v>
      </c>
      <c r="F131" s="240" t="s">
        <v>184</v>
      </c>
      <c r="G131" s="238"/>
      <c r="H131" s="241">
        <v>4140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140</v>
      </c>
      <c r="AU131" s="247" t="s">
        <v>85</v>
      </c>
      <c r="AV131" s="13" t="s">
        <v>85</v>
      </c>
      <c r="AW131" s="13" t="s">
        <v>32</v>
      </c>
      <c r="AX131" s="13" t="s">
        <v>81</v>
      </c>
      <c r="AY131" s="247" t="s">
        <v>128</v>
      </c>
    </row>
    <row r="132" s="14" customFormat="1">
      <c r="A132" s="14"/>
      <c r="B132" s="248"/>
      <c r="C132" s="249"/>
      <c r="D132" s="232" t="s">
        <v>140</v>
      </c>
      <c r="E132" s="250" t="s">
        <v>1</v>
      </c>
      <c r="F132" s="251" t="s">
        <v>185</v>
      </c>
      <c r="G132" s="249"/>
      <c r="H132" s="250" t="s">
        <v>1</v>
      </c>
      <c r="I132" s="252"/>
      <c r="J132" s="249"/>
      <c r="K132" s="249"/>
      <c r="L132" s="253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140</v>
      </c>
      <c r="AU132" s="257" t="s">
        <v>85</v>
      </c>
      <c r="AV132" s="14" t="s">
        <v>81</v>
      </c>
      <c r="AW132" s="14" t="s">
        <v>32</v>
      </c>
      <c r="AX132" s="14" t="s">
        <v>76</v>
      </c>
      <c r="AY132" s="257" t="s">
        <v>128</v>
      </c>
    </row>
    <row r="133" s="2" customFormat="1" ht="24.15" customHeight="1">
      <c r="A133" s="37"/>
      <c r="B133" s="38"/>
      <c r="C133" s="218" t="s">
        <v>91</v>
      </c>
      <c r="D133" s="218" t="s">
        <v>129</v>
      </c>
      <c r="E133" s="219" t="s">
        <v>186</v>
      </c>
      <c r="F133" s="220" t="s">
        <v>187</v>
      </c>
      <c r="G133" s="221" t="s">
        <v>172</v>
      </c>
      <c r="H133" s="222">
        <v>928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91</v>
      </c>
      <c r="AT133" s="230" t="s">
        <v>129</v>
      </c>
      <c r="AU133" s="230" t="s">
        <v>85</v>
      </c>
      <c r="AY133" s="16" t="s">
        <v>128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91</v>
      </c>
      <c r="BM133" s="230" t="s">
        <v>188</v>
      </c>
    </row>
    <row r="134" s="2" customFormat="1">
      <c r="A134" s="37"/>
      <c r="B134" s="38"/>
      <c r="C134" s="39"/>
      <c r="D134" s="232" t="s">
        <v>134</v>
      </c>
      <c r="E134" s="39"/>
      <c r="F134" s="233" t="s">
        <v>189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134</v>
      </c>
      <c r="AU134" s="16" t="s">
        <v>85</v>
      </c>
    </row>
    <row r="135" s="13" customFormat="1">
      <c r="A135" s="13"/>
      <c r="B135" s="237"/>
      <c r="C135" s="238"/>
      <c r="D135" s="232" t="s">
        <v>140</v>
      </c>
      <c r="E135" s="239" t="s">
        <v>1</v>
      </c>
      <c r="F135" s="240" t="s">
        <v>190</v>
      </c>
      <c r="G135" s="238"/>
      <c r="H135" s="241">
        <v>928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140</v>
      </c>
      <c r="AU135" s="247" t="s">
        <v>85</v>
      </c>
      <c r="AV135" s="13" t="s">
        <v>85</v>
      </c>
      <c r="AW135" s="13" t="s">
        <v>32</v>
      </c>
      <c r="AX135" s="13" t="s">
        <v>81</v>
      </c>
      <c r="AY135" s="247" t="s">
        <v>128</v>
      </c>
    </row>
    <row r="136" s="14" customFormat="1">
      <c r="A136" s="14"/>
      <c r="B136" s="248"/>
      <c r="C136" s="249"/>
      <c r="D136" s="232" t="s">
        <v>140</v>
      </c>
      <c r="E136" s="250" t="s">
        <v>1</v>
      </c>
      <c r="F136" s="251" t="s">
        <v>191</v>
      </c>
      <c r="G136" s="249"/>
      <c r="H136" s="250" t="s">
        <v>1</v>
      </c>
      <c r="I136" s="252"/>
      <c r="J136" s="249"/>
      <c r="K136" s="249"/>
      <c r="L136" s="253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140</v>
      </c>
      <c r="AU136" s="257" t="s">
        <v>85</v>
      </c>
      <c r="AV136" s="14" t="s">
        <v>81</v>
      </c>
      <c r="AW136" s="14" t="s">
        <v>32</v>
      </c>
      <c r="AX136" s="14" t="s">
        <v>76</v>
      </c>
      <c r="AY136" s="257" t="s">
        <v>128</v>
      </c>
    </row>
    <row r="137" s="2" customFormat="1" ht="24.15" customHeight="1">
      <c r="A137" s="37"/>
      <c r="B137" s="38"/>
      <c r="C137" s="218" t="s">
        <v>94</v>
      </c>
      <c r="D137" s="218" t="s">
        <v>129</v>
      </c>
      <c r="E137" s="219" t="s">
        <v>192</v>
      </c>
      <c r="F137" s="220" t="s">
        <v>193</v>
      </c>
      <c r="G137" s="221" t="s">
        <v>172</v>
      </c>
      <c r="H137" s="222">
        <v>3594.6999999999998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41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91</v>
      </c>
      <c r="AT137" s="230" t="s">
        <v>129</v>
      </c>
      <c r="AU137" s="230" t="s">
        <v>85</v>
      </c>
      <c r="AY137" s="16" t="s">
        <v>128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81</v>
      </c>
      <c r="BK137" s="231">
        <f>ROUND(I137*H137,2)</f>
        <v>0</v>
      </c>
      <c r="BL137" s="16" t="s">
        <v>91</v>
      </c>
      <c r="BM137" s="230" t="s">
        <v>194</v>
      </c>
    </row>
    <row r="138" s="2" customFormat="1">
      <c r="A138" s="37"/>
      <c r="B138" s="38"/>
      <c r="C138" s="39"/>
      <c r="D138" s="232" t="s">
        <v>134</v>
      </c>
      <c r="E138" s="39"/>
      <c r="F138" s="233" t="s">
        <v>195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134</v>
      </c>
      <c r="AU138" s="16" t="s">
        <v>85</v>
      </c>
    </row>
    <row r="139" s="13" customFormat="1">
      <c r="A139" s="13"/>
      <c r="B139" s="237"/>
      <c r="C139" s="238"/>
      <c r="D139" s="232" t="s">
        <v>140</v>
      </c>
      <c r="E139" s="239" t="s">
        <v>1</v>
      </c>
      <c r="F139" s="240" t="s">
        <v>196</v>
      </c>
      <c r="G139" s="238"/>
      <c r="H139" s="241">
        <v>3594.6999999999998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140</v>
      </c>
      <c r="AU139" s="247" t="s">
        <v>85</v>
      </c>
      <c r="AV139" s="13" t="s">
        <v>85</v>
      </c>
      <c r="AW139" s="13" t="s">
        <v>32</v>
      </c>
      <c r="AX139" s="13" t="s">
        <v>81</v>
      </c>
      <c r="AY139" s="247" t="s">
        <v>128</v>
      </c>
    </row>
    <row r="140" s="14" customFormat="1">
      <c r="A140" s="14"/>
      <c r="B140" s="248"/>
      <c r="C140" s="249"/>
      <c r="D140" s="232" t="s">
        <v>140</v>
      </c>
      <c r="E140" s="250" t="s">
        <v>1</v>
      </c>
      <c r="F140" s="251" t="s">
        <v>197</v>
      </c>
      <c r="G140" s="249"/>
      <c r="H140" s="250" t="s">
        <v>1</v>
      </c>
      <c r="I140" s="252"/>
      <c r="J140" s="249"/>
      <c r="K140" s="249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140</v>
      </c>
      <c r="AU140" s="257" t="s">
        <v>85</v>
      </c>
      <c r="AV140" s="14" t="s">
        <v>81</v>
      </c>
      <c r="AW140" s="14" t="s">
        <v>32</v>
      </c>
      <c r="AX140" s="14" t="s">
        <v>76</v>
      </c>
      <c r="AY140" s="257" t="s">
        <v>128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3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wv7Hhq8yt5/B59IPNnhLcpHAlL5ye5lV63/1p9RF4iQP8mXvP6KOu9iwH9a76p5bkRa9iUIut9LF40i3g4nosg==" hashValue="l6qs688rBJcBpVqXSIdvDmzFhA3nOFUsvv3kvPF7C0V/jAhC0F2RbAUkfcLueIYiMJ2YO5HhSuANtONCtg3u8w==" algorithmName="SHA-512" password="CDCC"/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ROUND((SUM(BE119:BE134)),  2)</f>
        <v>0</v>
      </c>
      <c r="G33" s="37"/>
      <c r="H33" s="37"/>
      <c r="I33" s="154">
        <v>0.20999999999999999</v>
      </c>
      <c r="J33" s="153">
        <f>ROUND(((SUM(BE119:BE134))*I33),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ROUND((SUM(BF119:BF134)),  2)</f>
        <v>0</v>
      </c>
      <c r="G34" s="37"/>
      <c r="H34" s="37"/>
      <c r="I34" s="154">
        <v>0.12</v>
      </c>
      <c r="J34" s="153">
        <f>ROUND(((SUM(BF119:BF134))*I34),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ROUND((SUM(BG119:BG134)),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ROUND((SUM(BH119:BH134)),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ROUND((SUM(BI119:BI134)),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4 - Sjezdy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168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169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113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Cesta Benátky - Houserovka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4 - Sjezdy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Benátky u Houserovky, Houserovka</v>
      </c>
      <c r="G113" s="39"/>
      <c r="H113" s="39"/>
      <c r="I113" s="31" t="s">
        <v>22</v>
      </c>
      <c r="J113" s="78" t="str">
        <f>IF(J12="","",J12)</f>
        <v>14. 10. 2025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24</v>
      </c>
      <c r="D115" s="39"/>
      <c r="E115" s="39"/>
      <c r="F115" s="26" t="str">
        <f>E15</f>
        <v>Město Pelhřimov</v>
      </c>
      <c r="G115" s="39"/>
      <c r="H115" s="39"/>
      <c r="I115" s="31" t="s">
        <v>30</v>
      </c>
      <c r="J115" s="35" t="str">
        <f>E21</f>
        <v>VDG Projektování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IF(E18="","",E18)</f>
        <v>Vyplň údaj</v>
      </c>
      <c r="G116" s="39"/>
      <c r="H116" s="39"/>
      <c r="I116" s="31" t="s">
        <v>33</v>
      </c>
      <c r="J116" s="35" t="str">
        <f>E24</f>
        <v>Ing. Vítězslav Pavel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114</v>
      </c>
      <c r="D118" s="193" t="s">
        <v>61</v>
      </c>
      <c r="E118" s="193" t="s">
        <v>57</v>
      </c>
      <c r="F118" s="193" t="s">
        <v>58</v>
      </c>
      <c r="G118" s="193" t="s">
        <v>115</v>
      </c>
      <c r="H118" s="193" t="s">
        <v>116</v>
      </c>
      <c r="I118" s="193" t="s">
        <v>117</v>
      </c>
      <c r="J118" s="194" t="s">
        <v>108</v>
      </c>
      <c r="K118" s="195" t="s">
        <v>118</v>
      </c>
      <c r="L118" s="196"/>
      <c r="M118" s="99" t="s">
        <v>1</v>
      </c>
      <c r="N118" s="100" t="s">
        <v>40</v>
      </c>
      <c r="O118" s="100" t="s">
        <v>119</v>
      </c>
      <c r="P118" s="100" t="s">
        <v>120</v>
      </c>
      <c r="Q118" s="100" t="s">
        <v>121</v>
      </c>
      <c r="R118" s="100" t="s">
        <v>122</v>
      </c>
      <c r="S118" s="100" t="s">
        <v>123</v>
      </c>
      <c r="T118" s="101" t="s">
        <v>124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125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110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126</v>
      </c>
      <c r="F120" s="205" t="s">
        <v>127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P121+P126</f>
        <v>0</v>
      </c>
      <c r="Q120" s="210"/>
      <c r="R120" s="211">
        <f>R121+R126</f>
        <v>0</v>
      </c>
      <c r="S120" s="210"/>
      <c r="T120" s="212">
        <f>T121+T126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76</v>
      </c>
      <c r="AY120" s="213" t="s">
        <v>128</v>
      </c>
      <c r="BK120" s="215">
        <f>BK121+BK126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81</v>
      </c>
      <c r="F121" s="216" t="s">
        <v>86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SUM(P122:P125)</f>
        <v>0</v>
      </c>
      <c r="Q121" s="210"/>
      <c r="R121" s="211">
        <f>SUM(R122:R125)</f>
        <v>0</v>
      </c>
      <c r="S121" s="210"/>
      <c r="T121" s="212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81</v>
      </c>
      <c r="AT121" s="214" t="s">
        <v>75</v>
      </c>
      <c r="AU121" s="214" t="s">
        <v>81</v>
      </c>
      <c r="AY121" s="213" t="s">
        <v>128</v>
      </c>
      <c r="BK121" s="215">
        <f>SUM(BK122:BK125)</f>
        <v>0</v>
      </c>
    </row>
    <row r="122" s="2" customFormat="1" ht="24.15" customHeight="1">
      <c r="A122" s="37"/>
      <c r="B122" s="38"/>
      <c r="C122" s="218" t="s">
        <v>81</v>
      </c>
      <c r="D122" s="218" t="s">
        <v>129</v>
      </c>
      <c r="E122" s="219" t="s">
        <v>170</v>
      </c>
      <c r="F122" s="220" t="s">
        <v>171</v>
      </c>
      <c r="G122" s="221" t="s">
        <v>172</v>
      </c>
      <c r="H122" s="222">
        <v>21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41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91</v>
      </c>
      <c r="AT122" s="230" t="s">
        <v>129</v>
      </c>
      <c r="AU122" s="230" t="s">
        <v>85</v>
      </c>
      <c r="AY122" s="16" t="s">
        <v>128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81</v>
      </c>
      <c r="BK122" s="231">
        <f>ROUND(I122*H122,2)</f>
        <v>0</v>
      </c>
      <c r="BL122" s="16" t="s">
        <v>91</v>
      </c>
      <c r="BM122" s="230" t="s">
        <v>199</v>
      </c>
    </row>
    <row r="123" s="2" customFormat="1">
      <c r="A123" s="37"/>
      <c r="B123" s="38"/>
      <c r="C123" s="39"/>
      <c r="D123" s="232" t="s">
        <v>134</v>
      </c>
      <c r="E123" s="39"/>
      <c r="F123" s="233" t="s">
        <v>171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134</v>
      </c>
      <c r="AU123" s="16" t="s">
        <v>85</v>
      </c>
    </row>
    <row r="124" s="13" customFormat="1">
      <c r="A124" s="13"/>
      <c r="B124" s="237"/>
      <c r="C124" s="238"/>
      <c r="D124" s="232" t="s">
        <v>140</v>
      </c>
      <c r="E124" s="239" t="s">
        <v>1</v>
      </c>
      <c r="F124" s="240" t="s">
        <v>200</v>
      </c>
      <c r="G124" s="238"/>
      <c r="H124" s="241">
        <v>21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140</v>
      </c>
      <c r="AU124" s="247" t="s">
        <v>85</v>
      </c>
      <c r="AV124" s="13" t="s">
        <v>85</v>
      </c>
      <c r="AW124" s="13" t="s">
        <v>32</v>
      </c>
      <c r="AX124" s="13" t="s">
        <v>81</v>
      </c>
      <c r="AY124" s="247" t="s">
        <v>128</v>
      </c>
    </row>
    <row r="125" s="14" customFormat="1">
      <c r="A125" s="14"/>
      <c r="B125" s="248"/>
      <c r="C125" s="249"/>
      <c r="D125" s="232" t="s">
        <v>140</v>
      </c>
      <c r="E125" s="250" t="s">
        <v>1</v>
      </c>
      <c r="F125" s="251" t="s">
        <v>201</v>
      </c>
      <c r="G125" s="249"/>
      <c r="H125" s="250" t="s">
        <v>1</v>
      </c>
      <c r="I125" s="252"/>
      <c r="J125" s="249"/>
      <c r="K125" s="249"/>
      <c r="L125" s="253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140</v>
      </c>
      <c r="AU125" s="257" t="s">
        <v>85</v>
      </c>
      <c r="AV125" s="14" t="s">
        <v>81</v>
      </c>
      <c r="AW125" s="14" t="s">
        <v>32</v>
      </c>
      <c r="AX125" s="14" t="s">
        <v>76</v>
      </c>
      <c r="AY125" s="257" t="s">
        <v>128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94</v>
      </c>
      <c r="F126" s="216" t="s">
        <v>179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SUM(P127:P134)</f>
        <v>0</v>
      </c>
      <c r="Q126" s="210"/>
      <c r="R126" s="211">
        <f>SUM(R127:R134)</f>
        <v>0</v>
      </c>
      <c r="S126" s="210"/>
      <c r="T126" s="212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75</v>
      </c>
      <c r="AU126" s="214" t="s">
        <v>81</v>
      </c>
      <c r="AY126" s="213" t="s">
        <v>128</v>
      </c>
      <c r="BK126" s="215">
        <f>SUM(BK127:BK134)</f>
        <v>0</v>
      </c>
    </row>
    <row r="127" s="2" customFormat="1" ht="24.15" customHeight="1">
      <c r="A127" s="37"/>
      <c r="B127" s="38"/>
      <c r="C127" s="218" t="s">
        <v>85</v>
      </c>
      <c r="D127" s="218" t="s">
        <v>129</v>
      </c>
      <c r="E127" s="219" t="s">
        <v>180</v>
      </c>
      <c r="F127" s="220" t="s">
        <v>181</v>
      </c>
      <c r="G127" s="221" t="s">
        <v>172</v>
      </c>
      <c r="H127" s="222">
        <v>20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91</v>
      </c>
      <c r="AT127" s="230" t="s">
        <v>129</v>
      </c>
      <c r="AU127" s="230" t="s">
        <v>85</v>
      </c>
      <c r="AY127" s="16" t="s">
        <v>128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81</v>
      </c>
      <c r="BK127" s="231">
        <f>ROUND(I127*H127,2)</f>
        <v>0</v>
      </c>
      <c r="BL127" s="16" t="s">
        <v>91</v>
      </c>
      <c r="BM127" s="230" t="s">
        <v>202</v>
      </c>
    </row>
    <row r="128" s="2" customFormat="1">
      <c r="A128" s="37"/>
      <c r="B128" s="38"/>
      <c r="C128" s="39"/>
      <c r="D128" s="232" t="s">
        <v>134</v>
      </c>
      <c r="E128" s="39"/>
      <c r="F128" s="233" t="s">
        <v>183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134</v>
      </c>
      <c r="AU128" s="16" t="s">
        <v>85</v>
      </c>
    </row>
    <row r="129" s="13" customFormat="1">
      <c r="A129" s="13"/>
      <c r="B129" s="237"/>
      <c r="C129" s="238"/>
      <c r="D129" s="232" t="s">
        <v>140</v>
      </c>
      <c r="E129" s="239" t="s">
        <v>1</v>
      </c>
      <c r="F129" s="240" t="s">
        <v>203</v>
      </c>
      <c r="G129" s="238"/>
      <c r="H129" s="241">
        <v>20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140</v>
      </c>
      <c r="AU129" s="247" t="s">
        <v>85</v>
      </c>
      <c r="AV129" s="13" t="s">
        <v>85</v>
      </c>
      <c r="AW129" s="13" t="s">
        <v>32</v>
      </c>
      <c r="AX129" s="13" t="s">
        <v>81</v>
      </c>
      <c r="AY129" s="247" t="s">
        <v>128</v>
      </c>
    </row>
    <row r="130" s="14" customFormat="1">
      <c r="A130" s="14"/>
      <c r="B130" s="248"/>
      <c r="C130" s="249"/>
      <c r="D130" s="232" t="s">
        <v>140</v>
      </c>
      <c r="E130" s="250" t="s">
        <v>1</v>
      </c>
      <c r="F130" s="251" t="s">
        <v>185</v>
      </c>
      <c r="G130" s="249"/>
      <c r="H130" s="250" t="s">
        <v>1</v>
      </c>
      <c r="I130" s="252"/>
      <c r="J130" s="249"/>
      <c r="K130" s="249"/>
      <c r="L130" s="253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7" t="s">
        <v>140</v>
      </c>
      <c r="AU130" s="257" t="s">
        <v>85</v>
      </c>
      <c r="AV130" s="14" t="s">
        <v>81</v>
      </c>
      <c r="AW130" s="14" t="s">
        <v>32</v>
      </c>
      <c r="AX130" s="14" t="s">
        <v>76</v>
      </c>
      <c r="AY130" s="257" t="s">
        <v>128</v>
      </c>
    </row>
    <row r="131" s="2" customFormat="1" ht="24.15" customHeight="1">
      <c r="A131" s="37"/>
      <c r="B131" s="38"/>
      <c r="C131" s="218" t="s">
        <v>88</v>
      </c>
      <c r="D131" s="218" t="s">
        <v>129</v>
      </c>
      <c r="E131" s="219" t="s">
        <v>192</v>
      </c>
      <c r="F131" s="220" t="s">
        <v>193</v>
      </c>
      <c r="G131" s="221" t="s">
        <v>172</v>
      </c>
      <c r="H131" s="222">
        <v>21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91</v>
      </c>
      <c r="AT131" s="230" t="s">
        <v>129</v>
      </c>
      <c r="AU131" s="230" t="s">
        <v>85</v>
      </c>
      <c r="AY131" s="16" t="s">
        <v>128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91</v>
      </c>
      <c r="BM131" s="230" t="s">
        <v>204</v>
      </c>
    </row>
    <row r="132" s="2" customFormat="1">
      <c r="A132" s="37"/>
      <c r="B132" s="38"/>
      <c r="C132" s="39"/>
      <c r="D132" s="232" t="s">
        <v>134</v>
      </c>
      <c r="E132" s="39"/>
      <c r="F132" s="233" t="s">
        <v>195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134</v>
      </c>
      <c r="AU132" s="16" t="s">
        <v>85</v>
      </c>
    </row>
    <row r="133" s="13" customFormat="1">
      <c r="A133" s="13"/>
      <c r="B133" s="237"/>
      <c r="C133" s="238"/>
      <c r="D133" s="232" t="s">
        <v>140</v>
      </c>
      <c r="E133" s="239" t="s">
        <v>1</v>
      </c>
      <c r="F133" s="240" t="s">
        <v>200</v>
      </c>
      <c r="G133" s="238"/>
      <c r="H133" s="241">
        <v>21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140</v>
      </c>
      <c r="AU133" s="247" t="s">
        <v>85</v>
      </c>
      <c r="AV133" s="13" t="s">
        <v>85</v>
      </c>
      <c r="AW133" s="13" t="s">
        <v>32</v>
      </c>
      <c r="AX133" s="13" t="s">
        <v>81</v>
      </c>
      <c r="AY133" s="247" t="s">
        <v>128</v>
      </c>
    </row>
    <row r="134" s="14" customFormat="1">
      <c r="A134" s="14"/>
      <c r="B134" s="248"/>
      <c r="C134" s="249"/>
      <c r="D134" s="232" t="s">
        <v>140</v>
      </c>
      <c r="E134" s="250" t="s">
        <v>1</v>
      </c>
      <c r="F134" s="251" t="s">
        <v>197</v>
      </c>
      <c r="G134" s="249"/>
      <c r="H134" s="250" t="s">
        <v>1</v>
      </c>
      <c r="I134" s="252"/>
      <c r="J134" s="249"/>
      <c r="K134" s="249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140</v>
      </c>
      <c r="AU134" s="257" t="s">
        <v>85</v>
      </c>
      <c r="AV134" s="14" t="s">
        <v>81</v>
      </c>
      <c r="AW134" s="14" t="s">
        <v>32</v>
      </c>
      <c r="AX134" s="14" t="s">
        <v>76</v>
      </c>
      <c r="AY134" s="257" t="s">
        <v>128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3HUx1YF1EVlq2+lDIGWsJ7xAMVE3wVYMmvHHIPZxgIaMl1buOmUZR9xyWwNrYn3ChB+RoF628y0QPiwUt9paqw==" hashValue="WpKlcITqk/6X4hkvExsREbWxXkU6nL3fyQvJbynQFB1ghWirBlUCF5wJBhn/9zjWNu8NA5Xm6lFuqCrx3PNaSA==" algorithmName="SHA-512" password="CDCC"/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205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ROUND((SUM(BE119:BE134)),  2)</f>
        <v>0</v>
      </c>
      <c r="G33" s="37"/>
      <c r="H33" s="37"/>
      <c r="I33" s="154">
        <v>0.20999999999999999</v>
      </c>
      <c r="J33" s="153">
        <f>ROUND(((SUM(BE119:BE134))*I33),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ROUND((SUM(BF119:BF134)),  2)</f>
        <v>0</v>
      </c>
      <c r="G34" s="37"/>
      <c r="H34" s="37"/>
      <c r="I34" s="154">
        <v>0.12</v>
      </c>
      <c r="J34" s="153">
        <f>ROUND(((SUM(BF119:BF134))*I34),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ROUND((SUM(BG119:BG134)),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ROUND((SUM(BH119:BH134)),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ROUND((SUM(BI119:BI134)),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5 - Výhybny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168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169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113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Cesta Benátky - Houserovka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5 - Výhybny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Benátky u Houserovky, Houserovka</v>
      </c>
      <c r="G113" s="39"/>
      <c r="H113" s="39"/>
      <c r="I113" s="31" t="s">
        <v>22</v>
      </c>
      <c r="J113" s="78" t="str">
        <f>IF(J12="","",J12)</f>
        <v>14. 10. 2025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24</v>
      </c>
      <c r="D115" s="39"/>
      <c r="E115" s="39"/>
      <c r="F115" s="26" t="str">
        <f>E15</f>
        <v>Město Pelhřimov</v>
      </c>
      <c r="G115" s="39"/>
      <c r="H115" s="39"/>
      <c r="I115" s="31" t="s">
        <v>30</v>
      </c>
      <c r="J115" s="35" t="str">
        <f>E21</f>
        <v>VDG Projektování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IF(E18="","",E18)</f>
        <v>Vyplň údaj</v>
      </c>
      <c r="G116" s="39"/>
      <c r="H116" s="39"/>
      <c r="I116" s="31" t="s">
        <v>33</v>
      </c>
      <c r="J116" s="35" t="str">
        <f>E24</f>
        <v>Ing. Vítězslav Pavel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114</v>
      </c>
      <c r="D118" s="193" t="s">
        <v>61</v>
      </c>
      <c r="E118" s="193" t="s">
        <v>57</v>
      </c>
      <c r="F118" s="193" t="s">
        <v>58</v>
      </c>
      <c r="G118" s="193" t="s">
        <v>115</v>
      </c>
      <c r="H118" s="193" t="s">
        <v>116</v>
      </c>
      <c r="I118" s="193" t="s">
        <v>117</v>
      </c>
      <c r="J118" s="194" t="s">
        <v>108</v>
      </c>
      <c r="K118" s="195" t="s">
        <v>118</v>
      </c>
      <c r="L118" s="196"/>
      <c r="M118" s="99" t="s">
        <v>1</v>
      </c>
      <c r="N118" s="100" t="s">
        <v>40</v>
      </c>
      <c r="O118" s="100" t="s">
        <v>119</v>
      </c>
      <c r="P118" s="100" t="s">
        <v>120</v>
      </c>
      <c r="Q118" s="100" t="s">
        <v>121</v>
      </c>
      <c r="R118" s="100" t="s">
        <v>122</v>
      </c>
      <c r="S118" s="100" t="s">
        <v>123</v>
      </c>
      <c r="T118" s="101" t="s">
        <v>124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125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110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126</v>
      </c>
      <c r="F120" s="205" t="s">
        <v>127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P121+P126</f>
        <v>0</v>
      </c>
      <c r="Q120" s="210"/>
      <c r="R120" s="211">
        <f>R121+R126</f>
        <v>0</v>
      </c>
      <c r="S120" s="210"/>
      <c r="T120" s="212">
        <f>T121+T126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76</v>
      </c>
      <c r="AY120" s="213" t="s">
        <v>128</v>
      </c>
      <c r="BK120" s="215">
        <f>BK121+BK126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81</v>
      </c>
      <c r="F121" s="216" t="s">
        <v>86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SUM(P122:P125)</f>
        <v>0</v>
      </c>
      <c r="Q121" s="210"/>
      <c r="R121" s="211">
        <f>SUM(R122:R125)</f>
        <v>0</v>
      </c>
      <c r="S121" s="210"/>
      <c r="T121" s="212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81</v>
      </c>
      <c r="AT121" s="214" t="s">
        <v>75</v>
      </c>
      <c r="AU121" s="214" t="s">
        <v>81</v>
      </c>
      <c r="AY121" s="213" t="s">
        <v>128</v>
      </c>
      <c r="BK121" s="215">
        <f>SUM(BK122:BK125)</f>
        <v>0</v>
      </c>
    </row>
    <row r="122" s="2" customFormat="1" ht="24.15" customHeight="1">
      <c r="A122" s="37"/>
      <c r="B122" s="38"/>
      <c r="C122" s="218" t="s">
        <v>81</v>
      </c>
      <c r="D122" s="218" t="s">
        <v>129</v>
      </c>
      <c r="E122" s="219" t="s">
        <v>170</v>
      </c>
      <c r="F122" s="220" t="s">
        <v>171</v>
      </c>
      <c r="G122" s="221" t="s">
        <v>172</v>
      </c>
      <c r="H122" s="222">
        <v>204.75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41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91</v>
      </c>
      <c r="AT122" s="230" t="s">
        <v>129</v>
      </c>
      <c r="AU122" s="230" t="s">
        <v>85</v>
      </c>
      <c r="AY122" s="16" t="s">
        <v>128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81</v>
      </c>
      <c r="BK122" s="231">
        <f>ROUND(I122*H122,2)</f>
        <v>0</v>
      </c>
      <c r="BL122" s="16" t="s">
        <v>91</v>
      </c>
      <c r="BM122" s="230" t="s">
        <v>206</v>
      </c>
    </row>
    <row r="123" s="2" customFormat="1">
      <c r="A123" s="37"/>
      <c r="B123" s="38"/>
      <c r="C123" s="39"/>
      <c r="D123" s="232" t="s">
        <v>134</v>
      </c>
      <c r="E123" s="39"/>
      <c r="F123" s="233" t="s">
        <v>171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134</v>
      </c>
      <c r="AU123" s="16" t="s">
        <v>85</v>
      </c>
    </row>
    <row r="124" s="13" customFormat="1">
      <c r="A124" s="13"/>
      <c r="B124" s="237"/>
      <c r="C124" s="238"/>
      <c r="D124" s="232" t="s">
        <v>140</v>
      </c>
      <c r="E124" s="239" t="s">
        <v>1</v>
      </c>
      <c r="F124" s="240" t="s">
        <v>207</v>
      </c>
      <c r="G124" s="238"/>
      <c r="H124" s="241">
        <v>204.75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140</v>
      </c>
      <c r="AU124" s="247" t="s">
        <v>85</v>
      </c>
      <c r="AV124" s="13" t="s">
        <v>85</v>
      </c>
      <c r="AW124" s="13" t="s">
        <v>32</v>
      </c>
      <c r="AX124" s="13" t="s">
        <v>81</v>
      </c>
      <c r="AY124" s="247" t="s">
        <v>128</v>
      </c>
    </row>
    <row r="125" s="14" customFormat="1">
      <c r="A125" s="14"/>
      <c r="B125" s="248"/>
      <c r="C125" s="249"/>
      <c r="D125" s="232" t="s">
        <v>140</v>
      </c>
      <c r="E125" s="250" t="s">
        <v>1</v>
      </c>
      <c r="F125" s="251" t="s">
        <v>208</v>
      </c>
      <c r="G125" s="249"/>
      <c r="H125" s="250" t="s">
        <v>1</v>
      </c>
      <c r="I125" s="252"/>
      <c r="J125" s="249"/>
      <c r="K125" s="249"/>
      <c r="L125" s="253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140</v>
      </c>
      <c r="AU125" s="257" t="s">
        <v>85</v>
      </c>
      <c r="AV125" s="14" t="s">
        <v>81</v>
      </c>
      <c r="AW125" s="14" t="s">
        <v>32</v>
      </c>
      <c r="AX125" s="14" t="s">
        <v>76</v>
      </c>
      <c r="AY125" s="257" t="s">
        <v>128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94</v>
      </c>
      <c r="F126" s="216" t="s">
        <v>179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SUM(P127:P134)</f>
        <v>0</v>
      </c>
      <c r="Q126" s="210"/>
      <c r="R126" s="211">
        <f>SUM(R127:R134)</f>
        <v>0</v>
      </c>
      <c r="S126" s="210"/>
      <c r="T126" s="212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75</v>
      </c>
      <c r="AU126" s="214" t="s">
        <v>81</v>
      </c>
      <c r="AY126" s="213" t="s">
        <v>128</v>
      </c>
      <c r="BK126" s="215">
        <f>SUM(BK127:BK134)</f>
        <v>0</v>
      </c>
    </row>
    <row r="127" s="2" customFormat="1" ht="24.15" customHeight="1">
      <c r="A127" s="37"/>
      <c r="B127" s="38"/>
      <c r="C127" s="218" t="s">
        <v>85</v>
      </c>
      <c r="D127" s="218" t="s">
        <v>129</v>
      </c>
      <c r="E127" s="219" t="s">
        <v>180</v>
      </c>
      <c r="F127" s="220" t="s">
        <v>181</v>
      </c>
      <c r="G127" s="221" t="s">
        <v>172</v>
      </c>
      <c r="H127" s="222">
        <v>195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91</v>
      </c>
      <c r="AT127" s="230" t="s">
        <v>129</v>
      </c>
      <c r="AU127" s="230" t="s">
        <v>85</v>
      </c>
      <c r="AY127" s="16" t="s">
        <v>128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81</v>
      </c>
      <c r="BK127" s="231">
        <f>ROUND(I127*H127,2)</f>
        <v>0</v>
      </c>
      <c r="BL127" s="16" t="s">
        <v>91</v>
      </c>
      <c r="BM127" s="230" t="s">
        <v>209</v>
      </c>
    </row>
    <row r="128" s="2" customFormat="1">
      <c r="A128" s="37"/>
      <c r="B128" s="38"/>
      <c r="C128" s="39"/>
      <c r="D128" s="232" t="s">
        <v>134</v>
      </c>
      <c r="E128" s="39"/>
      <c r="F128" s="233" t="s">
        <v>183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134</v>
      </c>
      <c r="AU128" s="16" t="s">
        <v>85</v>
      </c>
    </row>
    <row r="129" s="13" customFormat="1">
      <c r="A129" s="13"/>
      <c r="B129" s="237"/>
      <c r="C129" s="238"/>
      <c r="D129" s="232" t="s">
        <v>140</v>
      </c>
      <c r="E129" s="239" t="s">
        <v>1</v>
      </c>
      <c r="F129" s="240" t="s">
        <v>210</v>
      </c>
      <c r="G129" s="238"/>
      <c r="H129" s="241">
        <v>195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140</v>
      </c>
      <c r="AU129" s="247" t="s">
        <v>85</v>
      </c>
      <c r="AV129" s="13" t="s">
        <v>85</v>
      </c>
      <c r="AW129" s="13" t="s">
        <v>32</v>
      </c>
      <c r="AX129" s="13" t="s">
        <v>81</v>
      </c>
      <c r="AY129" s="247" t="s">
        <v>128</v>
      </c>
    </row>
    <row r="130" s="14" customFormat="1">
      <c r="A130" s="14"/>
      <c r="B130" s="248"/>
      <c r="C130" s="249"/>
      <c r="D130" s="232" t="s">
        <v>140</v>
      </c>
      <c r="E130" s="250" t="s">
        <v>1</v>
      </c>
      <c r="F130" s="251" t="s">
        <v>185</v>
      </c>
      <c r="G130" s="249"/>
      <c r="H130" s="250" t="s">
        <v>1</v>
      </c>
      <c r="I130" s="252"/>
      <c r="J130" s="249"/>
      <c r="K130" s="249"/>
      <c r="L130" s="253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7" t="s">
        <v>140</v>
      </c>
      <c r="AU130" s="257" t="s">
        <v>85</v>
      </c>
      <c r="AV130" s="14" t="s">
        <v>81</v>
      </c>
      <c r="AW130" s="14" t="s">
        <v>32</v>
      </c>
      <c r="AX130" s="14" t="s">
        <v>76</v>
      </c>
      <c r="AY130" s="257" t="s">
        <v>128</v>
      </c>
    </row>
    <row r="131" s="2" customFormat="1" ht="24.15" customHeight="1">
      <c r="A131" s="37"/>
      <c r="B131" s="38"/>
      <c r="C131" s="218" t="s">
        <v>88</v>
      </c>
      <c r="D131" s="218" t="s">
        <v>129</v>
      </c>
      <c r="E131" s="219" t="s">
        <v>192</v>
      </c>
      <c r="F131" s="220" t="s">
        <v>193</v>
      </c>
      <c r="G131" s="221" t="s">
        <v>172</v>
      </c>
      <c r="H131" s="222">
        <v>204.75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91</v>
      </c>
      <c r="AT131" s="230" t="s">
        <v>129</v>
      </c>
      <c r="AU131" s="230" t="s">
        <v>85</v>
      </c>
      <c r="AY131" s="16" t="s">
        <v>128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91</v>
      </c>
      <c r="BM131" s="230" t="s">
        <v>211</v>
      </c>
    </row>
    <row r="132" s="2" customFormat="1">
      <c r="A132" s="37"/>
      <c r="B132" s="38"/>
      <c r="C132" s="39"/>
      <c r="D132" s="232" t="s">
        <v>134</v>
      </c>
      <c r="E132" s="39"/>
      <c r="F132" s="233" t="s">
        <v>195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134</v>
      </c>
      <c r="AU132" s="16" t="s">
        <v>85</v>
      </c>
    </row>
    <row r="133" s="13" customFormat="1">
      <c r="A133" s="13"/>
      <c r="B133" s="237"/>
      <c r="C133" s="238"/>
      <c r="D133" s="232" t="s">
        <v>140</v>
      </c>
      <c r="E133" s="239" t="s">
        <v>1</v>
      </c>
      <c r="F133" s="240" t="s">
        <v>207</v>
      </c>
      <c r="G133" s="238"/>
      <c r="H133" s="241">
        <v>204.75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140</v>
      </c>
      <c r="AU133" s="247" t="s">
        <v>85</v>
      </c>
      <c r="AV133" s="13" t="s">
        <v>85</v>
      </c>
      <c r="AW133" s="13" t="s">
        <v>32</v>
      </c>
      <c r="AX133" s="13" t="s">
        <v>81</v>
      </c>
      <c r="AY133" s="247" t="s">
        <v>128</v>
      </c>
    </row>
    <row r="134" s="14" customFormat="1">
      <c r="A134" s="14"/>
      <c r="B134" s="248"/>
      <c r="C134" s="249"/>
      <c r="D134" s="232" t="s">
        <v>140</v>
      </c>
      <c r="E134" s="250" t="s">
        <v>1</v>
      </c>
      <c r="F134" s="251" t="s">
        <v>197</v>
      </c>
      <c r="G134" s="249"/>
      <c r="H134" s="250" t="s">
        <v>1</v>
      </c>
      <c r="I134" s="252"/>
      <c r="J134" s="249"/>
      <c r="K134" s="249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140</v>
      </c>
      <c r="AU134" s="257" t="s">
        <v>85</v>
      </c>
      <c r="AV134" s="14" t="s">
        <v>81</v>
      </c>
      <c r="AW134" s="14" t="s">
        <v>32</v>
      </c>
      <c r="AX134" s="14" t="s">
        <v>76</v>
      </c>
      <c r="AY134" s="257" t="s">
        <v>128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KRmCVEFgC3u9LtidkLrs0bQzDLhSIwGkxQtRf13HLh25SbmFhnWM8C2Ghk6jOvkRD8rjo/lzydzGet9RxTHRbQ==" hashValue="wI2L8P7zHOK4+jcdtJYaEVrjZlYQUGQ6XbP3eeoRkX5Eq7bsvRlON9EqRcWgL4I/DX4M7nvY9fYWHRUsIwPmKQ==" algorithmName="SHA-512" password="CDCC"/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212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ROUND((SUM(BE119:BE130)),  2)</f>
        <v>0</v>
      </c>
      <c r="G33" s="37"/>
      <c r="H33" s="37"/>
      <c r="I33" s="154">
        <v>0.20999999999999999</v>
      </c>
      <c r="J33" s="153">
        <f>ROUND(((SUM(BE119:BE130))*I33),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ROUND((SUM(BF119:BF130)),  2)</f>
        <v>0</v>
      </c>
      <c r="G34" s="37"/>
      <c r="H34" s="37"/>
      <c r="I34" s="154">
        <v>0.12</v>
      </c>
      <c r="J34" s="153">
        <f>ROUND(((SUM(BF119:BF130))*I34),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ROUND((SUM(BG119:BG130)),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ROUND((SUM(BH119:BH130)),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ROUND((SUM(BI119:BI130)),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6 - Dokončovací práce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111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168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169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113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Cesta Benátky - Houserovka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6 - Dokončovací práce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Benátky u Houserovky, Houserovka</v>
      </c>
      <c r="G113" s="39"/>
      <c r="H113" s="39"/>
      <c r="I113" s="31" t="s">
        <v>22</v>
      </c>
      <c r="J113" s="78" t="str">
        <f>IF(J12="","",J12)</f>
        <v>14. 10. 2025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24</v>
      </c>
      <c r="D115" s="39"/>
      <c r="E115" s="39"/>
      <c r="F115" s="26" t="str">
        <f>E15</f>
        <v>Město Pelhřimov</v>
      </c>
      <c r="G115" s="39"/>
      <c r="H115" s="39"/>
      <c r="I115" s="31" t="s">
        <v>30</v>
      </c>
      <c r="J115" s="35" t="str">
        <f>E21</f>
        <v>VDG Projektování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9"/>
      <c r="E116" s="39"/>
      <c r="F116" s="26" t="str">
        <f>IF(E18="","",E18)</f>
        <v>Vyplň údaj</v>
      </c>
      <c r="G116" s="39"/>
      <c r="H116" s="39"/>
      <c r="I116" s="31" t="s">
        <v>33</v>
      </c>
      <c r="J116" s="35" t="str">
        <f>E24</f>
        <v>Ing. Vítězslav Pavel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114</v>
      </c>
      <c r="D118" s="193" t="s">
        <v>61</v>
      </c>
      <c r="E118" s="193" t="s">
        <v>57</v>
      </c>
      <c r="F118" s="193" t="s">
        <v>58</v>
      </c>
      <c r="G118" s="193" t="s">
        <v>115</v>
      </c>
      <c r="H118" s="193" t="s">
        <v>116</v>
      </c>
      <c r="I118" s="193" t="s">
        <v>117</v>
      </c>
      <c r="J118" s="194" t="s">
        <v>108</v>
      </c>
      <c r="K118" s="195" t="s">
        <v>118</v>
      </c>
      <c r="L118" s="196"/>
      <c r="M118" s="99" t="s">
        <v>1</v>
      </c>
      <c r="N118" s="100" t="s">
        <v>40</v>
      </c>
      <c r="O118" s="100" t="s">
        <v>119</v>
      </c>
      <c r="P118" s="100" t="s">
        <v>120</v>
      </c>
      <c r="Q118" s="100" t="s">
        <v>121</v>
      </c>
      <c r="R118" s="100" t="s">
        <v>122</v>
      </c>
      <c r="S118" s="100" t="s">
        <v>123</v>
      </c>
      <c r="T118" s="101" t="s">
        <v>124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125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400.19999999999999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110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126</v>
      </c>
      <c r="F120" s="205" t="s">
        <v>127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P121+P126</f>
        <v>0</v>
      </c>
      <c r="Q120" s="210"/>
      <c r="R120" s="211">
        <f>R121+R126</f>
        <v>400.19999999999999</v>
      </c>
      <c r="S120" s="210"/>
      <c r="T120" s="212">
        <f>T121+T126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81</v>
      </c>
      <c r="AT120" s="214" t="s">
        <v>75</v>
      </c>
      <c r="AU120" s="214" t="s">
        <v>76</v>
      </c>
      <c r="AY120" s="213" t="s">
        <v>128</v>
      </c>
      <c r="BK120" s="215">
        <f>BK121+BK126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81</v>
      </c>
      <c r="F121" s="216" t="s">
        <v>86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SUM(P122:P125)</f>
        <v>0</v>
      </c>
      <c r="Q121" s="210"/>
      <c r="R121" s="211">
        <f>SUM(R122:R125)</f>
        <v>0</v>
      </c>
      <c r="S121" s="210"/>
      <c r="T121" s="212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81</v>
      </c>
      <c r="AT121" s="214" t="s">
        <v>75</v>
      </c>
      <c r="AU121" s="214" t="s">
        <v>81</v>
      </c>
      <c r="AY121" s="213" t="s">
        <v>128</v>
      </c>
      <c r="BK121" s="215">
        <f>SUM(BK122:BK125)</f>
        <v>0</v>
      </c>
    </row>
    <row r="122" s="2" customFormat="1" ht="24.15" customHeight="1">
      <c r="A122" s="37"/>
      <c r="B122" s="38"/>
      <c r="C122" s="218" t="s">
        <v>81</v>
      </c>
      <c r="D122" s="218" t="s">
        <v>129</v>
      </c>
      <c r="E122" s="219" t="s">
        <v>162</v>
      </c>
      <c r="F122" s="220" t="s">
        <v>163</v>
      </c>
      <c r="G122" s="221" t="s">
        <v>137</v>
      </c>
      <c r="H122" s="222">
        <v>148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41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91</v>
      </c>
      <c r="AT122" s="230" t="s">
        <v>129</v>
      </c>
      <c r="AU122" s="230" t="s">
        <v>85</v>
      </c>
      <c r="AY122" s="16" t="s">
        <v>128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81</v>
      </c>
      <c r="BK122" s="231">
        <f>ROUND(I122*H122,2)</f>
        <v>0</v>
      </c>
      <c r="BL122" s="16" t="s">
        <v>91</v>
      </c>
      <c r="BM122" s="230" t="s">
        <v>213</v>
      </c>
    </row>
    <row r="123" s="2" customFormat="1">
      <c r="A123" s="37"/>
      <c r="B123" s="38"/>
      <c r="C123" s="39"/>
      <c r="D123" s="232" t="s">
        <v>134</v>
      </c>
      <c r="E123" s="39"/>
      <c r="F123" s="233" t="s">
        <v>165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134</v>
      </c>
      <c r="AU123" s="16" t="s">
        <v>85</v>
      </c>
    </row>
    <row r="124" s="13" customFormat="1">
      <c r="A124" s="13"/>
      <c r="B124" s="237"/>
      <c r="C124" s="238"/>
      <c r="D124" s="232" t="s">
        <v>140</v>
      </c>
      <c r="E124" s="239" t="s">
        <v>1</v>
      </c>
      <c r="F124" s="240" t="s">
        <v>141</v>
      </c>
      <c r="G124" s="238"/>
      <c r="H124" s="241">
        <v>148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140</v>
      </c>
      <c r="AU124" s="247" t="s">
        <v>85</v>
      </c>
      <c r="AV124" s="13" t="s">
        <v>85</v>
      </c>
      <c r="AW124" s="13" t="s">
        <v>32</v>
      </c>
      <c r="AX124" s="13" t="s">
        <v>81</v>
      </c>
      <c r="AY124" s="247" t="s">
        <v>128</v>
      </c>
    </row>
    <row r="125" s="14" customFormat="1">
      <c r="A125" s="14"/>
      <c r="B125" s="248"/>
      <c r="C125" s="249"/>
      <c r="D125" s="232" t="s">
        <v>140</v>
      </c>
      <c r="E125" s="250" t="s">
        <v>1</v>
      </c>
      <c r="F125" s="251" t="s">
        <v>214</v>
      </c>
      <c r="G125" s="249"/>
      <c r="H125" s="250" t="s">
        <v>1</v>
      </c>
      <c r="I125" s="252"/>
      <c r="J125" s="249"/>
      <c r="K125" s="249"/>
      <c r="L125" s="253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7" t="s">
        <v>140</v>
      </c>
      <c r="AU125" s="257" t="s">
        <v>85</v>
      </c>
      <c r="AV125" s="14" t="s">
        <v>81</v>
      </c>
      <c r="AW125" s="14" t="s">
        <v>32</v>
      </c>
      <c r="AX125" s="14" t="s">
        <v>76</v>
      </c>
      <c r="AY125" s="257" t="s">
        <v>128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94</v>
      </c>
      <c r="F126" s="216" t="s">
        <v>179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SUM(P127:P130)</f>
        <v>0</v>
      </c>
      <c r="Q126" s="210"/>
      <c r="R126" s="211">
        <f>SUM(R127:R130)</f>
        <v>400.19999999999999</v>
      </c>
      <c r="S126" s="210"/>
      <c r="T126" s="212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75</v>
      </c>
      <c r="AU126" s="214" t="s">
        <v>81</v>
      </c>
      <c r="AY126" s="213" t="s">
        <v>128</v>
      </c>
      <c r="BK126" s="215">
        <f>SUM(BK127:BK130)</f>
        <v>0</v>
      </c>
    </row>
    <row r="127" s="2" customFormat="1" ht="16.5" customHeight="1">
      <c r="A127" s="37"/>
      <c r="B127" s="38"/>
      <c r="C127" s="218" t="s">
        <v>85</v>
      </c>
      <c r="D127" s="218" t="s">
        <v>129</v>
      </c>
      <c r="E127" s="219" t="s">
        <v>215</v>
      </c>
      <c r="F127" s="220" t="s">
        <v>216</v>
      </c>
      <c r="G127" s="221" t="s">
        <v>172</v>
      </c>
      <c r="H127" s="222">
        <v>1160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0.34499999999999997</v>
      </c>
      <c r="R127" s="228">
        <f>Q127*H127</f>
        <v>400.19999999999999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91</v>
      </c>
      <c r="AT127" s="230" t="s">
        <v>129</v>
      </c>
      <c r="AU127" s="230" t="s">
        <v>85</v>
      </c>
      <c r="AY127" s="16" t="s">
        <v>128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81</v>
      </c>
      <c r="BK127" s="231">
        <f>ROUND(I127*H127,2)</f>
        <v>0</v>
      </c>
      <c r="BL127" s="16" t="s">
        <v>91</v>
      </c>
      <c r="BM127" s="230" t="s">
        <v>217</v>
      </c>
    </row>
    <row r="128" s="2" customFormat="1">
      <c r="A128" s="37"/>
      <c r="B128" s="38"/>
      <c r="C128" s="39"/>
      <c r="D128" s="232" t="s">
        <v>134</v>
      </c>
      <c r="E128" s="39"/>
      <c r="F128" s="233" t="s">
        <v>218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134</v>
      </c>
      <c r="AU128" s="16" t="s">
        <v>85</v>
      </c>
    </row>
    <row r="129" s="13" customFormat="1">
      <c r="A129" s="13"/>
      <c r="B129" s="237"/>
      <c r="C129" s="238"/>
      <c r="D129" s="232" t="s">
        <v>140</v>
      </c>
      <c r="E129" s="239" t="s">
        <v>1</v>
      </c>
      <c r="F129" s="240" t="s">
        <v>219</v>
      </c>
      <c r="G129" s="238"/>
      <c r="H129" s="241">
        <v>1160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140</v>
      </c>
      <c r="AU129" s="247" t="s">
        <v>85</v>
      </c>
      <c r="AV129" s="13" t="s">
        <v>85</v>
      </c>
      <c r="AW129" s="13" t="s">
        <v>32</v>
      </c>
      <c r="AX129" s="13" t="s">
        <v>81</v>
      </c>
      <c r="AY129" s="247" t="s">
        <v>128</v>
      </c>
    </row>
    <row r="130" s="14" customFormat="1">
      <c r="A130" s="14"/>
      <c r="B130" s="248"/>
      <c r="C130" s="249"/>
      <c r="D130" s="232" t="s">
        <v>140</v>
      </c>
      <c r="E130" s="250" t="s">
        <v>1</v>
      </c>
      <c r="F130" s="251" t="s">
        <v>220</v>
      </c>
      <c r="G130" s="249"/>
      <c r="H130" s="250" t="s">
        <v>1</v>
      </c>
      <c r="I130" s="252"/>
      <c r="J130" s="249"/>
      <c r="K130" s="249"/>
      <c r="L130" s="253"/>
      <c r="M130" s="254"/>
      <c r="N130" s="255"/>
      <c r="O130" s="255"/>
      <c r="P130" s="255"/>
      <c r="Q130" s="255"/>
      <c r="R130" s="255"/>
      <c r="S130" s="255"/>
      <c r="T130" s="25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7" t="s">
        <v>140</v>
      </c>
      <c r="AU130" s="257" t="s">
        <v>85</v>
      </c>
      <c r="AV130" s="14" t="s">
        <v>81</v>
      </c>
      <c r="AW130" s="14" t="s">
        <v>32</v>
      </c>
      <c r="AX130" s="14" t="s">
        <v>76</v>
      </c>
      <c r="AY130" s="257" t="s">
        <v>128</v>
      </c>
    </row>
    <row r="131" s="2" customFormat="1" ht="6.96" customHeight="1">
      <c r="A131" s="37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43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sheetProtection sheet="1" autoFilter="0" formatColumns="0" formatRows="0" objects="1" scenarios="1" spinCount="100000" saltValue="VAquEuIMhIugwwXArlM2Q8b23dZN9p2hp0MhPPABhCvE3tl2Eh7djEtruPHZwM2NrL8ksE/yE6oX7ihw+yMlsw==" hashValue="3o2mDsQTubK47/ZXK38BYsaD65jj/5YIjoUtpUZGt1wwfbus7XpYue4glQ++S/mn1aJSCmkDFpyX0/QiFpBkPg==" algorithmName="SHA-512" password="CDCC"/>
  <autoFilter ref="C118:K13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103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Cesta Benátky - Houserovka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221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14. 10. 2025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ROUND((SUM(BE122:BE152)),  2)</f>
        <v>0</v>
      </c>
      <c r="G33" s="37"/>
      <c r="H33" s="37"/>
      <c r="I33" s="154">
        <v>0.20999999999999999</v>
      </c>
      <c r="J33" s="153">
        <f>ROUND(((SUM(BE122:BE152))*I33),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ROUND((SUM(BF122:BF152)),  2)</f>
        <v>0</v>
      </c>
      <c r="G34" s="37"/>
      <c r="H34" s="37"/>
      <c r="I34" s="154">
        <v>0.12</v>
      </c>
      <c r="J34" s="153">
        <f>ROUND(((SUM(BF122:BF152))*I34),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ROUND((SUM(BG122:BG152)),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ROUND((SUM(BH122:BH152)),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ROUND((SUM(BI122:BI152)),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Cesta Benátky - Houserovka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7 -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Benátky u Houserovky, Houserovka</v>
      </c>
      <c r="G89" s="39"/>
      <c r="H89" s="39"/>
      <c r="I89" s="31" t="s">
        <v>22</v>
      </c>
      <c r="J89" s="78" t="str">
        <f>IF(J12="","",J12)</f>
        <v>14. 10. 2025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Pelhřimov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107</v>
      </c>
      <c r="D94" s="175"/>
      <c r="E94" s="175"/>
      <c r="F94" s="175"/>
      <c r="G94" s="175"/>
      <c r="H94" s="175"/>
      <c r="I94" s="175"/>
      <c r="J94" s="176" t="s">
        <v>108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109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110</v>
      </c>
    </row>
    <row r="97" s="9" customFormat="1" ht="24.96" customHeight="1">
      <c r="A97" s="9"/>
      <c r="B97" s="178"/>
      <c r="C97" s="179"/>
      <c r="D97" s="180" t="s">
        <v>222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111</v>
      </c>
      <c r="E98" s="181"/>
      <c r="F98" s="181"/>
      <c r="G98" s="181"/>
      <c r="H98" s="181"/>
      <c r="I98" s="181"/>
      <c r="J98" s="182">
        <f>J132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4"/>
      <c r="C99" s="185"/>
      <c r="D99" s="186" t="s">
        <v>112</v>
      </c>
      <c r="E99" s="187"/>
      <c r="F99" s="187"/>
      <c r="G99" s="187"/>
      <c r="H99" s="187"/>
      <c r="I99" s="187"/>
      <c r="J99" s="188">
        <f>J133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223</v>
      </c>
      <c r="E100" s="181"/>
      <c r="F100" s="181"/>
      <c r="G100" s="181"/>
      <c r="H100" s="181"/>
      <c r="I100" s="181"/>
      <c r="J100" s="182">
        <f>J136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224</v>
      </c>
      <c r="E101" s="187"/>
      <c r="F101" s="187"/>
      <c r="G101" s="187"/>
      <c r="H101" s="187"/>
      <c r="I101" s="187"/>
      <c r="J101" s="188">
        <f>J137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225</v>
      </c>
      <c r="E102" s="187"/>
      <c r="F102" s="187"/>
      <c r="G102" s="187"/>
      <c r="H102" s="187"/>
      <c r="I102" s="187"/>
      <c r="J102" s="188">
        <f>J146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113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Cesta Benátky - Houserovka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7 - Vedlejší rozpočtové náklady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Benátky u Houserovky, Houserovka</v>
      </c>
      <c r="G116" s="39"/>
      <c r="H116" s="39"/>
      <c r="I116" s="31" t="s">
        <v>22</v>
      </c>
      <c r="J116" s="78" t="str">
        <f>IF(J12="","",J12)</f>
        <v>14. 10. 2025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>Město Pelhřimov</v>
      </c>
      <c r="G118" s="39"/>
      <c r="H118" s="39"/>
      <c r="I118" s="31" t="s">
        <v>30</v>
      </c>
      <c r="J118" s="35" t="str">
        <f>E21</f>
        <v>VDG Projektování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Ing. Vítězslav Pavel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114</v>
      </c>
      <c r="D121" s="193" t="s">
        <v>61</v>
      </c>
      <c r="E121" s="193" t="s">
        <v>57</v>
      </c>
      <c r="F121" s="193" t="s">
        <v>58</v>
      </c>
      <c r="G121" s="193" t="s">
        <v>115</v>
      </c>
      <c r="H121" s="193" t="s">
        <v>116</v>
      </c>
      <c r="I121" s="193" t="s">
        <v>117</v>
      </c>
      <c r="J121" s="194" t="s">
        <v>108</v>
      </c>
      <c r="K121" s="195" t="s">
        <v>118</v>
      </c>
      <c r="L121" s="196"/>
      <c r="M121" s="99" t="s">
        <v>1</v>
      </c>
      <c r="N121" s="100" t="s">
        <v>40</v>
      </c>
      <c r="O121" s="100" t="s">
        <v>119</v>
      </c>
      <c r="P121" s="100" t="s">
        <v>120</v>
      </c>
      <c r="Q121" s="100" t="s">
        <v>121</v>
      </c>
      <c r="R121" s="100" t="s">
        <v>122</v>
      </c>
      <c r="S121" s="100" t="s">
        <v>123</v>
      </c>
      <c r="T121" s="101" t="s">
        <v>124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125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P123+P132+P136</f>
        <v>0</v>
      </c>
      <c r="Q122" s="103"/>
      <c r="R122" s="199">
        <f>R123+R132+R136</f>
        <v>0</v>
      </c>
      <c r="S122" s="103"/>
      <c r="T122" s="200">
        <f>T123+T132+T136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110</v>
      </c>
      <c r="BK122" s="201">
        <f>BK123+BK132+BK136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226</v>
      </c>
      <c r="F123" s="205" t="s">
        <v>98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SUM(P124:P131)</f>
        <v>0</v>
      </c>
      <c r="Q123" s="210"/>
      <c r="R123" s="211">
        <f>SUM(R124:R131)</f>
        <v>0</v>
      </c>
      <c r="S123" s="210"/>
      <c r="T123" s="212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75</v>
      </c>
      <c r="AU123" s="214" t="s">
        <v>76</v>
      </c>
      <c r="AY123" s="213" t="s">
        <v>128</v>
      </c>
      <c r="BK123" s="215">
        <f>SUM(BK124:BK131)</f>
        <v>0</v>
      </c>
    </row>
    <row r="124" s="2" customFormat="1" ht="16.5" customHeight="1">
      <c r="A124" s="37"/>
      <c r="B124" s="38"/>
      <c r="C124" s="261" t="s">
        <v>81</v>
      </c>
      <c r="D124" s="261" t="s">
        <v>227</v>
      </c>
      <c r="E124" s="262" t="s">
        <v>228</v>
      </c>
      <c r="F124" s="263" t="s">
        <v>229</v>
      </c>
      <c r="G124" s="264" t="s">
        <v>132</v>
      </c>
      <c r="H124" s="265">
        <v>1</v>
      </c>
      <c r="I124" s="266"/>
      <c r="J124" s="267">
        <f>ROUND(I124*H124,2)</f>
        <v>0</v>
      </c>
      <c r="K124" s="268"/>
      <c r="L124" s="269"/>
      <c r="M124" s="270" t="s">
        <v>1</v>
      </c>
      <c r="N124" s="271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230</v>
      </c>
      <c r="AT124" s="230" t="s">
        <v>227</v>
      </c>
      <c r="AU124" s="230" t="s">
        <v>81</v>
      </c>
      <c r="AY124" s="16" t="s">
        <v>128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81</v>
      </c>
      <c r="BK124" s="231">
        <f>ROUND(I124*H124,2)</f>
        <v>0</v>
      </c>
      <c r="BL124" s="16" t="s">
        <v>91</v>
      </c>
      <c r="BM124" s="230" t="s">
        <v>231</v>
      </c>
    </row>
    <row r="125" s="2" customFormat="1">
      <c r="A125" s="37"/>
      <c r="B125" s="38"/>
      <c r="C125" s="39"/>
      <c r="D125" s="232" t="s">
        <v>134</v>
      </c>
      <c r="E125" s="39"/>
      <c r="F125" s="233" t="s">
        <v>229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134</v>
      </c>
      <c r="AU125" s="16" t="s">
        <v>81</v>
      </c>
    </row>
    <row r="126" s="2" customFormat="1" ht="16.5" customHeight="1">
      <c r="A126" s="37"/>
      <c r="B126" s="38"/>
      <c r="C126" s="261" t="s">
        <v>85</v>
      </c>
      <c r="D126" s="261" t="s">
        <v>227</v>
      </c>
      <c r="E126" s="262" t="s">
        <v>232</v>
      </c>
      <c r="F126" s="263" t="s">
        <v>233</v>
      </c>
      <c r="G126" s="264" t="s">
        <v>132</v>
      </c>
      <c r="H126" s="265">
        <v>1</v>
      </c>
      <c r="I126" s="266"/>
      <c r="J126" s="267">
        <f>ROUND(I126*H126,2)</f>
        <v>0</v>
      </c>
      <c r="K126" s="268"/>
      <c r="L126" s="269"/>
      <c r="M126" s="270" t="s">
        <v>1</v>
      </c>
      <c r="N126" s="271" t="s">
        <v>41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230</v>
      </c>
      <c r="AT126" s="230" t="s">
        <v>227</v>
      </c>
      <c r="AU126" s="230" t="s">
        <v>81</v>
      </c>
      <c r="AY126" s="16" t="s">
        <v>128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81</v>
      </c>
      <c r="BK126" s="231">
        <f>ROUND(I126*H126,2)</f>
        <v>0</v>
      </c>
      <c r="BL126" s="16" t="s">
        <v>91</v>
      </c>
      <c r="BM126" s="230" t="s">
        <v>234</v>
      </c>
    </row>
    <row r="127" s="2" customFormat="1">
      <c r="A127" s="37"/>
      <c r="B127" s="38"/>
      <c r="C127" s="39"/>
      <c r="D127" s="232" t="s">
        <v>134</v>
      </c>
      <c r="E127" s="39"/>
      <c r="F127" s="233" t="s">
        <v>233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134</v>
      </c>
      <c r="AU127" s="16" t="s">
        <v>81</v>
      </c>
    </row>
    <row r="128" s="2" customFormat="1" ht="16.5" customHeight="1">
      <c r="A128" s="37"/>
      <c r="B128" s="38"/>
      <c r="C128" s="261" t="s">
        <v>88</v>
      </c>
      <c r="D128" s="261" t="s">
        <v>227</v>
      </c>
      <c r="E128" s="262" t="s">
        <v>235</v>
      </c>
      <c r="F128" s="263" t="s">
        <v>236</v>
      </c>
      <c r="G128" s="264" t="s">
        <v>237</v>
      </c>
      <c r="H128" s="265">
        <v>1</v>
      </c>
      <c r="I128" s="266"/>
      <c r="J128" s="267">
        <f>ROUND(I128*H128,2)</f>
        <v>0</v>
      </c>
      <c r="K128" s="268"/>
      <c r="L128" s="269"/>
      <c r="M128" s="270" t="s">
        <v>1</v>
      </c>
      <c r="N128" s="271" t="s">
        <v>41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230</v>
      </c>
      <c r="AT128" s="230" t="s">
        <v>227</v>
      </c>
      <c r="AU128" s="230" t="s">
        <v>81</v>
      </c>
      <c r="AY128" s="16" t="s">
        <v>128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81</v>
      </c>
      <c r="BK128" s="231">
        <f>ROUND(I128*H128,2)</f>
        <v>0</v>
      </c>
      <c r="BL128" s="16" t="s">
        <v>91</v>
      </c>
      <c r="BM128" s="230" t="s">
        <v>238</v>
      </c>
    </row>
    <row r="129" s="2" customFormat="1">
      <c r="A129" s="37"/>
      <c r="B129" s="38"/>
      <c r="C129" s="39"/>
      <c r="D129" s="232" t="s">
        <v>134</v>
      </c>
      <c r="E129" s="39"/>
      <c r="F129" s="233" t="s">
        <v>236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134</v>
      </c>
      <c r="AU129" s="16" t="s">
        <v>81</v>
      </c>
    </row>
    <row r="130" s="2" customFormat="1" ht="16.5" customHeight="1">
      <c r="A130" s="37"/>
      <c r="B130" s="38"/>
      <c r="C130" s="261" t="s">
        <v>91</v>
      </c>
      <c r="D130" s="261" t="s">
        <v>227</v>
      </c>
      <c r="E130" s="262" t="s">
        <v>88</v>
      </c>
      <c r="F130" s="263" t="s">
        <v>239</v>
      </c>
      <c r="G130" s="264" t="s">
        <v>132</v>
      </c>
      <c r="H130" s="265">
        <v>1</v>
      </c>
      <c r="I130" s="266"/>
      <c r="J130" s="267">
        <f>ROUND(I130*H130,2)</f>
        <v>0</v>
      </c>
      <c r="K130" s="268"/>
      <c r="L130" s="269"/>
      <c r="M130" s="270" t="s">
        <v>1</v>
      </c>
      <c r="N130" s="271" t="s">
        <v>41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230</v>
      </c>
      <c r="AT130" s="230" t="s">
        <v>227</v>
      </c>
      <c r="AU130" s="230" t="s">
        <v>81</v>
      </c>
      <c r="AY130" s="16" t="s">
        <v>128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81</v>
      </c>
      <c r="BK130" s="231">
        <f>ROUND(I130*H130,2)</f>
        <v>0</v>
      </c>
      <c r="BL130" s="16" t="s">
        <v>91</v>
      </c>
      <c r="BM130" s="230" t="s">
        <v>240</v>
      </c>
    </row>
    <row r="131" s="2" customFormat="1">
      <c r="A131" s="37"/>
      <c r="B131" s="38"/>
      <c r="C131" s="39"/>
      <c r="D131" s="232" t="s">
        <v>134</v>
      </c>
      <c r="E131" s="39"/>
      <c r="F131" s="233" t="s">
        <v>239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134</v>
      </c>
      <c r="AU131" s="16" t="s">
        <v>81</v>
      </c>
    </row>
    <row r="132" s="12" customFormat="1" ht="25.92" customHeight="1">
      <c r="A132" s="12"/>
      <c r="B132" s="202"/>
      <c r="C132" s="203"/>
      <c r="D132" s="204" t="s">
        <v>75</v>
      </c>
      <c r="E132" s="205" t="s">
        <v>126</v>
      </c>
      <c r="F132" s="205" t="s">
        <v>127</v>
      </c>
      <c r="G132" s="203"/>
      <c r="H132" s="203"/>
      <c r="I132" s="206"/>
      <c r="J132" s="207">
        <f>BK132</f>
        <v>0</v>
      </c>
      <c r="K132" s="203"/>
      <c r="L132" s="208"/>
      <c r="M132" s="209"/>
      <c r="N132" s="210"/>
      <c r="O132" s="210"/>
      <c r="P132" s="211">
        <f>P133</f>
        <v>0</v>
      </c>
      <c r="Q132" s="210"/>
      <c r="R132" s="211">
        <f>R133</f>
        <v>0</v>
      </c>
      <c r="S132" s="210"/>
      <c r="T132" s="21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81</v>
      </c>
      <c r="AT132" s="214" t="s">
        <v>75</v>
      </c>
      <c r="AU132" s="214" t="s">
        <v>76</v>
      </c>
      <c r="AY132" s="213" t="s">
        <v>128</v>
      </c>
      <c r="BK132" s="215">
        <f>BK133</f>
        <v>0</v>
      </c>
    </row>
    <row r="133" s="12" customFormat="1" ht="22.8" customHeight="1">
      <c r="A133" s="12"/>
      <c r="B133" s="202"/>
      <c r="C133" s="203"/>
      <c r="D133" s="204" t="s">
        <v>75</v>
      </c>
      <c r="E133" s="216" t="s">
        <v>81</v>
      </c>
      <c r="F133" s="216" t="s">
        <v>82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SUM(P134:P135)</f>
        <v>0</v>
      </c>
      <c r="Q133" s="210"/>
      <c r="R133" s="211">
        <f>SUM(R134:R135)</f>
        <v>0</v>
      </c>
      <c r="S133" s="210"/>
      <c r="T133" s="212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81</v>
      </c>
      <c r="AT133" s="214" t="s">
        <v>75</v>
      </c>
      <c r="AU133" s="214" t="s">
        <v>81</v>
      </c>
      <c r="AY133" s="213" t="s">
        <v>128</v>
      </c>
      <c r="BK133" s="215">
        <f>SUM(BK134:BK135)</f>
        <v>0</v>
      </c>
    </row>
    <row r="134" s="2" customFormat="1" ht="16.5" customHeight="1">
      <c r="A134" s="37"/>
      <c r="B134" s="38"/>
      <c r="C134" s="261" t="s">
        <v>94</v>
      </c>
      <c r="D134" s="261" t="s">
        <v>227</v>
      </c>
      <c r="E134" s="262" t="s">
        <v>241</v>
      </c>
      <c r="F134" s="263" t="s">
        <v>242</v>
      </c>
      <c r="G134" s="264" t="s">
        <v>132</v>
      </c>
      <c r="H134" s="265">
        <v>1</v>
      </c>
      <c r="I134" s="266"/>
      <c r="J134" s="267">
        <f>ROUND(I134*H134,2)</f>
        <v>0</v>
      </c>
      <c r="K134" s="268"/>
      <c r="L134" s="269"/>
      <c r="M134" s="270" t="s">
        <v>1</v>
      </c>
      <c r="N134" s="271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230</v>
      </c>
      <c r="AT134" s="230" t="s">
        <v>227</v>
      </c>
      <c r="AU134" s="230" t="s">
        <v>85</v>
      </c>
      <c r="AY134" s="16" t="s">
        <v>128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91</v>
      </c>
      <c r="BM134" s="230" t="s">
        <v>243</v>
      </c>
    </row>
    <row r="135" s="2" customFormat="1">
      <c r="A135" s="37"/>
      <c r="B135" s="38"/>
      <c r="C135" s="39"/>
      <c r="D135" s="232" t="s">
        <v>134</v>
      </c>
      <c r="E135" s="39"/>
      <c r="F135" s="233" t="s">
        <v>242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134</v>
      </c>
      <c r="AU135" s="16" t="s">
        <v>85</v>
      </c>
    </row>
    <row r="136" s="12" customFormat="1" ht="25.92" customHeight="1">
      <c r="A136" s="12"/>
      <c r="B136" s="202"/>
      <c r="C136" s="203"/>
      <c r="D136" s="204" t="s">
        <v>75</v>
      </c>
      <c r="E136" s="205" t="s">
        <v>244</v>
      </c>
      <c r="F136" s="205" t="s">
        <v>101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P137+P146</f>
        <v>0</v>
      </c>
      <c r="Q136" s="210"/>
      <c r="R136" s="211">
        <f>R137+R146</f>
        <v>0</v>
      </c>
      <c r="S136" s="210"/>
      <c r="T136" s="212">
        <f>T137+T146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94</v>
      </c>
      <c r="AT136" s="214" t="s">
        <v>75</v>
      </c>
      <c r="AU136" s="214" t="s">
        <v>76</v>
      </c>
      <c r="AY136" s="213" t="s">
        <v>128</v>
      </c>
      <c r="BK136" s="215">
        <f>BK137+BK146</f>
        <v>0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245</v>
      </c>
      <c r="F137" s="216" t="s">
        <v>246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SUM(P138:P145)</f>
        <v>0</v>
      </c>
      <c r="Q137" s="210"/>
      <c r="R137" s="211">
        <f>SUM(R138:R145)</f>
        <v>0</v>
      </c>
      <c r="S137" s="210"/>
      <c r="T137" s="212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94</v>
      </c>
      <c r="AT137" s="214" t="s">
        <v>75</v>
      </c>
      <c r="AU137" s="214" t="s">
        <v>81</v>
      </c>
      <c r="AY137" s="213" t="s">
        <v>128</v>
      </c>
      <c r="BK137" s="215">
        <f>SUM(BK138:BK145)</f>
        <v>0</v>
      </c>
    </row>
    <row r="138" s="2" customFormat="1" ht="16.5" customHeight="1">
      <c r="A138" s="37"/>
      <c r="B138" s="38"/>
      <c r="C138" s="218" t="s">
        <v>97</v>
      </c>
      <c r="D138" s="218" t="s">
        <v>129</v>
      </c>
      <c r="E138" s="219" t="s">
        <v>247</v>
      </c>
      <c r="F138" s="220" t="s">
        <v>248</v>
      </c>
      <c r="G138" s="221" t="s">
        <v>132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41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91</v>
      </c>
      <c r="AT138" s="230" t="s">
        <v>129</v>
      </c>
      <c r="AU138" s="230" t="s">
        <v>85</v>
      </c>
      <c r="AY138" s="16" t="s">
        <v>128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81</v>
      </c>
      <c r="BK138" s="231">
        <f>ROUND(I138*H138,2)</f>
        <v>0</v>
      </c>
      <c r="BL138" s="16" t="s">
        <v>91</v>
      </c>
      <c r="BM138" s="230" t="s">
        <v>249</v>
      </c>
    </row>
    <row r="139" s="2" customFormat="1">
      <c r="A139" s="37"/>
      <c r="B139" s="38"/>
      <c r="C139" s="39"/>
      <c r="D139" s="232" t="s">
        <v>134</v>
      </c>
      <c r="E139" s="39"/>
      <c r="F139" s="233" t="s">
        <v>248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134</v>
      </c>
      <c r="AU139" s="16" t="s">
        <v>85</v>
      </c>
    </row>
    <row r="140" s="2" customFormat="1" ht="24.15" customHeight="1">
      <c r="A140" s="37"/>
      <c r="B140" s="38"/>
      <c r="C140" s="218" t="s">
        <v>100</v>
      </c>
      <c r="D140" s="218" t="s">
        <v>129</v>
      </c>
      <c r="E140" s="219" t="s">
        <v>250</v>
      </c>
      <c r="F140" s="220" t="s">
        <v>251</v>
      </c>
      <c r="G140" s="221" t="s">
        <v>237</v>
      </c>
      <c r="H140" s="222">
        <v>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91</v>
      </c>
      <c r="AT140" s="230" t="s">
        <v>129</v>
      </c>
      <c r="AU140" s="230" t="s">
        <v>85</v>
      </c>
      <c r="AY140" s="16" t="s">
        <v>128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91</v>
      </c>
      <c r="BM140" s="230" t="s">
        <v>252</v>
      </c>
    </row>
    <row r="141" s="2" customFormat="1">
      <c r="A141" s="37"/>
      <c r="B141" s="38"/>
      <c r="C141" s="39"/>
      <c r="D141" s="232" t="s">
        <v>134</v>
      </c>
      <c r="E141" s="39"/>
      <c r="F141" s="233" t="s">
        <v>251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134</v>
      </c>
      <c r="AU141" s="16" t="s">
        <v>85</v>
      </c>
    </row>
    <row r="142" s="2" customFormat="1" ht="16.5" customHeight="1">
      <c r="A142" s="37"/>
      <c r="B142" s="38"/>
      <c r="C142" s="218" t="s">
        <v>230</v>
      </c>
      <c r="D142" s="218" t="s">
        <v>129</v>
      </c>
      <c r="E142" s="219" t="s">
        <v>253</v>
      </c>
      <c r="F142" s="220" t="s">
        <v>254</v>
      </c>
      <c r="G142" s="221" t="s">
        <v>237</v>
      </c>
      <c r="H142" s="222">
        <v>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41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91</v>
      </c>
      <c r="AT142" s="230" t="s">
        <v>129</v>
      </c>
      <c r="AU142" s="230" t="s">
        <v>85</v>
      </c>
      <c r="AY142" s="16" t="s">
        <v>128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81</v>
      </c>
      <c r="BK142" s="231">
        <f>ROUND(I142*H142,2)</f>
        <v>0</v>
      </c>
      <c r="BL142" s="16" t="s">
        <v>91</v>
      </c>
      <c r="BM142" s="230" t="s">
        <v>255</v>
      </c>
    </row>
    <row r="143" s="2" customFormat="1">
      <c r="A143" s="37"/>
      <c r="B143" s="38"/>
      <c r="C143" s="39"/>
      <c r="D143" s="232" t="s">
        <v>134</v>
      </c>
      <c r="E143" s="39"/>
      <c r="F143" s="233" t="s">
        <v>254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134</v>
      </c>
      <c r="AU143" s="16" t="s">
        <v>85</v>
      </c>
    </row>
    <row r="144" s="2" customFormat="1" ht="16.5" customHeight="1">
      <c r="A144" s="37"/>
      <c r="B144" s="38"/>
      <c r="C144" s="261" t="s">
        <v>256</v>
      </c>
      <c r="D144" s="261" t="s">
        <v>227</v>
      </c>
      <c r="E144" s="262" t="s">
        <v>8</v>
      </c>
      <c r="F144" s="263" t="s">
        <v>257</v>
      </c>
      <c r="G144" s="264" t="s">
        <v>237</v>
      </c>
      <c r="H144" s="265">
        <v>1</v>
      </c>
      <c r="I144" s="266"/>
      <c r="J144" s="267">
        <f>ROUND(I144*H144,2)</f>
        <v>0</v>
      </c>
      <c r="K144" s="268"/>
      <c r="L144" s="269"/>
      <c r="M144" s="270" t="s">
        <v>1</v>
      </c>
      <c r="N144" s="271" t="s">
        <v>41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230</v>
      </c>
      <c r="AT144" s="230" t="s">
        <v>227</v>
      </c>
      <c r="AU144" s="230" t="s">
        <v>85</v>
      </c>
      <c r="AY144" s="16" t="s">
        <v>128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91</v>
      </c>
      <c r="BM144" s="230" t="s">
        <v>258</v>
      </c>
    </row>
    <row r="145" s="2" customFormat="1">
      <c r="A145" s="37"/>
      <c r="B145" s="38"/>
      <c r="C145" s="39"/>
      <c r="D145" s="232" t="s">
        <v>134</v>
      </c>
      <c r="E145" s="39"/>
      <c r="F145" s="233" t="s">
        <v>257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134</v>
      </c>
      <c r="AU145" s="16" t="s">
        <v>85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259</v>
      </c>
      <c r="F146" s="216" t="s">
        <v>260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SUM(P147:P152)</f>
        <v>0</v>
      </c>
      <c r="Q146" s="210"/>
      <c r="R146" s="211">
        <f>SUM(R147:R152)</f>
        <v>0</v>
      </c>
      <c r="S146" s="210"/>
      <c r="T146" s="212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94</v>
      </c>
      <c r="AT146" s="214" t="s">
        <v>75</v>
      </c>
      <c r="AU146" s="214" t="s">
        <v>81</v>
      </c>
      <c r="AY146" s="213" t="s">
        <v>128</v>
      </c>
      <c r="BK146" s="215">
        <f>SUM(BK147:BK152)</f>
        <v>0</v>
      </c>
    </row>
    <row r="147" s="2" customFormat="1" ht="24.15" customHeight="1">
      <c r="A147" s="37"/>
      <c r="B147" s="38"/>
      <c r="C147" s="218" t="s">
        <v>261</v>
      </c>
      <c r="D147" s="218" t="s">
        <v>129</v>
      </c>
      <c r="E147" s="219" t="s">
        <v>262</v>
      </c>
      <c r="F147" s="220" t="s">
        <v>263</v>
      </c>
      <c r="G147" s="221" t="s">
        <v>237</v>
      </c>
      <c r="H147" s="222">
        <v>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41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91</v>
      </c>
      <c r="AT147" s="230" t="s">
        <v>129</v>
      </c>
      <c r="AU147" s="230" t="s">
        <v>85</v>
      </c>
      <c r="AY147" s="16" t="s">
        <v>128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81</v>
      </c>
      <c r="BK147" s="231">
        <f>ROUND(I147*H147,2)</f>
        <v>0</v>
      </c>
      <c r="BL147" s="16" t="s">
        <v>91</v>
      </c>
      <c r="BM147" s="230" t="s">
        <v>264</v>
      </c>
    </row>
    <row r="148" s="2" customFormat="1">
      <c r="A148" s="37"/>
      <c r="B148" s="38"/>
      <c r="C148" s="39"/>
      <c r="D148" s="232" t="s">
        <v>134</v>
      </c>
      <c r="E148" s="39"/>
      <c r="F148" s="233" t="s">
        <v>263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134</v>
      </c>
      <c r="AU148" s="16" t="s">
        <v>85</v>
      </c>
    </row>
    <row r="149" s="2" customFormat="1" ht="33" customHeight="1">
      <c r="A149" s="37"/>
      <c r="B149" s="38"/>
      <c r="C149" s="218" t="s">
        <v>265</v>
      </c>
      <c r="D149" s="218" t="s">
        <v>129</v>
      </c>
      <c r="E149" s="219" t="s">
        <v>266</v>
      </c>
      <c r="F149" s="220" t="s">
        <v>267</v>
      </c>
      <c r="G149" s="221" t="s">
        <v>237</v>
      </c>
      <c r="H149" s="222">
        <v>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41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91</v>
      </c>
      <c r="AT149" s="230" t="s">
        <v>129</v>
      </c>
      <c r="AU149" s="230" t="s">
        <v>85</v>
      </c>
      <c r="AY149" s="16" t="s">
        <v>128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91</v>
      </c>
      <c r="BM149" s="230" t="s">
        <v>268</v>
      </c>
    </row>
    <row r="150" s="2" customFormat="1">
      <c r="A150" s="37"/>
      <c r="B150" s="38"/>
      <c r="C150" s="39"/>
      <c r="D150" s="232" t="s">
        <v>134</v>
      </c>
      <c r="E150" s="39"/>
      <c r="F150" s="233" t="s">
        <v>267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134</v>
      </c>
      <c r="AU150" s="16" t="s">
        <v>85</v>
      </c>
    </row>
    <row r="151" s="2" customFormat="1" ht="44.25" customHeight="1">
      <c r="A151" s="37"/>
      <c r="B151" s="38"/>
      <c r="C151" s="218" t="s">
        <v>8</v>
      </c>
      <c r="D151" s="218" t="s">
        <v>129</v>
      </c>
      <c r="E151" s="219" t="s">
        <v>269</v>
      </c>
      <c r="F151" s="220" t="s">
        <v>270</v>
      </c>
      <c r="G151" s="221" t="s">
        <v>237</v>
      </c>
      <c r="H151" s="222">
        <v>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41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91</v>
      </c>
      <c r="AT151" s="230" t="s">
        <v>129</v>
      </c>
      <c r="AU151" s="230" t="s">
        <v>85</v>
      </c>
      <c r="AY151" s="16" t="s">
        <v>128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91</v>
      </c>
      <c r="BM151" s="230" t="s">
        <v>271</v>
      </c>
    </row>
    <row r="152" s="2" customFormat="1">
      <c r="A152" s="37"/>
      <c r="B152" s="38"/>
      <c r="C152" s="39"/>
      <c r="D152" s="232" t="s">
        <v>134</v>
      </c>
      <c r="E152" s="39"/>
      <c r="F152" s="233" t="s">
        <v>270</v>
      </c>
      <c r="G152" s="39"/>
      <c r="H152" s="39"/>
      <c r="I152" s="234"/>
      <c r="J152" s="39"/>
      <c r="K152" s="39"/>
      <c r="L152" s="43"/>
      <c r="M152" s="272"/>
      <c r="N152" s="273"/>
      <c r="O152" s="274"/>
      <c r="P152" s="274"/>
      <c r="Q152" s="274"/>
      <c r="R152" s="274"/>
      <c r="S152" s="274"/>
      <c r="T152" s="275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134</v>
      </c>
      <c r="AU152" s="16" t="s">
        <v>85</v>
      </c>
    </row>
    <row r="153" s="2" customFormat="1" ht="6.96" customHeight="1">
      <c r="A153" s="37"/>
      <c r="B153" s="65"/>
      <c r="C153" s="66"/>
      <c r="D153" s="66"/>
      <c r="E153" s="66"/>
      <c r="F153" s="66"/>
      <c r="G153" s="66"/>
      <c r="H153" s="66"/>
      <c r="I153" s="66"/>
      <c r="J153" s="66"/>
      <c r="K153" s="66"/>
      <c r="L153" s="43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sheet="1" autoFilter="0" formatColumns="0" formatRows="0" objects="1" scenarios="1" spinCount="100000" saltValue="dh9kCQioUfT29t7W28ODKhPxYoMI8DrNcwYrHT+rns61wP+W3JXcNBq2Vw1hd3uKF26T2jppfspdea+93+a4Nw==" hashValue="O7ap4q+0TOF2yY6Frci6Ps3mXf9NFBxxuvHCcFwxuRLrdnrIYfDJgVNVBsEm5Pw/ss4mgRoq1/CnQ4m/ekF4+A==" algorithmName="SHA-512" password="CDCC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Vita79</dc:creator>
  <cp:lastModifiedBy>Vita79</cp:lastModifiedBy>
  <dcterms:created xsi:type="dcterms:W3CDTF">2026-03-30T07:24:06Z</dcterms:created>
  <dcterms:modified xsi:type="dcterms:W3CDTF">2026-03-30T07:24:11Z</dcterms:modified>
</cp:coreProperties>
</file>