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janka/Desktop/Lesy/PTK/fwitinfra_finalcheck/"/>
    </mc:Choice>
  </mc:AlternateContent>
  <xr:revisionPtr revIDLastSave="0" documentId="13_ncr:1_{5835862F-3419-0C49-BF57-D590696A38D3}" xr6:coauthVersionLast="47" xr6:coauthVersionMax="47" xr10:uidLastSave="{00000000-0000-0000-0000-000000000000}"/>
  <bookViews>
    <workbookView xWindow="4520" yWindow="740" windowWidth="24360" windowHeight="17360" xr2:uid="{00000000-000D-0000-FFFF-FFFF00000000}"/>
  </bookViews>
  <sheets>
    <sheet name="Tabulka vyhodnotenia_XX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0" i="1"/>
  <c r="G26" i="1" l="1"/>
  <c r="E14" i="1"/>
  <c r="G33" i="1"/>
  <c r="F33" i="1"/>
  <c r="E33" i="1"/>
  <c r="D33" i="1"/>
  <c r="F14" i="1" s="1"/>
  <c r="E26" i="1"/>
  <c r="D26" i="1"/>
  <c r="F13" i="1" s="1"/>
  <c r="D16" i="1"/>
  <c r="D14" i="1"/>
  <c r="D13" i="1"/>
  <c r="D9" i="1"/>
  <c r="D8" i="1"/>
  <c r="D7" i="1"/>
  <c r="D6" i="1"/>
  <c r="D5" i="1"/>
  <c r="D4" i="1"/>
  <c r="G16" i="1" l="1"/>
  <c r="I16" i="1"/>
  <c r="F16" i="1"/>
  <c r="H16" i="1"/>
  <c r="E17" i="1"/>
  <c r="E20" i="1" s="1"/>
  <c r="E18" i="1" s="1"/>
  <c r="G13" i="1"/>
  <c r="F26" i="1"/>
  <c r="G14" i="1"/>
  <c r="H14" i="1" s="1"/>
  <c r="I14" i="1" s="1"/>
  <c r="H13" i="1" l="1"/>
  <c r="H17" i="1" s="1"/>
  <c r="H20" i="1" s="1"/>
  <c r="H22" i="1" s="1"/>
  <c r="I13" i="1" l="1"/>
  <c r="I17" i="1" s="1"/>
  <c r="I20" i="1" s="1"/>
  <c r="I22" i="1" s="1"/>
  <c r="G17" i="1" l="1"/>
  <c r="G20" i="1" s="1"/>
  <c r="G22" i="1" s="1"/>
  <c r="F17" i="1"/>
  <c r="F20" i="1" s="1"/>
  <c r="F22" i="1" s="1"/>
</calcChain>
</file>

<file path=xl/sharedStrings.xml><?xml version="1.0" encoding="utf-8"?>
<sst xmlns="http://schemas.openxmlformats.org/spreadsheetml/2006/main" count="56" uniqueCount="41">
  <si>
    <t>Počet mesiacov</t>
  </si>
  <si>
    <t>Ceny bez DPH</t>
  </si>
  <si>
    <t>Typ dodávky služby komponentov a reaktívnej podpory</t>
  </si>
  <si>
    <t xml:space="preserve"> požiadavka</t>
  </si>
  <si>
    <t>Pocet 
mesiacov</t>
  </si>
  <si>
    <t>Server pre ESX_APP, 2x 8c, 3.5GHz, 1.5TB</t>
  </si>
  <si>
    <t>Server pre ESX_MGMT, 1x 16c, 3.2GHz, 512GB</t>
  </si>
  <si>
    <t>Server pre ESX_Proxy, 1x 16c, 3.2GHz, 128GB</t>
  </si>
  <si>
    <t>SAN SWITCHs</t>
  </si>
  <si>
    <t>Server pre VEEAM Hardened Repo 21x16TB</t>
  </si>
  <si>
    <t>2</t>
  </si>
  <si>
    <t xml:space="preserve">Celkom </t>
  </si>
  <si>
    <t>Rozsah min</t>
  </si>
  <si>
    <t>Cena mesačne rozsah 1</t>
  </si>
  <si>
    <t>Cena mesačne rozsah 2</t>
  </si>
  <si>
    <t>Cena mesačne rozsah 3</t>
  </si>
  <si>
    <t>Cena mesačne
 max rozsah</t>
  </si>
  <si>
    <t>NVMe tier Storage</t>
  </si>
  <si>
    <t>Flexibilná kapacita</t>
  </si>
  <si>
    <t>GIS Storage</t>
  </si>
  <si>
    <t>Spolu mesačne</t>
  </si>
  <si>
    <t>TCS vrátane implementácie</t>
  </si>
  <si>
    <t>Flexibilná kapacita -pre 1 lokalitu</t>
  </si>
  <si>
    <t>NVMe tier Storage_Site A</t>
  </si>
  <si>
    <t>Rozsah 1 do:</t>
  </si>
  <si>
    <t>Rozsah 2 do:</t>
  </si>
  <si>
    <t>Rozsah 3 do:</t>
  </si>
  <si>
    <t>Rozsah max</t>
  </si>
  <si>
    <t>Usable kapacita uložiska (bez dedup/komp) v GiB</t>
  </si>
  <si>
    <t>Cena za 1GiB / mesiac</t>
  </si>
  <si>
    <t xml:space="preserve"> </t>
  </si>
  <si>
    <t>koef</t>
  </si>
  <si>
    <t>GIS Storage_Site</t>
  </si>
  <si>
    <t>Prechod medzi rozsahmi sa na oboch položkách realizuje súčasne</t>
  </si>
  <si>
    <t>* vyplňujú  sa len žlto podfarbené bunky</t>
  </si>
  <si>
    <t>Server pre ESX_DB, 2x 8c, 3.5GHz, 2,3TB</t>
  </si>
  <si>
    <t>Odkupná cena osadeného rozsahu po uplynutí obdobia zmluvy - prepočítané percentom z TCS</t>
  </si>
  <si>
    <r>
      <t>Mesačná prevádzková (proaktívna) podpora -</t>
    </r>
    <r>
      <rPr>
        <b/>
        <sz val="11"/>
        <color rgb="FFFF0000"/>
        <rFont val="Aptos Narrow"/>
        <family val="2"/>
      </rPr>
      <t xml:space="preserve"> 13,07%</t>
    </r>
    <r>
      <rPr>
        <b/>
        <sz val="11"/>
        <color indexed="8"/>
        <rFont val="Aptos Narrow"/>
        <family val="2"/>
      </rPr>
      <t xml:space="preserve"> z ceny mesačnej využívanej kapacity rozsahu 1</t>
    </r>
  </si>
  <si>
    <r>
      <t xml:space="preserve">Implementácia a migrácia - </t>
    </r>
    <r>
      <rPr>
        <b/>
        <sz val="11"/>
        <color rgb="FFFF0000"/>
        <rFont val="Aptos Narrow"/>
        <family val="2"/>
      </rPr>
      <t>2,10%</t>
    </r>
    <r>
      <rPr>
        <b/>
        <sz val="11"/>
        <color indexed="8"/>
        <rFont val="Aptos Narrow"/>
        <family val="2"/>
      </rPr>
      <t xml:space="preserve"> z hodnoty TCS hypotetického minimálneho rozsahu 1</t>
    </r>
  </si>
  <si>
    <t>cena mesačne</t>
  </si>
  <si>
    <t>počet
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</si>
</sst>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€ &quot;;&quot;-&quot;* #,##0.00&quot; € &quot;;&quot; &quot;* &quot;-&quot;??&quot; € &quot;"/>
    <numFmt numFmtId="165" formatCode="&quot; &quot;* #,##0.000&quot; € &quot;;&quot;-&quot;* #,##0.000&quot; € &quot;;&quot; &quot;* &quot;-&quot;???&quot; € &quot;"/>
    <numFmt numFmtId="166" formatCode="&quot; &quot;* #,##0.000&quot; € &quot;;&quot;-&quot;* #,##0.000&quot; € &quot;;&quot; &quot;* &quot;-&quot;??&quot; € &quot;"/>
    <numFmt numFmtId="167" formatCode="&quot; &quot;* #,##0.00&quot; &quot;;&quot;-&quot;* #,##0.00&quot; &quot;;&quot; &quot;* &quot;-&quot;??&quot; &quot;"/>
  </numFmts>
  <fonts count="8" x14ac:knownFonts="1">
    <font>
      <sz val="11"/>
      <color indexed="8"/>
      <name val="Aptos Narrow"/>
    </font>
    <font>
      <b/>
      <sz val="11"/>
      <color indexed="8"/>
      <name val="Aptos Narrow"/>
    </font>
    <font>
      <b/>
      <sz val="11"/>
      <color indexed="15"/>
      <name val="Aptos Narrow"/>
    </font>
    <font>
      <sz val="8"/>
      <name val="Aptos Narrow"/>
    </font>
    <font>
      <b/>
      <sz val="11"/>
      <color rgb="FFFF0000"/>
      <name val="Aptos Narrow"/>
      <family val="2"/>
    </font>
    <font>
      <b/>
      <sz val="11"/>
      <color indexed="8"/>
      <name val="Aptos Narrow"/>
      <family val="2"/>
    </font>
    <font>
      <b/>
      <sz val="11"/>
      <color rgb="FFFF0000"/>
      <name val="Aptos Narrow"/>
    </font>
    <font>
      <sz val="11"/>
      <color rgb="FFFF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medium">
        <color indexed="64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/>
      <bottom/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21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49" fontId="1" fillId="0" borderId="3" xfId="0" applyNumberFormat="1" applyFont="1" applyBorder="1"/>
    <xf numFmtId="0" fontId="1" fillId="2" borderId="1" xfId="0" applyFont="1" applyFill="1" applyBorder="1" applyAlignment="1">
      <alignment wrapText="1"/>
    </xf>
    <xf numFmtId="49" fontId="0" fillId="0" borderId="7" xfId="0" applyNumberFormat="1" applyBorder="1"/>
    <xf numFmtId="0" fontId="0" fillId="0" borderId="8" xfId="0" applyNumberFormat="1" applyBorder="1" applyAlignment="1">
      <alignment horizontal="center"/>
    </xf>
    <xf numFmtId="164" fontId="0" fillId="0" borderId="1" xfId="0" applyNumberFormat="1" applyBorder="1"/>
    <xf numFmtId="0" fontId="0" fillId="0" borderId="10" xfId="0" applyNumberFormat="1" applyBorder="1" applyAlignment="1">
      <alignment horizontal="center"/>
    </xf>
    <xf numFmtId="164" fontId="0" fillId="0" borderId="11" xfId="0" applyNumberFormat="1" applyBorder="1"/>
    <xf numFmtId="49" fontId="0" fillId="2" borderId="10" xfId="0" applyNumberFormat="1" applyFill="1" applyBorder="1"/>
    <xf numFmtId="164" fontId="0" fillId="4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2" fillId="0" borderId="2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0" fillId="0" borderId="6" xfId="0" applyBorder="1"/>
    <xf numFmtId="49" fontId="1" fillId="0" borderId="15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/>
    <xf numFmtId="0" fontId="0" fillId="0" borderId="16" xfId="0" applyBorder="1"/>
    <xf numFmtId="1" fontId="0" fillId="0" borderId="9" xfId="0" applyNumberFormat="1" applyBorder="1" applyAlignment="1">
      <alignment horizontal="center"/>
    </xf>
    <xf numFmtId="0" fontId="0" fillId="0" borderId="18" xfId="0" applyBorder="1"/>
    <xf numFmtId="0" fontId="0" fillId="2" borderId="14" xfId="0" applyFill="1" applyBorder="1"/>
    <xf numFmtId="49" fontId="1" fillId="0" borderId="19" xfId="0" applyNumberFormat="1" applyFont="1" applyBorder="1"/>
    <xf numFmtId="49" fontId="0" fillId="0" borderId="22" xfId="0" applyNumberFormat="1" applyBorder="1"/>
    <xf numFmtId="49" fontId="0" fillId="0" borderId="24" xfId="0" applyNumberFormat="1" applyBorder="1"/>
    <xf numFmtId="0" fontId="0" fillId="0" borderId="26" xfId="0" applyBorder="1"/>
    <xf numFmtId="0" fontId="0" fillId="2" borderId="27" xfId="0" applyFill="1" applyBorder="1"/>
    <xf numFmtId="0" fontId="1" fillId="2" borderId="11" xfId="0" applyFont="1" applyFill="1" applyBorder="1" applyAlignment="1">
      <alignment wrapText="1"/>
    </xf>
    <xf numFmtId="0" fontId="0" fillId="2" borderId="18" xfId="0" applyFill="1" applyBorder="1"/>
    <xf numFmtId="0" fontId="0" fillId="0" borderId="33" xfId="0" applyBorder="1"/>
    <xf numFmtId="0" fontId="0" fillId="2" borderId="34" xfId="0" applyFill="1" applyBorder="1"/>
    <xf numFmtId="0" fontId="0" fillId="0" borderId="35" xfId="0" applyNumberFormat="1" applyBorder="1" applyAlignment="1">
      <alignment horizontal="center"/>
    </xf>
    <xf numFmtId="0" fontId="1" fillId="0" borderId="0" xfId="0" applyFont="1" applyBorder="1"/>
    <xf numFmtId="164" fontId="0" fillId="2" borderId="0" xfId="0" applyNumberFormat="1" applyFill="1" applyBorder="1"/>
    <xf numFmtId="164" fontId="0" fillId="0" borderId="0" xfId="0" applyNumberFormat="1" applyBorder="1"/>
    <xf numFmtId="0" fontId="0" fillId="0" borderId="0" xfId="0" applyBorder="1"/>
    <xf numFmtId="0" fontId="0" fillId="0" borderId="11" xfId="0" applyBorder="1"/>
    <xf numFmtId="0" fontId="1" fillId="0" borderId="36" xfId="0" applyFont="1" applyBorder="1"/>
    <xf numFmtId="164" fontId="0" fillId="2" borderId="37" xfId="0" applyNumberFormat="1" applyFill="1" applyBorder="1"/>
    <xf numFmtId="164" fontId="0" fillId="0" borderId="37" xfId="0" applyNumberFormat="1" applyBorder="1"/>
    <xf numFmtId="164" fontId="0" fillId="0" borderId="38" xfId="0" applyNumberFormat="1" applyBorder="1"/>
    <xf numFmtId="0" fontId="0" fillId="2" borderId="8" xfId="0" applyNumberFormat="1" applyFill="1" applyBorder="1" applyAlignment="1">
      <alignment horizontal="center"/>
    </xf>
    <xf numFmtId="166" fontId="0" fillId="3" borderId="17" xfId="0" applyNumberFormat="1" applyFill="1" applyBorder="1" applyAlignment="1">
      <alignment horizontal="center"/>
    </xf>
    <xf numFmtId="165" fontId="0" fillId="4" borderId="17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49" fontId="0" fillId="0" borderId="28" xfId="0" applyNumberFormat="1" applyBorder="1" applyAlignment="1">
      <alignment wrapText="1"/>
    </xf>
    <xf numFmtId="49" fontId="1" fillId="0" borderId="39" xfId="0" applyNumberFormat="1" applyFont="1" applyBorder="1"/>
    <xf numFmtId="164" fontId="0" fillId="6" borderId="29" xfId="0" applyNumberFormat="1" applyFill="1" applyBorder="1" applyAlignment="1">
      <alignment vertical="center"/>
    </xf>
    <xf numFmtId="49" fontId="2" fillId="0" borderId="18" xfId="0" applyNumberFormat="1" applyFont="1" applyBorder="1"/>
    <xf numFmtId="49" fontId="0" fillId="2" borderId="14" xfId="0" applyNumberForma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0" xfId="0" applyNumberFormat="1" applyFont="1" applyBorder="1"/>
    <xf numFmtId="49" fontId="1" fillId="0" borderId="21" xfId="0" applyNumberFormat="1" applyFon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49" fontId="1" fillId="0" borderId="30" xfId="0" applyNumberFormat="1" applyFont="1" applyBorder="1"/>
    <xf numFmtId="166" fontId="0" fillId="3" borderId="31" xfId="0" applyNumberFormat="1" applyFill="1" applyBorder="1" applyAlignment="1">
      <alignment horizontal="center"/>
    </xf>
    <xf numFmtId="165" fontId="0" fillId="4" borderId="31" xfId="0" applyNumberFormat="1" applyFill="1" applyBorder="1" applyAlignment="1">
      <alignment horizontal="center"/>
    </xf>
    <xf numFmtId="165" fontId="0" fillId="4" borderId="32" xfId="0" applyNumberFormat="1" applyFill="1" applyBorder="1" applyAlignment="1">
      <alignment horizontal="center"/>
    </xf>
    <xf numFmtId="49" fontId="1" fillId="0" borderId="41" xfId="0" applyNumberFormat="1" applyFont="1" applyBorder="1"/>
    <xf numFmtId="49" fontId="1" fillId="2" borderId="42" xfId="0" applyNumberFormat="1" applyFont="1" applyFill="1" applyBorder="1" applyAlignment="1">
      <alignment horizontal="center" wrapText="1"/>
    </xf>
    <xf numFmtId="0" fontId="0" fillId="2" borderId="40" xfId="0" applyNumberFormat="1" applyFill="1" applyBorder="1"/>
    <xf numFmtId="0" fontId="0" fillId="0" borderId="40" xfId="0" applyNumberFormat="1" applyBorder="1" applyAlignment="1">
      <alignment horizontal="center"/>
    </xf>
    <xf numFmtId="49" fontId="0" fillId="0" borderId="44" xfId="0" applyNumberFormat="1" applyBorder="1"/>
    <xf numFmtId="49" fontId="0" fillId="0" borderId="45" xfId="0" applyNumberFormat="1" applyBorder="1"/>
    <xf numFmtId="49" fontId="0" fillId="2" borderId="46" xfId="0" applyNumberFormat="1" applyFill="1" applyBorder="1" applyAlignment="1">
      <alignment horizontal="right"/>
    </xf>
    <xf numFmtId="0" fontId="0" fillId="0" borderId="46" xfId="0" applyNumberFormat="1" applyBorder="1" applyAlignment="1">
      <alignment horizontal="center"/>
    </xf>
    <xf numFmtId="49" fontId="0" fillId="0" borderId="47" xfId="0" applyNumberFormat="1" applyBorder="1"/>
    <xf numFmtId="0" fontId="0" fillId="2" borderId="48" xfId="0" applyNumberFormat="1" applyFill="1" applyBorder="1"/>
    <xf numFmtId="0" fontId="0" fillId="0" borderId="48" xfId="0" applyNumberFormat="1" applyBorder="1" applyAlignment="1">
      <alignment horizontal="center"/>
    </xf>
    <xf numFmtId="164" fontId="0" fillId="3" borderId="49" xfId="0" applyNumberFormat="1" applyFill="1" applyBorder="1"/>
    <xf numFmtId="49" fontId="1" fillId="2" borderId="50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wrapText="1"/>
    </xf>
    <xf numFmtId="49" fontId="0" fillId="0" borderId="52" xfId="0" applyNumberFormat="1" applyBorder="1"/>
    <xf numFmtId="49" fontId="0" fillId="2" borderId="53" xfId="0" applyNumberFormat="1" applyFill="1" applyBorder="1"/>
    <xf numFmtId="0" fontId="0" fillId="0" borderId="53" xfId="0" applyNumberFormat="1" applyBorder="1" applyAlignment="1">
      <alignment horizontal="center"/>
    </xf>
    <xf numFmtId="164" fontId="0" fillId="4" borderId="53" xfId="0" applyNumberFormat="1" applyFill="1" applyBorder="1"/>
    <xf numFmtId="164" fontId="0" fillId="4" borderId="54" xfId="0" applyNumberFormat="1" applyFill="1" applyBorder="1"/>
    <xf numFmtId="164" fontId="0" fillId="4" borderId="25" xfId="0" applyNumberFormat="1" applyFill="1" applyBorder="1"/>
    <xf numFmtId="164" fontId="0" fillId="6" borderId="55" xfId="0" applyNumberFormat="1" applyFill="1" applyBorder="1" applyAlignment="1">
      <alignment vertical="center"/>
    </xf>
    <xf numFmtId="0" fontId="0" fillId="5" borderId="30" xfId="0" applyFill="1" applyBorder="1"/>
    <xf numFmtId="0" fontId="0" fillId="5" borderId="31" xfId="0" applyFill="1" applyBorder="1"/>
    <xf numFmtId="0" fontId="0" fillId="5" borderId="31" xfId="0" applyFill="1" applyBorder="1" applyAlignment="1">
      <alignment horizontal="center"/>
    </xf>
    <xf numFmtId="164" fontId="0" fillId="5" borderId="31" xfId="0" applyNumberFormat="1" applyFill="1" applyBorder="1"/>
    <xf numFmtId="164" fontId="0" fillId="5" borderId="32" xfId="0" applyNumberFormat="1" applyFill="1" applyBorder="1"/>
    <xf numFmtId="0" fontId="0" fillId="0" borderId="56" xfId="0" applyBorder="1"/>
    <xf numFmtId="0" fontId="0" fillId="2" borderId="57" xfId="0" applyFill="1" applyBorder="1"/>
    <xf numFmtId="49" fontId="0" fillId="2" borderId="60" xfId="0" applyNumberFormat="1" applyFill="1" applyBorder="1" applyAlignment="1">
      <alignment horizontal="left"/>
    </xf>
    <xf numFmtId="0" fontId="0" fillId="0" borderId="60" xfId="0" applyNumberFormat="1" applyBorder="1" applyAlignment="1">
      <alignment horizontal="center"/>
    </xf>
    <xf numFmtId="0" fontId="0" fillId="0" borderId="62" xfId="0" applyBorder="1"/>
    <xf numFmtId="0" fontId="0" fillId="2" borderId="63" xfId="0" applyFill="1" applyBorder="1"/>
    <xf numFmtId="49" fontId="1" fillId="0" borderId="63" xfId="0" applyNumberFormat="1" applyFont="1" applyBorder="1"/>
    <xf numFmtId="164" fontId="1" fillId="0" borderId="63" xfId="0" applyNumberFormat="1" applyFont="1" applyBorder="1"/>
    <xf numFmtId="164" fontId="1" fillId="0" borderId="64" xfId="0" applyNumberFormat="1" applyFont="1" applyBorder="1"/>
    <xf numFmtId="0" fontId="0" fillId="0" borderId="57" xfId="0" applyBorder="1"/>
    <xf numFmtId="0" fontId="0" fillId="0" borderId="58" xfId="0" applyBorder="1"/>
    <xf numFmtId="49" fontId="5" fillId="0" borderId="59" xfId="0" applyNumberFormat="1" applyFont="1" applyBorder="1"/>
    <xf numFmtId="164" fontId="0" fillId="0" borderId="60" xfId="0" applyNumberFormat="1" applyFill="1" applyBorder="1"/>
    <xf numFmtId="164" fontId="0" fillId="0" borderId="61" xfId="0" applyNumberFormat="1" applyFill="1" applyBorder="1"/>
    <xf numFmtId="49" fontId="2" fillId="0" borderId="65" xfId="0" applyNumberFormat="1" applyFont="1" applyBorder="1" applyAlignment="1">
      <alignment vertical="center" wrapText="1"/>
    </xf>
    <xf numFmtId="0" fontId="0" fillId="7" borderId="0" xfId="0" applyNumberFormat="1" applyFill="1"/>
    <xf numFmtId="164" fontId="0" fillId="8" borderId="60" xfId="0" applyNumberFormat="1" applyFill="1" applyBorder="1"/>
    <xf numFmtId="164" fontId="0" fillId="8" borderId="61" xfId="0" applyNumberFormat="1" applyFill="1" applyBorder="1"/>
    <xf numFmtId="49" fontId="1" fillId="2" borderId="42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/>
    </xf>
    <xf numFmtId="167" fontId="7" fillId="0" borderId="14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6" fillId="0" borderId="65" xfId="0" applyNumberFormat="1" applyFont="1" applyBorder="1" applyAlignment="1">
      <alignment horizontal="center" vertical="center" wrapText="1"/>
    </xf>
    <xf numFmtId="49" fontId="6" fillId="0" borderId="66" xfId="0" applyNumberFormat="1" applyFont="1" applyBorder="1" applyAlignment="1">
      <alignment horizontal="center" vertical="center" wrapText="1"/>
    </xf>
    <xf numFmtId="49" fontId="6" fillId="0" borderId="67" xfId="0" applyNumberFormat="1" applyFont="1" applyBorder="1" applyAlignment="1">
      <alignment horizontal="center" vertical="center" wrapText="1"/>
    </xf>
    <xf numFmtId="49" fontId="4" fillId="0" borderId="68" xfId="0" applyNumberFormat="1" applyFont="1" applyBorder="1" applyAlignment="1">
      <alignment horizontal="center" vertical="center" wrapText="1"/>
    </xf>
    <xf numFmtId="49" fontId="4" fillId="0" borderId="69" xfId="0" applyNumberFormat="1" applyFont="1" applyBorder="1" applyAlignment="1">
      <alignment horizontal="center" vertical="center" wrapText="1"/>
    </xf>
    <xf numFmtId="49" fontId="4" fillId="0" borderId="70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FF00"/>
      <rgbColor rgb="FF92D050"/>
      <rgbColor rgb="FFBFBFBF"/>
      <rgbColor rgb="FF00B050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workbookViewId="0">
      <selection activeCell="F6" sqref="F6"/>
    </sheetView>
  </sheetViews>
  <sheetFormatPr baseColWidth="10" defaultColWidth="8.83203125" defaultRowHeight="15" customHeight="1" x14ac:dyDescent="0.2"/>
  <cols>
    <col min="1" max="1" width="34.1640625" style="1" customWidth="1"/>
    <col min="2" max="2" width="84.5" style="1" customWidth="1"/>
    <col min="3" max="3" width="21.83203125" style="1" customWidth="1"/>
    <col min="4" max="9" width="18.5" style="1" customWidth="1"/>
    <col min="10" max="16384" width="8.83203125" style="1"/>
  </cols>
  <sheetData>
    <row r="1" spans="1:9" ht="15" customHeight="1" thickBot="1" x14ac:dyDescent="0.25">
      <c r="A1" s="2"/>
      <c r="B1" s="2"/>
      <c r="C1" s="35"/>
      <c r="D1" s="27"/>
      <c r="F1" s="2"/>
      <c r="G1" s="2"/>
      <c r="H1" s="2"/>
      <c r="I1" s="2"/>
    </row>
    <row r="2" spans="1:9" ht="15.75" customHeight="1" thickBot="1" x14ac:dyDescent="0.25">
      <c r="A2" s="2"/>
      <c r="B2" s="36"/>
      <c r="C2" s="37" t="s">
        <v>0</v>
      </c>
      <c r="D2" s="38">
        <v>48</v>
      </c>
      <c r="E2" s="53" t="s">
        <v>1</v>
      </c>
      <c r="F2" s="43"/>
      <c r="G2" s="2"/>
      <c r="H2" s="2"/>
      <c r="I2" s="2"/>
    </row>
    <row r="3" spans="1:9" ht="30.75" customHeight="1" thickBot="1" x14ac:dyDescent="0.25">
      <c r="A3" s="15"/>
      <c r="B3" s="66" t="s">
        <v>2</v>
      </c>
      <c r="C3" s="110" t="s">
        <v>3</v>
      </c>
      <c r="D3" s="110" t="s">
        <v>40</v>
      </c>
      <c r="E3" s="111" t="s">
        <v>39</v>
      </c>
      <c r="F3" s="34"/>
      <c r="G3" s="7"/>
      <c r="H3" s="2"/>
      <c r="I3" s="2"/>
    </row>
    <row r="4" spans="1:9" ht="15" customHeight="1" thickBot="1" x14ac:dyDescent="0.25">
      <c r="A4" s="15"/>
      <c r="B4" s="74" t="s">
        <v>5</v>
      </c>
      <c r="C4" s="75">
        <v>4</v>
      </c>
      <c r="D4" s="76">
        <f t="shared" ref="D4:D9" si="0">$D$2</f>
        <v>48</v>
      </c>
      <c r="E4" s="77"/>
      <c r="F4" s="12"/>
      <c r="G4" s="10"/>
      <c r="H4" s="2"/>
      <c r="I4" s="2"/>
    </row>
    <row r="5" spans="1:9" ht="15" customHeight="1" thickBot="1" x14ac:dyDescent="0.25">
      <c r="A5" s="15"/>
      <c r="B5" s="70" t="s">
        <v>35</v>
      </c>
      <c r="C5" s="68">
        <v>2</v>
      </c>
      <c r="D5" s="69">
        <f t="shared" si="0"/>
        <v>48</v>
      </c>
      <c r="E5" s="77"/>
      <c r="F5" s="12"/>
      <c r="G5" s="10"/>
      <c r="H5" s="2"/>
      <c r="I5" s="2"/>
    </row>
    <row r="6" spans="1:9" ht="15" customHeight="1" thickBot="1" x14ac:dyDescent="0.25">
      <c r="A6" s="15"/>
      <c r="B6" s="70" t="s">
        <v>6</v>
      </c>
      <c r="C6" s="68">
        <v>2</v>
      </c>
      <c r="D6" s="69">
        <f t="shared" si="0"/>
        <v>48</v>
      </c>
      <c r="E6" s="77"/>
      <c r="F6" s="12"/>
      <c r="G6" s="10"/>
      <c r="H6" s="2"/>
      <c r="I6" s="2"/>
    </row>
    <row r="7" spans="1:9" ht="15" customHeight="1" thickBot="1" x14ac:dyDescent="0.25">
      <c r="A7" s="15"/>
      <c r="B7" s="70" t="s">
        <v>7</v>
      </c>
      <c r="C7" s="68">
        <v>2</v>
      </c>
      <c r="D7" s="69">
        <f t="shared" si="0"/>
        <v>48</v>
      </c>
      <c r="E7" s="77"/>
      <c r="F7" s="12"/>
      <c r="G7" s="10"/>
      <c r="H7" s="2"/>
      <c r="I7" s="2"/>
    </row>
    <row r="8" spans="1:9" ht="15" customHeight="1" thickBot="1" x14ac:dyDescent="0.25">
      <c r="A8" s="15"/>
      <c r="B8" s="70" t="s">
        <v>8</v>
      </c>
      <c r="C8" s="68">
        <v>4</v>
      </c>
      <c r="D8" s="69">
        <f t="shared" si="0"/>
        <v>48</v>
      </c>
      <c r="E8" s="77"/>
      <c r="F8" s="12"/>
      <c r="G8" s="10"/>
      <c r="H8" s="2"/>
      <c r="I8" s="2"/>
    </row>
    <row r="9" spans="1:9" ht="15" customHeight="1" thickBot="1" x14ac:dyDescent="0.25">
      <c r="A9" s="15"/>
      <c r="B9" s="71" t="s">
        <v>9</v>
      </c>
      <c r="C9" s="72" t="s">
        <v>10</v>
      </c>
      <c r="D9" s="73">
        <f t="shared" si="0"/>
        <v>48</v>
      </c>
      <c r="E9" s="77"/>
      <c r="F9" s="12"/>
      <c r="G9" s="10"/>
      <c r="H9" s="2"/>
      <c r="I9" s="2"/>
    </row>
    <row r="10" spans="1:9" ht="15" customHeight="1" thickBot="1" x14ac:dyDescent="0.25">
      <c r="A10" s="15"/>
      <c r="B10" s="44" t="s">
        <v>11</v>
      </c>
      <c r="C10" s="45"/>
      <c r="D10" s="46"/>
      <c r="E10" s="47">
        <f>SUM(E4:E9)</f>
        <v>0</v>
      </c>
      <c r="F10" s="43"/>
      <c r="G10" s="2"/>
      <c r="H10" s="2"/>
      <c r="I10" s="2"/>
    </row>
    <row r="11" spans="1:9" ht="15" customHeight="1" thickBot="1" x14ac:dyDescent="0.25">
      <c r="A11" s="15"/>
      <c r="B11" s="39"/>
      <c r="C11" s="40"/>
      <c r="D11" s="41"/>
      <c r="E11" s="42"/>
      <c r="F11" s="42"/>
      <c r="G11" s="42"/>
      <c r="H11" s="42"/>
      <c r="I11" s="42"/>
    </row>
    <row r="12" spans="1:9" ht="30.75" customHeight="1" thickBot="1" x14ac:dyDescent="0.25">
      <c r="A12" s="106"/>
      <c r="B12" s="66" t="s">
        <v>2</v>
      </c>
      <c r="C12" s="67" t="s">
        <v>3</v>
      </c>
      <c r="D12" s="67" t="s">
        <v>4</v>
      </c>
      <c r="E12" s="78" t="s">
        <v>12</v>
      </c>
      <c r="F12" s="79" t="s">
        <v>13</v>
      </c>
      <c r="G12" s="79" t="s">
        <v>14</v>
      </c>
      <c r="H12" s="79" t="s">
        <v>15</v>
      </c>
      <c r="I12" s="79" t="s">
        <v>16</v>
      </c>
    </row>
    <row r="13" spans="1:9" ht="15" customHeight="1" x14ac:dyDescent="0.2">
      <c r="A13" s="115" t="s">
        <v>33</v>
      </c>
      <c r="B13" s="80" t="s">
        <v>17</v>
      </c>
      <c r="C13" s="81" t="s">
        <v>18</v>
      </c>
      <c r="D13" s="82">
        <f>$D$2</f>
        <v>48</v>
      </c>
      <c r="E13" s="83">
        <f>C26*C25*2</f>
        <v>0</v>
      </c>
      <c r="F13" s="83">
        <f>D26*D25*2</f>
        <v>0</v>
      </c>
      <c r="G13" s="83">
        <f>F13+(E26*(E25-D25))*2</f>
        <v>0</v>
      </c>
      <c r="H13" s="83">
        <f>G13+(F26*(F25-E25))*2</f>
        <v>0</v>
      </c>
      <c r="I13" s="84">
        <f>H13+(G26*(G25-F25))*2</f>
        <v>0</v>
      </c>
    </row>
    <row r="14" spans="1:9" ht="15.75" customHeight="1" x14ac:dyDescent="0.2">
      <c r="A14" s="117"/>
      <c r="B14" s="31" t="s">
        <v>19</v>
      </c>
      <c r="C14" s="13" t="s">
        <v>18</v>
      </c>
      <c r="D14" s="11">
        <f>$D$2</f>
        <v>48</v>
      </c>
      <c r="E14" s="14">
        <f>C33*C32*2</f>
        <v>0</v>
      </c>
      <c r="F14" s="14">
        <f>D33*D32*2</f>
        <v>0</v>
      </c>
      <c r="G14" s="14">
        <f>F14+(E33*(E32-D32))*2</f>
        <v>0</v>
      </c>
      <c r="H14" s="14">
        <f>G14+(F33*(F32-E32))*2</f>
        <v>0</v>
      </c>
      <c r="I14" s="85">
        <f>H14+(G33*(G32-F32))*2</f>
        <v>0</v>
      </c>
    </row>
    <row r="15" spans="1:9" ht="15" customHeight="1" thickBot="1" x14ac:dyDescent="0.25">
      <c r="A15" s="15"/>
      <c r="B15" s="87"/>
      <c r="C15" s="88"/>
      <c r="D15" s="89"/>
      <c r="E15" s="90"/>
      <c r="F15" s="90"/>
      <c r="G15" s="90"/>
      <c r="H15" s="90"/>
      <c r="I15" s="91"/>
    </row>
    <row r="16" spans="1:9" ht="15" customHeight="1" thickBot="1" x14ac:dyDescent="0.25">
      <c r="A16" s="15"/>
      <c r="B16" s="103" t="s">
        <v>37</v>
      </c>
      <c r="C16" s="94"/>
      <c r="D16" s="95">
        <f>$D$2</f>
        <v>48</v>
      </c>
      <c r="E16" s="104"/>
      <c r="F16" s="108">
        <f>0.1307*SUM($F$13:$F$14)</f>
        <v>0</v>
      </c>
      <c r="G16" s="108">
        <f t="shared" ref="G16:I16" si="1">0.1307*SUM($F$13:$F$14)</f>
        <v>0</v>
      </c>
      <c r="H16" s="108">
        <f t="shared" si="1"/>
        <v>0</v>
      </c>
      <c r="I16" s="108">
        <f t="shared" si="1"/>
        <v>0</v>
      </c>
    </row>
    <row r="17" spans="1:9" ht="15" customHeight="1" thickBot="1" x14ac:dyDescent="0.25">
      <c r="A17" s="15"/>
      <c r="B17" s="96"/>
      <c r="C17" s="97"/>
      <c r="D17" s="98" t="s">
        <v>20</v>
      </c>
      <c r="E17" s="99">
        <f>SUM(E13:E16)</f>
        <v>0</v>
      </c>
      <c r="F17" s="99">
        <f>SUM(F13:F16)</f>
        <v>0</v>
      </c>
      <c r="G17" s="99">
        <f>SUM(G13:G16)</f>
        <v>0</v>
      </c>
      <c r="H17" s="99">
        <f>SUM(H13:H16)</f>
        <v>0</v>
      </c>
      <c r="I17" s="100">
        <f>SUM(I13:I16)</f>
        <v>0</v>
      </c>
    </row>
    <row r="18" spans="1:9" ht="15" customHeight="1" thickBot="1" x14ac:dyDescent="0.25">
      <c r="A18" s="15"/>
      <c r="B18" s="103" t="s">
        <v>38</v>
      </c>
      <c r="C18" s="94"/>
      <c r="D18" s="95">
        <v>1</v>
      </c>
      <c r="E18" s="108">
        <f>0.021*E20</f>
        <v>0</v>
      </c>
      <c r="F18" s="104"/>
      <c r="G18" s="104"/>
      <c r="H18" s="104"/>
      <c r="I18" s="105"/>
    </row>
    <row r="19" spans="1:9" ht="15" customHeight="1" x14ac:dyDescent="0.2">
      <c r="A19" s="15"/>
      <c r="B19" s="92"/>
      <c r="C19" s="93"/>
      <c r="D19" s="101"/>
      <c r="E19" s="101"/>
      <c r="F19" s="101"/>
      <c r="G19" s="101"/>
      <c r="H19" s="101"/>
      <c r="I19" s="102"/>
    </row>
    <row r="20" spans="1:9" ht="33" thickBot="1" x14ac:dyDescent="0.25">
      <c r="A20" s="15"/>
      <c r="B20" s="32"/>
      <c r="C20" s="33"/>
      <c r="D20" s="52" t="s">
        <v>21</v>
      </c>
      <c r="E20" s="54">
        <f>($D$2*$E$10)+($D$2*E17)</f>
        <v>0</v>
      </c>
      <c r="F20" s="54">
        <f>($D$2*$E$10)+($D$2*F17)+E18</f>
        <v>0</v>
      </c>
      <c r="G20" s="54">
        <f>($D$2*$E$10)+($D$2*G17)+E18</f>
        <v>0</v>
      </c>
      <c r="H20" s="54">
        <f>($D$2*$E$10)+($D$2*H17)+E18</f>
        <v>0</v>
      </c>
      <c r="I20" s="86">
        <f>($D$2*$E$10)+($D$2*I17)+E18</f>
        <v>0</v>
      </c>
    </row>
    <row r="21" spans="1:9" ht="15" customHeight="1" thickBot="1" x14ac:dyDescent="0.25">
      <c r="A21" s="2"/>
      <c r="B21" s="17"/>
      <c r="C21" s="28"/>
      <c r="D21" s="17"/>
      <c r="E21" s="17"/>
      <c r="F21" s="17"/>
      <c r="G21" s="17"/>
      <c r="H21" s="17"/>
      <c r="I21" s="17"/>
    </row>
    <row r="22" spans="1:9" ht="15" customHeight="1" thickBot="1" x14ac:dyDescent="0.25">
      <c r="A22" s="2"/>
      <c r="B22" s="103" t="s">
        <v>36</v>
      </c>
      <c r="C22" s="94"/>
      <c r="D22" s="95"/>
      <c r="E22" s="104"/>
      <c r="F22" s="108">
        <f>0.0874*F20</f>
        <v>0</v>
      </c>
      <c r="G22" s="108">
        <f>0.0869*G20</f>
        <v>0</v>
      </c>
      <c r="H22" s="108">
        <f>0.0888*H20</f>
        <v>0</v>
      </c>
      <c r="I22" s="109">
        <f>0.0913*I20</f>
        <v>0</v>
      </c>
    </row>
    <row r="23" spans="1:9" ht="15.75" customHeight="1" thickBot="1" x14ac:dyDescent="0.25">
      <c r="A23" s="2"/>
      <c r="B23" s="55"/>
      <c r="C23" s="35"/>
      <c r="D23" s="27"/>
      <c r="E23" s="27"/>
      <c r="F23" s="27"/>
      <c r="G23" s="27"/>
      <c r="H23" s="2"/>
      <c r="I23" s="2"/>
    </row>
    <row r="24" spans="1:9" ht="15.75" customHeight="1" thickBot="1" x14ac:dyDescent="0.25">
      <c r="A24" s="115" t="s">
        <v>22</v>
      </c>
      <c r="B24" s="29" t="s">
        <v>23</v>
      </c>
      <c r="C24" s="57" t="s">
        <v>12</v>
      </c>
      <c r="D24" s="58" t="s">
        <v>24</v>
      </c>
      <c r="E24" s="59" t="s">
        <v>25</v>
      </c>
      <c r="F24" s="59" t="s">
        <v>26</v>
      </c>
      <c r="G24" s="60" t="s">
        <v>27</v>
      </c>
      <c r="H24" s="43"/>
      <c r="I24" s="2"/>
    </row>
    <row r="25" spans="1:9" ht="15" customHeight="1" x14ac:dyDescent="0.2">
      <c r="A25" s="116"/>
      <c r="B25" s="30" t="s">
        <v>28</v>
      </c>
      <c r="C25" s="48">
        <v>21000</v>
      </c>
      <c r="D25" s="9">
        <v>26000</v>
      </c>
      <c r="E25" s="9">
        <v>40000</v>
      </c>
      <c r="F25" s="9">
        <v>50000</v>
      </c>
      <c r="G25" s="61">
        <v>60000</v>
      </c>
      <c r="H25" s="43"/>
      <c r="I25" s="2"/>
    </row>
    <row r="26" spans="1:9" ht="15.75" customHeight="1" thickBot="1" x14ac:dyDescent="0.25">
      <c r="A26" s="117"/>
      <c r="B26" s="62" t="s">
        <v>29</v>
      </c>
      <c r="C26" s="63"/>
      <c r="D26" s="64">
        <f>C26</f>
        <v>0</v>
      </c>
      <c r="E26" s="64">
        <f>C$26*E27</f>
        <v>0</v>
      </c>
      <c r="F26" s="64">
        <f>D$26*F27</f>
        <v>0</v>
      </c>
      <c r="G26" s="65">
        <f>C$26*G27</f>
        <v>0</v>
      </c>
      <c r="H26" s="43"/>
      <c r="I26" s="2"/>
    </row>
    <row r="27" spans="1:9" ht="15" customHeight="1" x14ac:dyDescent="0.2">
      <c r="A27" s="2"/>
      <c r="B27" s="17"/>
      <c r="C27" s="56" t="s">
        <v>30</v>
      </c>
      <c r="D27" s="112" t="s">
        <v>31</v>
      </c>
      <c r="E27" s="113">
        <v>0.9</v>
      </c>
      <c r="F27" s="113">
        <v>0.7</v>
      </c>
      <c r="G27" s="113">
        <v>0.6</v>
      </c>
      <c r="H27" s="2"/>
      <c r="I27" s="2"/>
    </row>
    <row r="28" spans="1:9" ht="15" customHeight="1" x14ac:dyDescent="0.2">
      <c r="A28" s="2"/>
      <c r="B28" s="2"/>
      <c r="C28" s="3"/>
      <c r="D28" s="2"/>
      <c r="E28" s="2"/>
      <c r="F28" s="2"/>
      <c r="G28" s="2"/>
      <c r="H28" s="2"/>
      <c r="I28" s="2"/>
    </row>
    <row r="29" spans="1:9" ht="15" customHeight="1" x14ac:dyDescent="0.2">
      <c r="A29" s="2"/>
      <c r="B29" s="2"/>
      <c r="C29" s="3"/>
      <c r="D29" s="2"/>
      <c r="E29" s="2"/>
      <c r="F29" s="2"/>
      <c r="G29" s="2"/>
      <c r="H29" s="2"/>
      <c r="I29" s="2"/>
    </row>
    <row r="30" spans="1:9" ht="15.75" customHeight="1" thickBot="1" x14ac:dyDescent="0.25">
      <c r="A30" s="2"/>
      <c r="B30" s="18"/>
      <c r="C30" s="5"/>
      <c r="D30" s="4"/>
      <c r="E30" s="4"/>
      <c r="F30" s="4"/>
      <c r="G30" s="4"/>
      <c r="H30" s="2"/>
      <c r="I30" s="2"/>
    </row>
    <row r="31" spans="1:9" ht="15.75" customHeight="1" thickBot="1" x14ac:dyDescent="0.25">
      <c r="A31" s="118" t="s">
        <v>22</v>
      </c>
      <c r="B31" s="6" t="s">
        <v>32</v>
      </c>
      <c r="C31" s="19" t="s">
        <v>12</v>
      </c>
      <c r="D31" s="23" t="s">
        <v>24</v>
      </c>
      <c r="E31" s="24" t="s">
        <v>25</v>
      </c>
      <c r="F31" s="24" t="s">
        <v>26</v>
      </c>
      <c r="G31" s="20" t="s">
        <v>27</v>
      </c>
      <c r="H31" s="21"/>
      <c r="I31" s="2"/>
    </row>
    <row r="32" spans="1:9" ht="15" customHeight="1" x14ac:dyDescent="0.2">
      <c r="A32" s="119" t="s">
        <v>22</v>
      </c>
      <c r="B32" s="8" t="s">
        <v>28</v>
      </c>
      <c r="C32" s="48">
        <v>12000</v>
      </c>
      <c r="D32" s="9">
        <v>16000</v>
      </c>
      <c r="E32" s="9">
        <v>35000</v>
      </c>
      <c r="F32" s="9">
        <v>53000</v>
      </c>
      <c r="G32" s="26">
        <v>72000</v>
      </c>
      <c r="H32" s="21"/>
      <c r="I32" s="2"/>
    </row>
    <row r="33" spans="1:9" ht="15.75" customHeight="1" thickBot="1" x14ac:dyDescent="0.25">
      <c r="A33" s="120" t="s">
        <v>22</v>
      </c>
      <c r="B33" s="22" t="s">
        <v>29</v>
      </c>
      <c r="C33" s="49"/>
      <c r="D33" s="50">
        <f>C33</f>
        <v>0</v>
      </c>
      <c r="E33" s="50">
        <f>C$33*E34</f>
        <v>0</v>
      </c>
      <c r="F33" s="50">
        <f>C$33*F34</f>
        <v>0</v>
      </c>
      <c r="G33" s="50">
        <f>C$33*G34</f>
        <v>0</v>
      </c>
      <c r="H33" s="16"/>
      <c r="I33" s="2"/>
    </row>
    <row r="34" spans="1:9" ht="15" customHeight="1" x14ac:dyDescent="0.2">
      <c r="A34" s="2"/>
      <c r="B34" s="25"/>
      <c r="C34" s="51"/>
      <c r="D34" s="114" t="s">
        <v>31</v>
      </c>
      <c r="E34" s="113">
        <v>0.9</v>
      </c>
      <c r="F34" s="113">
        <v>0.7</v>
      </c>
      <c r="G34" s="113">
        <v>0.6</v>
      </c>
      <c r="H34" s="2"/>
      <c r="I34" s="2"/>
    </row>
    <row r="35" spans="1:9" ht="15" customHeight="1" x14ac:dyDescent="0.2">
      <c r="A35" s="2"/>
      <c r="B35" s="2"/>
      <c r="C35" s="3"/>
      <c r="D35" s="2"/>
      <c r="E35" s="2"/>
      <c r="F35" s="2"/>
      <c r="G35" s="2"/>
      <c r="H35" s="2"/>
      <c r="I35" s="2"/>
    </row>
    <row r="37" spans="1:9" ht="15" customHeight="1" x14ac:dyDescent="0.2">
      <c r="A37" s="107" t="s">
        <v>34</v>
      </c>
    </row>
  </sheetData>
  <mergeCells count="3">
    <mergeCell ref="A24:A26"/>
    <mergeCell ref="A31:A33"/>
    <mergeCell ref="A13:A14"/>
  </mergeCells>
  <phoneticPr fontId="3" type="noConversion"/>
  <pageMargins left="0.7" right="0.7" top="0.75" bottom="0.75" header="0.3" footer="0.3"/>
  <pageSetup fitToHeight="0" orientation="landscape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29A9EF807D894BA355DB576823E8E0" ma:contentTypeVersion="3" ma:contentTypeDescription="Umožňuje vytvoriť nový dokument." ma:contentTypeScope="" ma:versionID="61391843d04ada68097f1ed87ed90e0a">
  <xsd:schema xmlns:xsd="http://www.w3.org/2001/XMLSchema" xmlns:xs="http://www.w3.org/2001/XMLSchema" xmlns:p="http://schemas.microsoft.com/office/2006/metadata/properties" xmlns:ns2="6598e6d8-5a0f-4af3-b461-4b05d62ae648" targetNamespace="http://schemas.microsoft.com/office/2006/metadata/properties" ma:root="true" ma:fieldsID="d1401951d4fa39c871a9934365419715" ns2:_="">
    <xsd:import namespace="6598e6d8-5a0f-4af3-b461-4b05d62ae6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8e6d8-5a0f-4af3-b461-4b05d62ae6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D93F4D-B6FB-4194-A13A-24BF3E54F1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3B3FF-0656-426B-BDC3-5A4DB66B8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8e6d8-5a0f-4af3-b461-4b05d62ae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1CF4CE-681A-42BD-9426-F76C0451DEA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598e6d8-5a0f-4af3-b461-4b05d62ae64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Tabulka vyhodnotenia_XXX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2026-03-17T12:39:13Z</dcterms:created>
  <dcterms:modified xsi:type="dcterms:W3CDTF">2026-08-05T15:49:05Z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0x010100AB29A9EF807D894BA355DB576823E8E0</vt:lpwstr>
  </property>
</Properties>
</file>