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ozef_toth_marianum_sk/Documents/Dokumenty/beton/VO protišmyk/"/>
    </mc:Choice>
  </mc:AlternateContent>
  <xr:revisionPtr revIDLastSave="21" documentId="8_{A52B53FD-1A43-43AA-97AB-2631FEF71A25}" xr6:coauthVersionLast="47" xr6:coauthVersionMax="47" xr10:uidLastSave="{CF9790DD-C113-419A-AA22-BEA71641AA7C}"/>
  <bookViews>
    <workbookView xWindow="-120" yWindow="-120" windowWidth="29040" windowHeight="15720" xr2:uid="{00000000-000D-0000-FFFF-FFFF00000000}"/>
  </bookViews>
  <sheets>
    <sheet name=" Betonáž" sheetId="4" r:id="rId1"/>
  </sheets>
  <definedNames>
    <definedName name="_xlnm._FilterDatabase" localSheetId="0" hidden="1">' Betonáž'!$C$115:$K$130</definedName>
    <definedName name="_xlnm.Print_Titles" localSheetId="0">' Betonáž'!$115:$115</definedName>
    <definedName name="_xlnm.Print_Area" localSheetId="0">' Betonáž'!$C$4:$J$76,' Betonáž'!$C$82:$J$98,' Betonáž'!$C$103:$J$130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8" i="4" l="1"/>
  <c r="J124" i="4" l="1"/>
  <c r="J123" i="4"/>
  <c r="AZ98" i="4"/>
  <c r="AZ97" i="4"/>
  <c r="J129" i="4"/>
  <c r="AZ129" i="4"/>
  <c r="AZ130" i="4"/>
  <c r="AX130" i="4"/>
  <c r="AW130" i="4"/>
  <c r="AV130" i="4"/>
  <c r="AT130" i="4"/>
  <c r="J130" i="4"/>
  <c r="AU130" i="4" s="1"/>
  <c r="AZ127" i="4"/>
  <c r="AX127" i="4"/>
  <c r="AW127" i="4"/>
  <c r="AV127" i="4"/>
  <c r="AT127" i="4"/>
  <c r="J127" i="4"/>
  <c r="AU127" i="4" s="1"/>
  <c r="AZ126" i="4"/>
  <c r="AX126" i="4"/>
  <c r="AW126" i="4"/>
  <c r="AV126" i="4"/>
  <c r="AT126" i="4"/>
  <c r="J126" i="4"/>
  <c r="AU126" i="4" s="1"/>
  <c r="AZ125" i="4"/>
  <c r="AX125" i="4"/>
  <c r="AW125" i="4"/>
  <c r="AV125" i="4"/>
  <c r="AT125" i="4"/>
  <c r="J125" i="4"/>
  <c r="AU125" i="4" s="1"/>
  <c r="J122" i="4"/>
  <c r="AZ121" i="4"/>
  <c r="AX121" i="4"/>
  <c r="AW121" i="4"/>
  <c r="AV121" i="4"/>
  <c r="AT121" i="4"/>
  <c r="J121" i="4"/>
  <c r="J119" i="4"/>
  <c r="AZ118" i="4"/>
  <c r="AX118" i="4"/>
  <c r="AW118" i="4"/>
  <c r="AV118" i="4"/>
  <c r="AT118" i="4"/>
  <c r="J118" i="4"/>
  <c r="J117" i="4" l="1"/>
  <c r="J120" i="4"/>
  <c r="J98" i="4" s="1"/>
  <c r="J97" i="4"/>
  <c r="AU121" i="4"/>
  <c r="AU118" i="4"/>
  <c r="J116" i="4" l="1"/>
  <c r="J37" i="4"/>
  <c r="J36" i="4"/>
  <c r="J35" i="4"/>
  <c r="E108" i="4"/>
  <c r="F113" i="4"/>
  <c r="J89" i="4"/>
  <c r="AZ117" i="4" l="1"/>
  <c r="J110" i="4"/>
  <c r="F92" i="4"/>
  <c r="F35" i="4"/>
  <c r="F33" i="4"/>
  <c r="J33" i="4"/>
  <c r="F36" i="4"/>
  <c r="F37" i="4"/>
  <c r="AZ116" i="4" l="1"/>
  <c r="J96" i="4"/>
  <c r="J34" i="4"/>
  <c r="F34" i="4"/>
  <c r="J30" i="4" l="1"/>
  <c r="J39" i="4" s="1"/>
</calcChain>
</file>

<file path=xl/sharedStrings.xml><?xml version="1.0" encoding="utf-8"?>
<sst xmlns="http://schemas.openxmlformats.org/spreadsheetml/2006/main" count="225" uniqueCount="110">
  <si>
    <t/>
  </si>
  <si>
    <t>False</t>
  </si>
  <si>
    <t>Stavba:</t>
  </si>
  <si>
    <t>JKSO:</t>
  </si>
  <si>
    <t>KS:</t>
  </si>
  <si>
    <t>Miesto: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</si>
  <si>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</si>
  <si>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</si>
  <si>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</si>
  <si>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</si>
  <si>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</si>
  <si>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</si>
  <si>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</si>
  <si>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</si>
  <si>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</si>
  <si>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</si>
  <si>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</si>
  <si>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</si>
  <si>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</si>
  <si>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</si>
  <si>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</si>
  <si>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</si>
  <si>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</si>
  <si>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</si>
  <si>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</si>
  <si>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</si>
  <si>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</si>
  <si>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</si>
  <si>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</si>
  <si>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</si>
  <si>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</si>
  <si>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</si>
  <si>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</si>
  <si>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</si>
  <si>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</si>
  <si>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</si>
  <si>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</si>
  <si>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</si>
  <si>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</si>
  <si>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</si>
  <si>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{7682509f-e7c1-4554-8be7-b4c938624c55}</t>
  </si>
  <si>
    <t>m2</t>
  </si>
  <si>
    <t>3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</si>
  <si>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</si>
  <si>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</si>
  <si>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</si>
  <si>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</si>
  <si>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</si>
  <si>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</si>
  <si>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</si>
  <si>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ROZPOČET</t>
  </si>
  <si>
    <t>PČ</t>
  </si>
  <si>
    <t>MJ</t>
  </si>
  <si>
    <t>Množstvo</t>
  </si>
  <si>
    <t>J.cena [EUR]</t>
  </si>
  <si>
    <t>Cenová sústava</t>
  </si>
  <si>
    <t>ROZPOCET</t>
  </si>
  <si>
    <t>K</t>
  </si>
  <si>
    <t>2</t>
  </si>
  <si>
    <t>VV</t>
  </si>
  <si>
    <t>m</t>
  </si>
  <si>
    <t>4</t>
  </si>
  <si>
    <t>6</t>
  </si>
  <si>
    <t>t</t>
  </si>
  <si>
    <t>2880322</t>
  </si>
  <si>
    <t>1726074872</t>
  </si>
  <si>
    <t>612465117.S</t>
  </si>
  <si>
    <t>-1394181281</t>
  </si>
  <si>
    <t>612465122.S</t>
  </si>
  <si>
    <t>-914111944</t>
  </si>
  <si>
    <t>632450320</t>
  </si>
  <si>
    <t>1882004412</t>
  </si>
  <si>
    <t>28</t>
  </si>
  <si>
    <t>B_Vod</t>
  </si>
  <si>
    <t>Vybúranie a demontáž vodovodu</t>
  </si>
  <si>
    <t>59</t>
  </si>
  <si>
    <t>B_Kan</t>
  </si>
  <si>
    <t xml:space="preserve">Vybúranie a demontáž kanalizácie </t>
  </si>
  <si>
    <t>S_PrPvc</t>
  </si>
  <si>
    <t>Priečky WC</t>
  </si>
  <si>
    <t>45,6</t>
  </si>
  <si>
    <t>súb.</t>
  </si>
  <si>
    <t>946244361.S</t>
  </si>
  <si>
    <t xml:space="preserve">Búracie práce </t>
  </si>
  <si>
    <t>712460114.S</t>
  </si>
  <si>
    <t>Úpravy povrchov, podláh</t>
  </si>
  <si>
    <t>Nakladanie na dopravné prostriedky pre vodorovnú dopravu vybúraných hmôt</t>
  </si>
  <si>
    <t>979087213.S</t>
  </si>
  <si>
    <t>998225311.S</t>
  </si>
  <si>
    <t>Presun hmôt pre opravy a údržbu komunikácií a letísk s krytom asfaltovým alebo betónovým</t>
  </si>
  <si>
    <t>-230317412</t>
  </si>
  <si>
    <t>D+M Prášková vsypová zmes pre zvýšenie odolnosti betónu 3 kg/m2</t>
  </si>
  <si>
    <t>Cestný betón CB III Dmax 16/S3, C 25/30</t>
  </si>
  <si>
    <t>722369845:S</t>
  </si>
  <si>
    <t>D+M železné L profily pre montážnu jamu</t>
  </si>
  <si>
    <t xml:space="preserve">Úpravy povrchov, podláh </t>
  </si>
  <si>
    <t xml:space="preserve">Odstránenie krytu v ploche do 200 m2 z betónu železového, hr. vrstvy od 50 do 150 mm,  -0,22500t  </t>
  </si>
  <si>
    <t xml:space="preserve">D+M Obvodová dilatácia Mirelon </t>
  </si>
  <si>
    <t xml:space="preserve">Vyrezanie + Vytmelenie dilatácií </t>
  </si>
  <si>
    <t>456823422.S</t>
  </si>
  <si>
    <t>Objednávateľ: Marianum</t>
  </si>
  <si>
    <t xml:space="preserve">Stredisko dopravy </t>
  </si>
  <si>
    <t>Stredisko dopravy</t>
  </si>
  <si>
    <t>MARIANUM</t>
  </si>
  <si>
    <t>Výstuž základových dosiek zo zvár. sietí KARI, priemer drôtu 8/8 mm, veľkosť oka 100x100 mm</t>
  </si>
  <si>
    <t>D+M šachtový rošt a oceľový obrubník na dvere</t>
  </si>
  <si>
    <t>Cena celkom bez DPH[EUR]</t>
  </si>
  <si>
    <t>Nájazdová rampa pre posuvnú bránu</t>
  </si>
  <si>
    <t>D+M Protišmykový epoxidový náter na podlahy pre vysoké zaťaženie šedý do interiéru napr. TESE alebo ekvivalent</t>
  </si>
  <si>
    <t>Autodielňa – protišmyková úprava podlahy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</si>
</sst>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7" formatCode="#,##0.000"/>
  </numFmts>
  <fonts count="2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8"/>
      <color rgb="FF000000"/>
      <name val="Arial CE"/>
    </font>
    <font>
      <b/>
      <sz val="12"/>
      <color rgb="FF800000"/>
      <name val="Arial CE"/>
    </font>
    <font>
      <b/>
      <sz val="8"/>
      <name val="Arial CE"/>
    </font>
    <font>
      <b/>
      <sz val="11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1" xfId="0" applyBorder="1" applyAlignment="1">
      <alignment vertical="center"/>
    </xf>
    <xf numFmtId="0" fontId="0" fillId="3" borderId="7" xfId="0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4" fontId="14" fillId="0" borderId="0" xfId="0" applyNumberFormat="1" applyFont="1"/>
    <xf numFmtId="4" fontId="17" fillId="0" borderId="0" xfId="0" applyNumberFormat="1" applyFont="1" applyAlignment="1">
      <alignment vertical="center"/>
    </xf>
    <xf numFmtId="0" fontId="6" fillId="0" borderId="3" xfId="0" applyFont="1" applyBorder="1"/>
    <xf numFmtId="0" fontId="6" fillId="0" borderId="0" xfId="0" applyFont="1" applyAlignment="1">
      <alignment horizontal="left"/>
    </xf>
    <xf numFmtId="0" fontId="6" fillId="0" borderId="0" xfId="0" applyFont="1" applyProtection="1">
      <protection locked="0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49" fontId="13" fillId="0" borderId="15" xfId="0" applyNumberFormat="1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167" fontId="13" fillId="0" borderId="15" xfId="0" applyNumberFormat="1" applyFont="1" applyBorder="1" applyAlignment="1" applyProtection="1">
      <alignment vertical="center"/>
      <protection locked="0"/>
    </xf>
    <xf numFmtId="4" fontId="13" fillId="2" borderId="15" xfId="0" applyNumberFormat="1" applyFont="1" applyFill="1" applyBorder="1" applyAlignment="1" applyProtection="1">
      <alignment vertical="center"/>
      <protection locked="0"/>
    </xf>
    <xf numFmtId="4" fontId="13" fillId="0" borderId="15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3" fillId="0" borderId="15" xfId="0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167" fontId="13" fillId="0" borderId="15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15" xfId="0" applyFont="1" applyBorder="1" applyAlignment="1" applyProtection="1">
      <alignment horizontal="left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49" fontId="21" fillId="0" borderId="15" xfId="0" applyNumberFormat="1" applyFont="1" applyBorder="1" applyAlignment="1" applyProtection="1">
      <alignment horizontal="left" vertical="center" wrapText="1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2" fillId="0" borderId="0" xfId="0" applyFont="1"/>
    <xf numFmtId="0" fontId="2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30"/>
  <sheetViews>
    <sheetView showGridLines="0" tabSelected="1" topLeftCell="A130" workbookViewId="0">
      <selection activeCell="N18" sqref="N1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16.33203125" customWidth="1"/>
    <col min="13" max="13" width="12.33203125" customWidth="1"/>
    <col min="14" max="14" width="15" customWidth="1"/>
    <col min="15" max="15" width="11" customWidth="1"/>
    <col min="16" max="16" width="15" customWidth="1"/>
    <col min="17" max="17" width="16.33203125" customWidth="1"/>
    <col min="18" max="18" width="11" customWidth="1"/>
    <col min="19" max="19" width="15" customWidth="1"/>
    <col min="20" max="20" width="16.33203125" customWidth="1"/>
    <col min="33" max="54" width="9.33203125" hidden="1"/>
  </cols>
  <sheetData>
    <row r="2" spans="2:45" ht="36.950000000000003" customHeight="1" x14ac:dyDescent="0.2">
      <c r="AI2" s="5" t="s">
        <v>40</v>
      </c>
      <c r="AO2" s="30" t="s">
        <v>73</v>
      </c>
      <c r="AP2" s="30" t="s">
        <v>74</v>
      </c>
      <c r="AQ2" s="30" t="s">
        <v>60</v>
      </c>
      <c r="AR2" s="30" t="s">
        <v>75</v>
      </c>
      <c r="AS2" s="30" t="s">
        <v>42</v>
      </c>
    </row>
    <row r="3" spans="2:45" ht="6.9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AI3" s="5" t="s">
        <v>38</v>
      </c>
      <c r="AO3" s="30" t="s">
        <v>76</v>
      </c>
      <c r="AP3" s="30" t="s">
        <v>77</v>
      </c>
      <c r="AQ3" s="30" t="s">
        <v>60</v>
      </c>
      <c r="AR3" s="30" t="s">
        <v>72</v>
      </c>
      <c r="AS3" s="30" t="s">
        <v>42</v>
      </c>
    </row>
    <row r="4" spans="2:45" ht="24.95" customHeight="1" x14ac:dyDescent="0.2">
      <c r="B4" s="8"/>
      <c r="D4" s="9" t="s">
        <v>43</v>
      </c>
      <c r="AI4" s="5" t="s">
        <v>1</v>
      </c>
      <c r="AO4" s="30" t="s">
        <v>78</v>
      </c>
      <c r="AP4" s="30" t="s">
        <v>79</v>
      </c>
      <c r="AQ4" s="30" t="s">
        <v>0</v>
      </c>
      <c r="AR4" s="30" t="s">
        <v>80</v>
      </c>
      <c r="AS4" s="30" t="s">
        <v>42</v>
      </c>
    </row>
    <row r="5" spans="2:45" ht="6.95" customHeight="1" x14ac:dyDescent="0.2">
      <c r="B5" s="8"/>
    </row>
    <row r="6" spans="2:45" ht="12" customHeight="1" x14ac:dyDescent="0.25">
      <c r="B6" s="8"/>
      <c r="D6" s="11" t="s">
        <v>2</v>
      </c>
      <c r="F6" s="88" t="s">
        <v>101</v>
      </c>
    </row>
    <row r="7" spans="2:45" ht="16.5" customHeight="1" x14ac:dyDescent="0.2">
      <c r="B7" s="8"/>
      <c r="E7" s="92"/>
      <c r="F7" s="93"/>
      <c r="G7" s="93"/>
      <c r="H7" s="93"/>
    </row>
    <row r="8" spans="2:45" s="1" customFormat="1" ht="12" customHeight="1" x14ac:dyDescent="0.2">
      <c r="B8" s="14"/>
      <c r="D8" s="11" t="s">
        <v>44</v>
      </c>
    </row>
    <row r="9" spans="2:45" s="1" customFormat="1" ht="16.5" customHeight="1" x14ac:dyDescent="0.2">
      <c r="B9" s="14"/>
      <c r="E9" s="94" t="s">
        <v>109</v>
      </c>
      <c r="F9" s="91"/>
      <c r="G9" s="91"/>
      <c r="H9" s="91"/>
    </row>
    <row r="10" spans="2:45" s="1" customFormat="1" x14ac:dyDescent="0.2">
      <c r="B10" s="14"/>
    </row>
    <row r="11" spans="2:45" s="1" customFormat="1" ht="12" customHeight="1" x14ac:dyDescent="0.2">
      <c r="B11" s="14"/>
      <c r="D11" s="11" t="s">
        <v>3</v>
      </c>
      <c r="F11" s="10" t="s">
        <v>0</v>
      </c>
      <c r="I11" s="11" t="s">
        <v>4</v>
      </c>
      <c r="J11" s="10" t="s">
        <v>0</v>
      </c>
    </row>
    <row r="12" spans="2:45" s="1" customFormat="1" ht="12" customHeight="1" x14ac:dyDescent="0.2">
      <c r="B12" s="14"/>
      <c r="D12" s="11" t="s">
        <v>5</v>
      </c>
      <c r="F12" s="10"/>
      <c r="I12" s="11" t="s">
        <v>6</v>
      </c>
      <c r="J12" s="25"/>
    </row>
    <row r="13" spans="2:45" s="1" customFormat="1" ht="10.9" customHeight="1" x14ac:dyDescent="0.2">
      <c r="B13" s="14"/>
    </row>
    <row r="14" spans="2:45" s="1" customFormat="1" ht="12" customHeight="1" x14ac:dyDescent="0.2">
      <c r="B14" s="14"/>
      <c r="D14" s="11" t="s">
        <v>100</v>
      </c>
      <c r="I14" s="11" t="s">
        <v>8</v>
      </c>
      <c r="J14" s="10"/>
    </row>
    <row r="15" spans="2:45" s="1" customFormat="1" ht="18" customHeight="1" x14ac:dyDescent="0.2">
      <c r="B15" s="14"/>
      <c r="E15" s="10"/>
      <c r="I15" s="11" t="s">
        <v>9</v>
      </c>
      <c r="J15" s="10"/>
    </row>
    <row r="16" spans="2:45" s="1" customFormat="1" ht="6.95" customHeight="1" x14ac:dyDescent="0.2">
      <c r="B16" s="14"/>
    </row>
    <row r="17" spans="2:11" s="1" customFormat="1" ht="12" customHeight="1" x14ac:dyDescent="0.2">
      <c r="B17" s="14"/>
      <c r="D17" s="11" t="s">
        <v>10</v>
      </c>
      <c r="I17" s="11" t="s">
        <v>8</v>
      </c>
      <c r="J17" s="12"/>
    </row>
    <row r="18" spans="2:11" s="1" customFormat="1" ht="18" customHeight="1" x14ac:dyDescent="0.2">
      <c r="B18" s="14"/>
      <c r="E18" s="95"/>
      <c r="F18" s="96"/>
      <c r="G18" s="96"/>
      <c r="H18" s="96"/>
      <c r="I18" s="82" t="s">
        <v>9</v>
      </c>
      <c r="J18" s="12"/>
    </row>
    <row r="19" spans="2:11" s="1" customFormat="1" ht="6.95" customHeight="1" x14ac:dyDescent="0.2">
      <c r="B19" s="14"/>
    </row>
    <row r="20" spans="2:11" s="1" customFormat="1" ht="12" customHeight="1" x14ac:dyDescent="0.2">
      <c r="B20" s="14"/>
      <c r="D20" s="11" t="s">
        <v>11</v>
      </c>
      <c r="I20" s="11" t="s">
        <v>8</v>
      </c>
      <c r="J20" s="10"/>
    </row>
    <row r="21" spans="2:11" s="1" customFormat="1" ht="18" customHeight="1" x14ac:dyDescent="0.2">
      <c r="B21" s="14"/>
      <c r="E21" s="10"/>
      <c r="I21" s="11" t="s">
        <v>9</v>
      </c>
      <c r="J21" s="10"/>
    </row>
    <row r="22" spans="2:11" s="1" customFormat="1" ht="6.95" customHeight="1" x14ac:dyDescent="0.2">
      <c r="B22" s="14"/>
    </row>
    <row r="23" spans="2:11" s="1" customFormat="1" ht="12" customHeight="1" x14ac:dyDescent="0.2">
      <c r="B23" s="14"/>
      <c r="D23" s="11" t="s">
        <v>13</v>
      </c>
      <c r="I23" s="11" t="s">
        <v>8</v>
      </c>
      <c r="J23" s="10"/>
    </row>
    <row r="24" spans="2:11" s="1" customFormat="1" ht="18" customHeight="1" x14ac:dyDescent="0.2">
      <c r="B24" s="14"/>
      <c r="E24" s="10"/>
      <c r="I24" s="11" t="s">
        <v>9</v>
      </c>
      <c r="J24" s="10"/>
    </row>
    <row r="25" spans="2:11" s="1" customFormat="1" ht="6.95" customHeight="1" x14ac:dyDescent="0.2">
      <c r="B25" s="14"/>
    </row>
    <row r="26" spans="2:11" s="1" customFormat="1" ht="12" customHeight="1" x14ac:dyDescent="0.2">
      <c r="B26" s="14"/>
      <c r="D26" s="11" t="s">
        <v>14</v>
      </c>
    </row>
    <row r="27" spans="2:11" s="2" customFormat="1" ht="16.5" customHeight="1" x14ac:dyDescent="0.2">
      <c r="B27" s="31"/>
      <c r="E27" s="97" t="s">
        <v>0</v>
      </c>
      <c r="F27" s="97"/>
      <c r="G27" s="97"/>
      <c r="H27" s="97"/>
    </row>
    <row r="28" spans="2:11" s="1" customFormat="1" ht="6.95" customHeight="1" x14ac:dyDescent="0.2">
      <c r="B28" s="14"/>
    </row>
    <row r="29" spans="2:11" s="1" customFormat="1" ht="6.95" customHeight="1" x14ac:dyDescent="0.2">
      <c r="B29" s="14"/>
      <c r="D29" s="26"/>
      <c r="E29" s="26"/>
      <c r="F29" s="26"/>
      <c r="G29" s="26"/>
      <c r="H29" s="26"/>
      <c r="I29" s="26"/>
      <c r="J29" s="26"/>
      <c r="K29" s="26"/>
    </row>
    <row r="30" spans="2:11" s="1" customFormat="1" ht="25.35" customHeight="1" x14ac:dyDescent="0.2">
      <c r="B30" s="14"/>
      <c r="D30" s="32" t="s">
        <v>15</v>
      </c>
      <c r="J30" s="29">
        <f>ROUND(J116, 2)</f>
        <v>0</v>
      </c>
    </row>
    <row r="31" spans="2:11" s="1" customFormat="1" ht="6.95" customHeight="1" x14ac:dyDescent="0.2">
      <c r="B31" s="14"/>
      <c r="D31" s="26"/>
      <c r="E31" s="26"/>
      <c r="F31" s="26"/>
      <c r="G31" s="26"/>
      <c r="H31" s="26"/>
      <c r="I31" s="26"/>
      <c r="J31" s="26"/>
      <c r="K31" s="26"/>
    </row>
    <row r="32" spans="2:11" s="1" customFormat="1" ht="14.45" customHeight="1" x14ac:dyDescent="0.2">
      <c r="B32" s="14"/>
      <c r="F32" s="16" t="s">
        <v>17</v>
      </c>
      <c r="I32" s="16" t="s">
        <v>16</v>
      </c>
      <c r="J32" s="16" t="s">
        <v>18</v>
      </c>
    </row>
    <row r="33" spans="2:11" s="1" customFormat="1" ht="14.45" customHeight="1" x14ac:dyDescent="0.2">
      <c r="B33" s="14"/>
      <c r="D33" s="33" t="s">
        <v>19</v>
      </c>
      <c r="E33" s="17" t="s">
        <v>20</v>
      </c>
      <c r="F33" s="34" t="e">
        <f>ROUND((SUM(AT116:AT130)),  2)</f>
        <v>#REF!</v>
      </c>
      <c r="G33" s="35"/>
      <c r="H33" s="35"/>
      <c r="I33" s="36">
        <v>0.2</v>
      </c>
      <c r="J33" s="34" t="e">
        <f>ROUND(((SUM(AT116:AT130))*I33),  2)</f>
        <v>#REF!</v>
      </c>
    </row>
    <row r="34" spans="2:11" s="1" customFormat="1" ht="14.45" customHeight="1" x14ac:dyDescent="0.2">
      <c r="B34" s="14"/>
      <c r="E34" s="17" t="s">
        <v>21</v>
      </c>
      <c r="F34" s="34" t="e">
        <f>ROUND((SUM(AU116:AU130)),  2)</f>
        <v>#REF!</v>
      </c>
      <c r="G34" s="35"/>
      <c r="H34" s="35"/>
      <c r="I34" s="36">
        <v>0.2</v>
      </c>
      <c r="J34" s="34" t="e">
        <f>ROUND(((SUM(AU116:AU130))*I34),  2)</f>
        <v>#REF!</v>
      </c>
    </row>
    <row r="35" spans="2:11" s="1" customFormat="1" ht="14.45" hidden="1" customHeight="1" x14ac:dyDescent="0.2">
      <c r="B35" s="14"/>
      <c r="E35" s="11" t="s">
        <v>22</v>
      </c>
      <c r="F35" s="37" t="e">
        <f>ROUND((SUM(AV116:AV130)),  2)</f>
        <v>#REF!</v>
      </c>
      <c r="I35" s="38">
        <v>0.2</v>
      </c>
      <c r="J35" s="37">
        <f>0</f>
        <v>0</v>
      </c>
    </row>
    <row r="36" spans="2:11" s="1" customFormat="1" ht="14.45" hidden="1" customHeight="1" x14ac:dyDescent="0.2">
      <c r="B36" s="14"/>
      <c r="E36" s="11" t="s">
        <v>23</v>
      </c>
      <c r="F36" s="37" t="e">
        <f>ROUND((SUM(AW116:AW130)),  2)</f>
        <v>#REF!</v>
      </c>
      <c r="I36" s="38">
        <v>0.2</v>
      </c>
      <c r="J36" s="37">
        <f>0</f>
        <v>0</v>
      </c>
    </row>
    <row r="37" spans="2:11" s="1" customFormat="1" ht="14.45" hidden="1" customHeight="1" x14ac:dyDescent="0.2">
      <c r="B37" s="14"/>
      <c r="E37" s="17" t="s">
        <v>24</v>
      </c>
      <c r="F37" s="34" t="e">
        <f>ROUND((SUM(AX116:AX130)),  2)</f>
        <v>#REF!</v>
      </c>
      <c r="G37" s="35"/>
      <c r="H37" s="35"/>
      <c r="I37" s="36">
        <v>0</v>
      </c>
      <c r="J37" s="34">
        <f>0</f>
        <v>0</v>
      </c>
    </row>
    <row r="38" spans="2:11" s="1" customFormat="1" ht="6.95" customHeight="1" x14ac:dyDescent="0.2">
      <c r="B38" s="14"/>
    </row>
    <row r="39" spans="2:11" s="1" customFormat="1" ht="25.35" customHeight="1" x14ac:dyDescent="0.2">
      <c r="B39" s="14"/>
      <c r="C39" s="39"/>
      <c r="D39" s="40" t="s">
        <v>25</v>
      </c>
      <c r="E39" s="27"/>
      <c r="F39" s="27"/>
      <c r="G39" s="41" t="s">
        <v>26</v>
      </c>
      <c r="H39" s="42" t="s">
        <v>27</v>
      </c>
      <c r="I39" s="27"/>
      <c r="J39" s="43">
        <f>J30*1.23</f>
        <v>0</v>
      </c>
      <c r="K39" s="44"/>
    </row>
    <row r="40" spans="2:11" s="1" customFormat="1" ht="14.45" customHeight="1" x14ac:dyDescent="0.2">
      <c r="B40" s="14"/>
    </row>
    <row r="41" spans="2:11" ht="14.45" customHeight="1" x14ac:dyDescent="0.2">
      <c r="B41" s="8"/>
    </row>
    <row r="42" spans="2:11" ht="14.45" customHeight="1" x14ac:dyDescent="0.2">
      <c r="B42" s="8"/>
    </row>
    <row r="43" spans="2:11" ht="14.45" customHeight="1" x14ac:dyDescent="0.2">
      <c r="B43" s="8"/>
    </row>
    <row r="44" spans="2:11" ht="14.45" customHeight="1" x14ac:dyDescent="0.2">
      <c r="B44" s="8"/>
    </row>
    <row r="45" spans="2:11" ht="14.45" customHeight="1" x14ac:dyDescent="0.2">
      <c r="B45" s="8"/>
    </row>
    <row r="46" spans="2:11" ht="14.45" customHeight="1" x14ac:dyDescent="0.2">
      <c r="B46" s="8"/>
    </row>
    <row r="47" spans="2:11" ht="14.45" customHeight="1" x14ac:dyDescent="0.2">
      <c r="B47" s="8"/>
    </row>
    <row r="48" spans="2:11" ht="14.45" customHeight="1" x14ac:dyDescent="0.2">
      <c r="B48" s="8"/>
    </row>
    <row r="49" spans="2:11" ht="14.45" customHeight="1" x14ac:dyDescent="0.2">
      <c r="B49" s="8"/>
    </row>
    <row r="50" spans="2:11" s="1" customFormat="1" ht="14.45" customHeight="1" x14ac:dyDescent="0.2">
      <c r="B50" s="14"/>
      <c r="D50" s="18" t="s">
        <v>28</v>
      </c>
      <c r="E50" s="19"/>
      <c r="F50" s="19"/>
      <c r="G50" s="18" t="s">
        <v>29</v>
      </c>
      <c r="H50" s="19"/>
      <c r="I50" s="19"/>
      <c r="J50" s="19"/>
      <c r="K50" s="19"/>
    </row>
    <row r="51" spans="2:11" x14ac:dyDescent="0.2">
      <c r="B51" s="8"/>
    </row>
    <row r="52" spans="2:11" x14ac:dyDescent="0.2">
      <c r="B52" s="8"/>
    </row>
    <row r="53" spans="2:11" x14ac:dyDescent="0.2">
      <c r="B53" s="8"/>
    </row>
    <row r="54" spans="2:11" x14ac:dyDescent="0.2">
      <c r="B54" s="8"/>
    </row>
    <row r="55" spans="2:11" x14ac:dyDescent="0.2">
      <c r="B55" s="8"/>
    </row>
    <row r="56" spans="2:11" x14ac:dyDescent="0.2">
      <c r="B56" s="8"/>
    </row>
    <row r="57" spans="2:11" x14ac:dyDescent="0.2">
      <c r="B57" s="8"/>
    </row>
    <row r="58" spans="2:11" x14ac:dyDescent="0.2">
      <c r="B58" s="8"/>
    </row>
    <row r="59" spans="2:11" x14ac:dyDescent="0.2">
      <c r="B59" s="8"/>
    </row>
    <row r="60" spans="2:11" x14ac:dyDescent="0.2">
      <c r="B60" s="8"/>
    </row>
    <row r="61" spans="2:11" s="1" customFormat="1" ht="12.75" x14ac:dyDescent="0.2">
      <c r="B61" s="14"/>
      <c r="D61" s="20" t="s">
        <v>30</v>
      </c>
      <c r="E61" s="15"/>
      <c r="F61" s="45" t="s">
        <v>31</v>
      </c>
      <c r="G61" s="20" t="s">
        <v>30</v>
      </c>
      <c r="H61" s="15"/>
      <c r="I61" s="15"/>
      <c r="J61" s="46" t="s">
        <v>31</v>
      </c>
      <c r="K61" s="15"/>
    </row>
    <row r="62" spans="2:11" x14ac:dyDescent="0.2">
      <c r="B62" s="8"/>
    </row>
    <row r="63" spans="2:11" x14ac:dyDescent="0.2">
      <c r="B63" s="8"/>
    </row>
    <row r="64" spans="2:11" x14ac:dyDescent="0.2">
      <c r="B64" s="8"/>
    </row>
    <row r="65" spans="2:11" s="1" customFormat="1" ht="12.75" x14ac:dyDescent="0.2">
      <c r="B65" s="14"/>
      <c r="D65" s="18" t="s">
        <v>32</v>
      </c>
      <c r="E65" s="19"/>
      <c r="F65" s="19"/>
      <c r="G65" s="18" t="s">
        <v>33</v>
      </c>
      <c r="H65" s="19"/>
      <c r="I65" s="19"/>
      <c r="J65" s="19"/>
      <c r="K65" s="19"/>
    </row>
    <row r="66" spans="2:11" x14ac:dyDescent="0.2">
      <c r="B66" s="8"/>
    </row>
    <row r="67" spans="2:11" x14ac:dyDescent="0.2">
      <c r="B67" s="8"/>
    </row>
    <row r="68" spans="2:11" x14ac:dyDescent="0.2">
      <c r="B68" s="8"/>
    </row>
    <row r="69" spans="2:11" x14ac:dyDescent="0.2">
      <c r="B69" s="8"/>
    </row>
    <row r="70" spans="2:11" x14ac:dyDescent="0.2">
      <c r="B70" s="8"/>
    </row>
    <row r="71" spans="2:11" x14ac:dyDescent="0.2">
      <c r="B71" s="8"/>
    </row>
    <row r="72" spans="2:11" x14ac:dyDescent="0.2">
      <c r="B72" s="8"/>
    </row>
    <row r="73" spans="2:11" x14ac:dyDescent="0.2">
      <c r="B73" s="8"/>
    </row>
    <row r="74" spans="2:11" x14ac:dyDescent="0.2">
      <c r="B74" s="8"/>
    </row>
    <row r="75" spans="2:11" x14ac:dyDescent="0.2">
      <c r="B75" s="8"/>
    </row>
    <row r="76" spans="2:11" s="1" customFormat="1" ht="12.75" x14ac:dyDescent="0.2">
      <c r="B76" s="14"/>
      <c r="D76" s="20" t="s">
        <v>30</v>
      </c>
      <c r="E76" s="15"/>
      <c r="F76" s="45" t="s">
        <v>31</v>
      </c>
      <c r="G76" s="20" t="s">
        <v>30</v>
      </c>
      <c r="H76" s="15"/>
      <c r="I76" s="15"/>
      <c r="J76" s="46" t="s">
        <v>31</v>
      </c>
      <c r="K76" s="15"/>
    </row>
    <row r="77" spans="2:11" s="1" customFormat="1" ht="14.45" customHeight="1" x14ac:dyDescent="0.2">
      <c r="B77" s="21"/>
      <c r="C77" s="22"/>
      <c r="D77" s="22"/>
      <c r="E77" s="22"/>
      <c r="F77" s="22"/>
      <c r="G77" s="22"/>
      <c r="H77" s="22"/>
      <c r="I77" s="22"/>
      <c r="J77" s="22"/>
      <c r="K77" s="22"/>
    </row>
    <row r="81" spans="2:36" s="1" customFormat="1" ht="6.95" customHeight="1" x14ac:dyDescent="0.2">
      <c r="B81" s="23"/>
      <c r="C81" s="24"/>
      <c r="D81" s="24"/>
      <c r="E81" s="24"/>
      <c r="F81" s="24"/>
      <c r="G81" s="24"/>
      <c r="H81" s="24"/>
      <c r="I81" s="24"/>
      <c r="J81" s="24"/>
      <c r="K81" s="24"/>
    </row>
    <row r="82" spans="2:36" s="1" customFormat="1" ht="24.95" customHeight="1" x14ac:dyDescent="0.2">
      <c r="B82" s="14"/>
      <c r="C82" s="9" t="s">
        <v>45</v>
      </c>
    </row>
    <row r="83" spans="2:36" s="1" customFormat="1" ht="6.95" customHeight="1" x14ac:dyDescent="0.2">
      <c r="B83" s="14"/>
    </row>
    <row r="84" spans="2:36" s="1" customFormat="1" ht="12" customHeight="1" x14ac:dyDescent="0.2">
      <c r="B84" s="14"/>
      <c r="C84" s="11" t="s">
        <v>2</v>
      </c>
      <c r="E84" s="89" t="s">
        <v>102</v>
      </c>
    </row>
    <row r="85" spans="2:36" s="1" customFormat="1" ht="16.5" customHeight="1" x14ac:dyDescent="0.2">
      <c r="B85" s="14"/>
      <c r="E85" s="92"/>
      <c r="F85" s="93"/>
      <c r="G85" s="93"/>
      <c r="H85" s="93"/>
    </row>
    <row r="86" spans="2:36" s="1" customFormat="1" ht="12" customHeight="1" x14ac:dyDescent="0.2">
      <c r="B86" s="14"/>
      <c r="C86" s="11" t="s">
        <v>44</v>
      </c>
      <c r="E86" s="89" t="s">
        <v>109</v>
      </c>
    </row>
    <row r="87" spans="2:36" s="1" customFormat="1" ht="16.5" customHeight="1" x14ac:dyDescent="0.2">
      <c r="B87" s="14"/>
      <c r="E87" s="90"/>
      <c r="F87" s="91"/>
      <c r="G87" s="91"/>
      <c r="H87" s="91"/>
    </row>
    <row r="88" spans="2:36" s="1" customFormat="1" ht="6.95" customHeight="1" x14ac:dyDescent="0.2">
      <c r="B88" s="14"/>
    </row>
    <row r="89" spans="2:36" s="1" customFormat="1" ht="12" customHeight="1" x14ac:dyDescent="0.2">
      <c r="B89" s="14"/>
      <c r="C89" s="11" t="s">
        <v>5</v>
      </c>
      <c r="F89" s="10"/>
      <c r="I89" s="11" t="s">
        <v>6</v>
      </c>
      <c r="J89" s="25" t="str">
        <f>IF(J12="","",J12)</f>
        <v/>
      </c>
    </row>
    <row r="90" spans="2:36" s="1" customFormat="1" ht="6.95" customHeight="1" x14ac:dyDescent="0.2">
      <c r="B90" s="14"/>
    </row>
    <row r="91" spans="2:36" s="1" customFormat="1" ht="15.2" customHeight="1" x14ac:dyDescent="0.2">
      <c r="B91" s="14"/>
      <c r="C91" s="11" t="s">
        <v>7</v>
      </c>
      <c r="F91" s="10" t="s">
        <v>103</v>
      </c>
      <c r="I91" s="82" t="s">
        <v>11</v>
      </c>
      <c r="J91" s="13"/>
    </row>
    <row r="92" spans="2:36" s="1" customFormat="1" ht="15.2" customHeight="1" x14ac:dyDescent="0.2">
      <c r="B92" s="14"/>
      <c r="C92" s="11" t="s">
        <v>10</v>
      </c>
      <c r="F92" s="10" t="str">
        <f>IF(E18="","",E18)</f>
        <v/>
      </c>
      <c r="I92" s="11" t="s">
        <v>13</v>
      </c>
      <c r="J92" s="13"/>
    </row>
    <row r="93" spans="2:36" s="1" customFormat="1" ht="10.35" customHeight="1" x14ac:dyDescent="0.2">
      <c r="B93" s="14"/>
    </row>
    <row r="94" spans="2:36" s="1" customFormat="1" ht="29.25" customHeight="1" x14ac:dyDescent="0.2">
      <c r="B94" s="14"/>
      <c r="C94" s="47" t="s">
        <v>46</v>
      </c>
      <c r="D94" s="39"/>
      <c r="E94" s="39"/>
      <c r="F94" s="39"/>
      <c r="G94" s="39"/>
      <c r="H94" s="39"/>
      <c r="I94" s="39"/>
      <c r="J94" s="48" t="s">
        <v>106</v>
      </c>
      <c r="K94" s="39"/>
    </row>
    <row r="95" spans="2:36" s="1" customFormat="1" ht="10.35" customHeight="1" x14ac:dyDescent="0.2">
      <c r="B95" s="14"/>
    </row>
    <row r="96" spans="2:36" s="1" customFormat="1" ht="22.9" customHeight="1" x14ac:dyDescent="0.2">
      <c r="B96" s="14"/>
      <c r="C96" s="49" t="s">
        <v>48</v>
      </c>
      <c r="J96" s="29">
        <f>J116</f>
        <v>0</v>
      </c>
      <c r="AJ96" s="5" t="s">
        <v>49</v>
      </c>
    </row>
    <row r="97" spans="2:52" s="4" customFormat="1" ht="22.9" customHeight="1" x14ac:dyDescent="0.2">
      <c r="B97" s="57"/>
      <c r="D97" s="58" t="s">
        <v>37</v>
      </c>
      <c r="E97" s="62" t="s">
        <v>42</v>
      </c>
      <c r="F97" s="62" t="s">
        <v>83</v>
      </c>
      <c r="I97" s="59"/>
      <c r="J97" s="63">
        <f>J117</f>
        <v>0</v>
      </c>
      <c r="AG97" s="58" t="s">
        <v>39</v>
      </c>
      <c r="AI97" s="60" t="s">
        <v>37</v>
      </c>
      <c r="AJ97" s="60" t="s">
        <v>39</v>
      </c>
      <c r="AN97" s="58" t="s">
        <v>56</v>
      </c>
      <c r="AZ97" s="61">
        <f>SUM(AZ98:AZ98)</f>
        <v>0</v>
      </c>
    </row>
    <row r="98" spans="2:52" s="4" customFormat="1" ht="22.9" customHeight="1" x14ac:dyDescent="0.2">
      <c r="B98" s="57"/>
      <c r="D98" s="58" t="s">
        <v>37</v>
      </c>
      <c r="E98" s="62" t="s">
        <v>62</v>
      </c>
      <c r="F98" s="62" t="s">
        <v>85</v>
      </c>
      <c r="I98" s="59"/>
      <c r="J98" s="63">
        <f>J120</f>
        <v>0</v>
      </c>
      <c r="AG98" s="58" t="s">
        <v>39</v>
      </c>
      <c r="AI98" s="60" t="s">
        <v>37</v>
      </c>
      <c r="AJ98" s="60" t="s">
        <v>39</v>
      </c>
      <c r="AN98" s="58" t="s">
        <v>56</v>
      </c>
      <c r="AZ98" s="61">
        <f>SUM(AZ99:AZ105)</f>
        <v>0</v>
      </c>
    </row>
    <row r="102" spans="2:52" s="1" customFormat="1" ht="6.95" customHeight="1" x14ac:dyDescent="0.2">
      <c r="B102" s="23"/>
      <c r="C102" s="24"/>
      <c r="D102" s="24"/>
      <c r="E102" s="24"/>
      <c r="F102" s="24"/>
      <c r="G102" s="24"/>
      <c r="H102" s="24"/>
      <c r="I102" s="24"/>
      <c r="J102" s="24"/>
      <c r="K102" s="24"/>
    </row>
    <row r="103" spans="2:52" s="1" customFormat="1" ht="24.95" customHeight="1" x14ac:dyDescent="0.2">
      <c r="B103" s="14"/>
      <c r="C103" s="9" t="s">
        <v>50</v>
      </c>
    </row>
    <row r="104" spans="2:52" s="1" customFormat="1" ht="6.95" customHeight="1" x14ac:dyDescent="0.2">
      <c r="B104" s="14"/>
    </row>
    <row r="105" spans="2:52" s="1" customFormat="1" ht="12" customHeight="1" x14ac:dyDescent="0.2">
      <c r="B105" s="14"/>
      <c r="C105" s="11" t="s">
        <v>2</v>
      </c>
      <c r="E105" s="89" t="s">
        <v>102</v>
      </c>
    </row>
    <row r="106" spans="2:52" s="1" customFormat="1" ht="16.5" customHeight="1" x14ac:dyDescent="0.2">
      <c r="B106" s="14"/>
      <c r="E106" s="92"/>
      <c r="F106" s="93"/>
      <c r="G106" s="93"/>
      <c r="H106" s="93"/>
    </row>
    <row r="107" spans="2:52" s="1" customFormat="1" ht="12" customHeight="1" x14ac:dyDescent="0.2">
      <c r="B107" s="14"/>
      <c r="C107" s="11" t="s">
        <v>44</v>
      </c>
    </row>
    <row r="108" spans="2:52" s="1" customFormat="1" ht="16.5" customHeight="1" x14ac:dyDescent="0.2">
      <c r="B108" s="14"/>
      <c r="E108" s="90" t="str">
        <f>E9</f>
        <v>Autodielňa – protišmyková úprava podlahy</v>
      </c>
      <c r="F108" s="91"/>
      <c r="G108" s="91"/>
      <c r="H108" s="91"/>
    </row>
    <row r="109" spans="2:52" s="1" customFormat="1" ht="6.95" customHeight="1" x14ac:dyDescent="0.2">
      <c r="B109" s="14"/>
    </row>
    <row r="110" spans="2:52" s="1" customFormat="1" ht="12" customHeight="1" x14ac:dyDescent="0.2">
      <c r="B110" s="14"/>
      <c r="C110" s="11" t="s">
        <v>5</v>
      </c>
      <c r="F110" s="10"/>
      <c r="I110" s="11" t="s">
        <v>6</v>
      </c>
      <c r="J110" s="25" t="str">
        <f>IF(J12="","",J12)</f>
        <v/>
      </c>
    </row>
    <row r="111" spans="2:52" s="1" customFormat="1" ht="6.95" customHeight="1" x14ac:dyDescent="0.2">
      <c r="B111" s="14"/>
    </row>
    <row r="112" spans="2:52" s="1" customFormat="1" ht="15.2" customHeight="1" x14ac:dyDescent="0.2">
      <c r="B112" s="14"/>
      <c r="C112" s="11" t="s">
        <v>7</v>
      </c>
      <c r="F112" s="10" t="s">
        <v>103</v>
      </c>
      <c r="I112" s="11" t="s">
        <v>11</v>
      </c>
      <c r="J112" s="13"/>
    </row>
    <row r="113" spans="2:54" s="1" customFormat="1" ht="15.2" customHeight="1" x14ac:dyDescent="0.2">
      <c r="B113" s="14"/>
      <c r="C113" s="11" t="s">
        <v>10</v>
      </c>
      <c r="F113" s="10" t="str">
        <f>IF(E18="","",E18)</f>
        <v/>
      </c>
      <c r="I113" s="11" t="s">
        <v>13</v>
      </c>
      <c r="J113" s="13"/>
    </row>
    <row r="114" spans="2:54" s="1" customFormat="1" ht="10.35" customHeight="1" x14ac:dyDescent="0.2">
      <c r="B114" s="14"/>
    </row>
    <row r="115" spans="2:54" s="3" customFormat="1" ht="29.25" customHeight="1" x14ac:dyDescent="0.2">
      <c r="B115" s="50"/>
      <c r="C115" s="51" t="s">
        <v>51</v>
      </c>
      <c r="D115" s="52" t="s">
        <v>36</v>
      </c>
      <c r="E115" s="52" t="s">
        <v>34</v>
      </c>
      <c r="F115" s="52" t="s">
        <v>35</v>
      </c>
      <c r="G115" s="52" t="s">
        <v>52</v>
      </c>
      <c r="H115" s="52" t="s">
        <v>53</v>
      </c>
      <c r="I115" s="52" t="s">
        <v>54</v>
      </c>
      <c r="J115" s="53" t="s">
        <v>47</v>
      </c>
      <c r="K115" s="54" t="s">
        <v>55</v>
      </c>
    </row>
    <row r="116" spans="2:54" s="1" customFormat="1" ht="22.9" customHeight="1" x14ac:dyDescent="0.25">
      <c r="B116" s="14"/>
      <c r="C116" s="28" t="s">
        <v>48</v>
      </c>
      <c r="J116" s="55">
        <f>J117+J120</f>
        <v>0</v>
      </c>
      <c r="AI116" s="5" t="s">
        <v>37</v>
      </c>
      <c r="AJ116" s="5" t="s">
        <v>49</v>
      </c>
      <c r="AZ116" s="56" t="e">
        <f>#REF!+#REF!+#REF!</f>
        <v>#REF!</v>
      </c>
    </row>
    <row r="117" spans="2:54" s="4" customFormat="1" ht="22.9" customHeight="1" x14ac:dyDescent="0.2">
      <c r="B117" s="57"/>
      <c r="D117" s="58" t="s">
        <v>37</v>
      </c>
      <c r="E117" s="62">
        <v>3</v>
      </c>
      <c r="F117" s="83" t="s">
        <v>83</v>
      </c>
      <c r="I117" s="59"/>
      <c r="J117" s="63">
        <f>J118+J119</f>
        <v>0</v>
      </c>
      <c r="AG117" s="58" t="s">
        <v>39</v>
      </c>
      <c r="AI117" s="60" t="s">
        <v>37</v>
      </c>
      <c r="AJ117" s="60" t="s">
        <v>39</v>
      </c>
      <c r="AN117" s="58" t="s">
        <v>56</v>
      </c>
      <c r="AZ117" s="61">
        <f>SUM(AZ118:AZ130)</f>
        <v>0</v>
      </c>
    </row>
    <row r="118" spans="2:54" s="1" customFormat="1" ht="37.9" customHeight="1" x14ac:dyDescent="0.2">
      <c r="B118" s="64"/>
      <c r="C118" s="65" t="s">
        <v>39</v>
      </c>
      <c r="D118" s="65" t="s">
        <v>57</v>
      </c>
      <c r="E118" s="66" t="s">
        <v>82</v>
      </c>
      <c r="F118" s="84" t="s">
        <v>96</v>
      </c>
      <c r="G118" s="68" t="s">
        <v>41</v>
      </c>
      <c r="H118" s="69">
        <v>25</v>
      </c>
      <c r="I118" s="70"/>
      <c r="J118" s="71">
        <f>ROUND(I118*H118,2)</f>
        <v>0</v>
      </c>
      <c r="K118" s="72"/>
      <c r="AG118" s="73" t="s">
        <v>61</v>
      </c>
      <c r="AI118" s="73" t="s">
        <v>57</v>
      </c>
      <c r="AJ118" s="73" t="s">
        <v>58</v>
      </c>
      <c r="AN118" s="5" t="s">
        <v>56</v>
      </c>
      <c r="AT118" s="74" t="e">
        <f>IF(#REF!="základná",J118,0)</f>
        <v>#REF!</v>
      </c>
      <c r="AU118" s="74" t="e">
        <f>IF(#REF!="znížená",J118,0)</f>
        <v>#REF!</v>
      </c>
      <c r="AV118" s="74" t="e">
        <f>IF(#REF!="zákl. prenesená",J118,0)</f>
        <v>#REF!</v>
      </c>
      <c r="AW118" s="74" t="e">
        <f>IF(#REF!="zníž. prenesená",J118,0)</f>
        <v>#REF!</v>
      </c>
      <c r="AX118" s="74" t="e">
        <f>IF(#REF!="nulová",J118,0)</f>
        <v>#REF!</v>
      </c>
      <c r="AY118" s="5" t="s">
        <v>58</v>
      </c>
      <c r="AZ118" s="74">
        <f>ROUND(I118*H118,2)</f>
        <v>0</v>
      </c>
      <c r="BA118" s="5" t="s">
        <v>61</v>
      </c>
      <c r="BB118" s="73" t="s">
        <v>64</v>
      </c>
    </row>
    <row r="119" spans="2:54" s="1" customFormat="1" ht="37.9" customHeight="1" x14ac:dyDescent="0.2">
      <c r="B119" s="64"/>
      <c r="C119" s="65">
        <v>2</v>
      </c>
      <c r="D119" s="65" t="s">
        <v>57</v>
      </c>
      <c r="E119" s="76" t="s">
        <v>87</v>
      </c>
      <c r="F119" s="75" t="s">
        <v>86</v>
      </c>
      <c r="G119" s="68" t="s">
        <v>63</v>
      </c>
      <c r="H119" s="69">
        <v>8</v>
      </c>
      <c r="I119" s="70"/>
      <c r="J119" s="71">
        <f>ROUND(I119*H119,2)</f>
        <v>0</v>
      </c>
      <c r="K119" s="72"/>
      <c r="AG119" s="73"/>
      <c r="AI119" s="73" t="s">
        <v>59</v>
      </c>
      <c r="AJ119" s="73" t="s">
        <v>58</v>
      </c>
      <c r="AK119" s="1" t="s">
        <v>58</v>
      </c>
      <c r="AL119" s="1" t="s">
        <v>12</v>
      </c>
      <c r="AM119" s="1" t="s">
        <v>39</v>
      </c>
      <c r="AN119" s="5" t="s">
        <v>56</v>
      </c>
      <c r="AT119" s="74"/>
      <c r="AU119" s="74"/>
      <c r="AV119" s="74"/>
      <c r="AW119" s="74"/>
      <c r="AX119" s="74"/>
      <c r="AY119" s="5"/>
      <c r="AZ119" s="74"/>
      <c r="BA119" s="5"/>
      <c r="BB119" s="73"/>
    </row>
    <row r="120" spans="2:54" s="4" customFormat="1" ht="22.9" customHeight="1" x14ac:dyDescent="0.2">
      <c r="B120" s="57"/>
      <c r="D120" s="58"/>
      <c r="E120" s="62">
        <v>6</v>
      </c>
      <c r="F120" s="83" t="s">
        <v>95</v>
      </c>
      <c r="I120" s="59"/>
      <c r="J120" s="63">
        <f>J121+J122+J123+J124+J125+J126+J127+J128+J130+J129</f>
        <v>0</v>
      </c>
      <c r="AG120" s="58"/>
      <c r="AI120" s="60"/>
      <c r="AJ120" s="60"/>
      <c r="AN120" s="58"/>
      <c r="AZ120" s="61"/>
    </row>
    <row r="121" spans="2:54" s="1" customFormat="1" ht="37.9" customHeight="1" x14ac:dyDescent="0.2">
      <c r="B121" s="64"/>
      <c r="C121" s="65">
        <v>3</v>
      </c>
      <c r="D121" s="65" t="s">
        <v>57</v>
      </c>
      <c r="E121" s="66" t="s">
        <v>84</v>
      </c>
      <c r="F121" s="75" t="s">
        <v>104</v>
      </c>
      <c r="G121" s="68" t="s">
        <v>41</v>
      </c>
      <c r="H121" s="69">
        <v>212</v>
      </c>
      <c r="I121" s="70"/>
      <c r="J121" s="71">
        <f t="shared" ref="J121:J130" si="0">ROUND(I121*H121,2)</f>
        <v>0</v>
      </c>
      <c r="K121" s="72"/>
      <c r="AG121" s="73" t="s">
        <v>61</v>
      </c>
      <c r="AI121" s="73" t="s">
        <v>57</v>
      </c>
      <c r="AJ121" s="73" t="s">
        <v>58</v>
      </c>
      <c r="AN121" s="5" t="s">
        <v>56</v>
      </c>
      <c r="AT121" s="74" t="e">
        <f>IF(#REF!="základná",J121,0)</f>
        <v>#REF!</v>
      </c>
      <c r="AU121" s="74" t="e">
        <f>IF(#REF!="znížená",J121,0)</f>
        <v>#REF!</v>
      </c>
      <c r="AV121" s="74" t="e">
        <f>IF(#REF!="zákl. prenesená",J121,0)</f>
        <v>#REF!</v>
      </c>
      <c r="AW121" s="74" t="e">
        <f>IF(#REF!="zníž. prenesená",J121,0)</f>
        <v>#REF!</v>
      </c>
      <c r="AX121" s="74" t="e">
        <f>IF(#REF!="nulová",J121,0)</f>
        <v>#REF!</v>
      </c>
      <c r="AY121" s="5" t="s">
        <v>58</v>
      </c>
      <c r="AZ121" s="74">
        <f>ROUND(I121*H121,2)</f>
        <v>0</v>
      </c>
      <c r="BA121" s="5" t="s">
        <v>61</v>
      </c>
      <c r="BB121" s="73" t="s">
        <v>65</v>
      </c>
    </row>
    <row r="122" spans="2:54" s="1" customFormat="1" ht="37.9" customHeight="1" x14ac:dyDescent="0.2">
      <c r="B122" s="64"/>
      <c r="C122" s="65">
        <v>4</v>
      </c>
      <c r="D122" s="65" t="s">
        <v>57</v>
      </c>
      <c r="E122" s="66" t="s">
        <v>93</v>
      </c>
      <c r="F122" s="75" t="s">
        <v>94</v>
      </c>
      <c r="G122" s="68" t="s">
        <v>60</v>
      </c>
      <c r="H122" s="69">
        <v>24</v>
      </c>
      <c r="I122" s="70"/>
      <c r="J122" s="71">
        <f t="shared" si="0"/>
        <v>0</v>
      </c>
      <c r="K122" s="72"/>
      <c r="AG122" s="73"/>
      <c r="AI122" s="73"/>
      <c r="AJ122" s="73"/>
      <c r="AN122" s="5"/>
      <c r="AT122" s="74"/>
      <c r="AU122" s="74"/>
      <c r="AV122" s="74"/>
      <c r="AW122" s="74"/>
      <c r="AX122" s="74"/>
      <c r="AY122" s="5"/>
      <c r="AZ122" s="74"/>
      <c r="BA122" s="5"/>
      <c r="BB122" s="73"/>
    </row>
    <row r="123" spans="2:54" s="1" customFormat="1" ht="37.9" customHeight="1" x14ac:dyDescent="0.2">
      <c r="B123" s="64"/>
      <c r="C123" s="65">
        <v>5</v>
      </c>
      <c r="D123" s="65" t="s">
        <v>57</v>
      </c>
      <c r="E123" s="66" t="s">
        <v>93</v>
      </c>
      <c r="F123" s="75" t="s">
        <v>107</v>
      </c>
      <c r="G123" s="68" t="s">
        <v>81</v>
      </c>
      <c r="H123" s="69">
        <v>1</v>
      </c>
      <c r="I123" s="70"/>
      <c r="J123" s="71">
        <f t="shared" ref="J123:J124" si="1">ROUND(I123*H123,2)</f>
        <v>0</v>
      </c>
      <c r="K123" s="72"/>
      <c r="AG123" s="73"/>
      <c r="AI123" s="73"/>
      <c r="AJ123" s="73"/>
      <c r="AN123" s="5"/>
      <c r="AT123" s="74"/>
      <c r="AU123" s="74"/>
      <c r="AV123" s="74"/>
      <c r="AW123" s="74"/>
      <c r="AX123" s="74"/>
      <c r="AY123" s="5"/>
      <c r="AZ123" s="74"/>
      <c r="BA123" s="5"/>
      <c r="BB123" s="73"/>
    </row>
    <row r="124" spans="2:54" s="1" customFormat="1" ht="37.9" customHeight="1" x14ac:dyDescent="0.2">
      <c r="B124" s="64"/>
      <c r="C124" s="65">
        <v>6</v>
      </c>
      <c r="D124" s="65" t="s">
        <v>57</v>
      </c>
      <c r="E124" s="66" t="s">
        <v>93</v>
      </c>
      <c r="F124" s="75" t="s">
        <v>105</v>
      </c>
      <c r="G124" s="68" t="s">
        <v>81</v>
      </c>
      <c r="H124" s="69">
        <v>1</v>
      </c>
      <c r="I124" s="70"/>
      <c r="J124" s="71">
        <f t="shared" si="1"/>
        <v>0</v>
      </c>
      <c r="K124" s="72"/>
      <c r="AG124" s="73"/>
      <c r="AI124" s="73"/>
      <c r="AJ124" s="73"/>
      <c r="AN124" s="5"/>
      <c r="AT124" s="74"/>
      <c r="AU124" s="74"/>
      <c r="AV124" s="74"/>
      <c r="AW124" s="74"/>
      <c r="AX124" s="74"/>
      <c r="AY124" s="5"/>
      <c r="AZ124" s="74"/>
      <c r="BA124" s="5"/>
      <c r="BB124" s="73"/>
    </row>
    <row r="125" spans="2:54" s="1" customFormat="1" ht="37.9" customHeight="1" x14ac:dyDescent="0.2">
      <c r="B125" s="64"/>
      <c r="C125" s="65">
        <v>7</v>
      </c>
      <c r="D125" s="65" t="s">
        <v>57</v>
      </c>
      <c r="E125" s="66" t="s">
        <v>66</v>
      </c>
      <c r="F125" s="84" t="s">
        <v>97</v>
      </c>
      <c r="G125" s="85" t="s">
        <v>60</v>
      </c>
      <c r="H125" s="69">
        <v>60</v>
      </c>
      <c r="I125" s="70"/>
      <c r="J125" s="71">
        <f t="shared" si="0"/>
        <v>0</v>
      </c>
      <c r="K125" s="72"/>
      <c r="AG125" s="73" t="s">
        <v>61</v>
      </c>
      <c r="AI125" s="73" t="s">
        <v>57</v>
      </c>
      <c r="AJ125" s="73" t="s">
        <v>58</v>
      </c>
      <c r="AN125" s="5" t="s">
        <v>56</v>
      </c>
      <c r="AT125" s="74" t="e">
        <f>IF(#REF!="základná",J125,0)</f>
        <v>#REF!</v>
      </c>
      <c r="AU125" s="74" t="e">
        <f>IF(#REF!="znížená",J125,0)</f>
        <v>#REF!</v>
      </c>
      <c r="AV125" s="74" t="e">
        <f>IF(#REF!="zákl. prenesená",J125,0)</f>
        <v>#REF!</v>
      </c>
      <c r="AW125" s="74" t="e">
        <f>IF(#REF!="zníž. prenesená",J125,0)</f>
        <v>#REF!</v>
      </c>
      <c r="AX125" s="74" t="e">
        <f>IF(#REF!="nulová",J125,0)</f>
        <v>#REF!</v>
      </c>
      <c r="AY125" s="5" t="s">
        <v>58</v>
      </c>
      <c r="AZ125" s="74">
        <f>ROUND(I125*H125,2)</f>
        <v>0</v>
      </c>
      <c r="BA125" s="5" t="s">
        <v>61</v>
      </c>
      <c r="BB125" s="73" t="s">
        <v>67</v>
      </c>
    </row>
    <row r="126" spans="2:54" s="1" customFormat="1" ht="33" customHeight="1" x14ac:dyDescent="0.2">
      <c r="B126" s="64"/>
      <c r="C126" s="65">
        <v>8</v>
      </c>
      <c r="D126" s="65" t="s">
        <v>57</v>
      </c>
      <c r="E126" s="66" t="s">
        <v>68</v>
      </c>
      <c r="F126" s="67" t="s">
        <v>92</v>
      </c>
      <c r="G126" s="68" t="s">
        <v>41</v>
      </c>
      <c r="H126" s="69">
        <v>145</v>
      </c>
      <c r="I126" s="70"/>
      <c r="J126" s="71">
        <f t="shared" si="0"/>
        <v>0</v>
      </c>
      <c r="K126" s="72"/>
      <c r="AG126" s="73" t="s">
        <v>61</v>
      </c>
      <c r="AI126" s="73" t="s">
        <v>57</v>
      </c>
      <c r="AJ126" s="73" t="s">
        <v>58</v>
      </c>
      <c r="AN126" s="5" t="s">
        <v>56</v>
      </c>
      <c r="AT126" s="74" t="e">
        <f>IF(#REF!="základná",J126,0)</f>
        <v>#REF!</v>
      </c>
      <c r="AU126" s="74" t="e">
        <f>IF(#REF!="znížená",J126,0)</f>
        <v>#REF!</v>
      </c>
      <c r="AV126" s="74" t="e">
        <f>IF(#REF!="zákl. prenesená",J126,0)</f>
        <v>#REF!</v>
      </c>
      <c r="AW126" s="74" t="e">
        <f>IF(#REF!="zníž. prenesená",J126,0)</f>
        <v>#REF!</v>
      </c>
      <c r="AX126" s="74" t="e">
        <f>IF(#REF!="nulová",J126,0)</f>
        <v>#REF!</v>
      </c>
      <c r="AY126" s="5" t="s">
        <v>58</v>
      </c>
      <c r="AZ126" s="74">
        <f>ROUND(I126*H126,2)</f>
        <v>0</v>
      </c>
      <c r="BA126" s="5" t="s">
        <v>61</v>
      </c>
      <c r="BB126" s="73" t="s">
        <v>69</v>
      </c>
    </row>
    <row r="127" spans="2:54" s="1" customFormat="1" ht="33" customHeight="1" x14ac:dyDescent="0.2">
      <c r="B127" s="64"/>
      <c r="C127" s="65">
        <v>9</v>
      </c>
      <c r="D127" s="65" t="s">
        <v>57</v>
      </c>
      <c r="E127" s="66" t="s">
        <v>70</v>
      </c>
      <c r="F127" s="67" t="s">
        <v>91</v>
      </c>
      <c r="G127" s="68" t="s">
        <v>41</v>
      </c>
      <c r="H127" s="69">
        <v>145</v>
      </c>
      <c r="I127" s="70"/>
      <c r="J127" s="71">
        <f t="shared" si="0"/>
        <v>0</v>
      </c>
      <c r="K127" s="72"/>
      <c r="AG127" s="73" t="s">
        <v>61</v>
      </c>
      <c r="AI127" s="73" t="s">
        <v>57</v>
      </c>
      <c r="AJ127" s="73" t="s">
        <v>58</v>
      </c>
      <c r="AN127" s="5" t="s">
        <v>56</v>
      </c>
      <c r="AT127" s="74" t="e">
        <f>IF(#REF!="základná",J127,0)</f>
        <v>#REF!</v>
      </c>
      <c r="AU127" s="74" t="e">
        <f>IF(#REF!="znížená",J127,0)</f>
        <v>#REF!</v>
      </c>
      <c r="AV127" s="74" t="e">
        <f>IF(#REF!="zákl. prenesená",J127,0)</f>
        <v>#REF!</v>
      </c>
      <c r="AW127" s="74" t="e">
        <f>IF(#REF!="zníž. prenesená",J127,0)</f>
        <v>#REF!</v>
      </c>
      <c r="AX127" s="74" t="e">
        <f>IF(#REF!="nulová",J127,0)</f>
        <v>#REF!</v>
      </c>
      <c r="AY127" s="5" t="s">
        <v>58</v>
      </c>
      <c r="AZ127" s="74">
        <f>ROUND(I127*H127,2)</f>
        <v>0</v>
      </c>
      <c r="BA127" s="5" t="s">
        <v>61</v>
      </c>
      <c r="BB127" s="73" t="s">
        <v>71</v>
      </c>
    </row>
    <row r="128" spans="2:54" s="1" customFormat="1" ht="33" customHeight="1" x14ac:dyDescent="0.2">
      <c r="B128" s="64"/>
      <c r="C128" s="65">
        <v>10</v>
      </c>
      <c r="D128" s="65" t="s">
        <v>57</v>
      </c>
      <c r="E128" s="66" t="s">
        <v>70</v>
      </c>
      <c r="F128" s="67" t="s">
        <v>108</v>
      </c>
      <c r="G128" s="68" t="s">
        <v>41</v>
      </c>
      <c r="H128" s="69">
        <v>145</v>
      </c>
      <c r="I128" s="70"/>
      <c r="J128" s="71">
        <f t="shared" si="0"/>
        <v>0</v>
      </c>
      <c r="K128" s="72"/>
      <c r="AG128" s="73"/>
      <c r="AI128" s="73"/>
      <c r="AJ128" s="73"/>
      <c r="AN128" s="5"/>
      <c r="AT128" s="74"/>
      <c r="AU128" s="74"/>
      <c r="AV128" s="74"/>
      <c r="AW128" s="74"/>
      <c r="AX128" s="74"/>
      <c r="AY128" s="5"/>
      <c r="AZ128" s="74"/>
      <c r="BA128" s="5"/>
      <c r="BB128" s="73"/>
    </row>
    <row r="129" spans="2:54" s="1" customFormat="1" ht="33" customHeight="1" x14ac:dyDescent="0.2">
      <c r="B129" s="64"/>
      <c r="C129" s="65">
        <v>11</v>
      </c>
      <c r="D129" s="87" t="s">
        <v>57</v>
      </c>
      <c r="E129" s="86" t="s">
        <v>99</v>
      </c>
      <c r="F129" s="84" t="s">
        <v>98</v>
      </c>
      <c r="G129" s="85" t="s">
        <v>81</v>
      </c>
      <c r="H129" s="69">
        <v>1</v>
      </c>
      <c r="I129" s="70"/>
      <c r="J129" s="71">
        <f t="shared" si="0"/>
        <v>0</v>
      </c>
      <c r="K129" s="72"/>
      <c r="AG129" s="73"/>
      <c r="AI129" s="73"/>
      <c r="AJ129" s="73"/>
      <c r="AN129" s="5"/>
      <c r="AT129" s="74"/>
      <c r="AU129" s="74"/>
      <c r="AV129" s="74"/>
      <c r="AW129" s="74"/>
      <c r="AX129" s="74"/>
      <c r="AY129" s="5"/>
      <c r="AZ129" s="74">
        <f>ROUND(I129*H129,2)</f>
        <v>0</v>
      </c>
      <c r="BA129" s="5"/>
      <c r="BB129" s="73"/>
    </row>
    <row r="130" spans="2:54" s="1" customFormat="1" ht="32.25" customHeight="1" x14ac:dyDescent="0.2">
      <c r="B130" s="14"/>
      <c r="C130" s="77">
        <v>12</v>
      </c>
      <c r="D130" s="77" t="s">
        <v>57</v>
      </c>
      <c r="E130" s="76" t="s">
        <v>88</v>
      </c>
      <c r="F130" s="75" t="s">
        <v>89</v>
      </c>
      <c r="G130" s="78" t="s">
        <v>63</v>
      </c>
      <c r="H130" s="79">
        <v>59</v>
      </c>
      <c r="I130" s="70"/>
      <c r="J130" s="80">
        <f t="shared" si="0"/>
        <v>0</v>
      </c>
      <c r="K130" s="81"/>
      <c r="AG130" s="73" t="s">
        <v>61</v>
      </c>
      <c r="AI130" s="73" t="s">
        <v>57</v>
      </c>
      <c r="AJ130" s="73" t="s">
        <v>58</v>
      </c>
      <c r="AN130" s="5" t="s">
        <v>56</v>
      </c>
      <c r="AT130" s="74" t="e">
        <f>IF(#REF!="základná",J130,0)</f>
        <v>#REF!</v>
      </c>
      <c r="AU130" s="74" t="e">
        <f>IF(#REF!="znížená",J130,0)</f>
        <v>#REF!</v>
      </c>
      <c r="AV130" s="74" t="e">
        <f>IF(#REF!="zákl. prenesená",J130,0)</f>
        <v>#REF!</v>
      </c>
      <c r="AW130" s="74" t="e">
        <f>IF(#REF!="zníž. prenesená",J130,0)</f>
        <v>#REF!</v>
      </c>
      <c r="AX130" s="74" t="e">
        <f>IF(#REF!="nulová",J130,0)</f>
        <v>#REF!</v>
      </c>
      <c r="AY130" s="5" t="s">
        <v>58</v>
      </c>
      <c r="AZ130" s="74">
        <f>ROUND(I130*H130,2)</f>
        <v>0</v>
      </c>
      <c r="BA130" s="5" t="s">
        <v>61</v>
      </c>
      <c r="BB130" s="73" t="s">
        <v>90</v>
      </c>
    </row>
  </sheetData>
  <autoFilter ref="C115:K130" xr:uid="{00000000-0009-0000-0000-000003000000}"/>
  <mergeCells count="8">
    <mergeCell ref="E87:H87"/>
    <mergeCell ref="E106:H106"/>
    <mergeCell ref="E108:H108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 Betonáž</vt:lpstr>
      <vt:lpstr>' Betonáž'!Názvy_tlače</vt:lpstr>
      <vt:lpstr>' Betonáž'!Oblasť_tlače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Cepciansky</dc:creator>
  <cp:lastModifiedBy>Tóth Jozef</cp:lastModifiedBy>
  <dcterms:created xsi:type="dcterms:W3CDTF">2024-04-27T05:35:35Z</dcterms:created>
  <dcterms:modified xsi:type="dcterms:W3CDTF">2026-08-14T06:16:51Z</dcterms:modified>
</cp:coreProperties>
</file>