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"/>
    </mc:Choice>
  </mc:AlternateContent>
  <xr:revisionPtr revIDLastSave="7" documentId="8_{9258D9A6-BBBE-4823-B4FF-76A1DE1D8B22}" xr6:coauthVersionLast="47" xr6:coauthVersionMax="47" xr10:uidLastSave="{A3353576-84C1-46B8-9A37-B941BD2DDB89}"/>
  <bookViews>
    <workbookView xWindow="-120" yWindow="0" windowWidth="15300" windowHeight="15585" firstSheet="2" activeTab="2" xr2:uid="{89D3062A-3E8C-407B-A16C-9D1AA0F43D56}"/>
  </bookViews>
  <sheets>
    <sheet name="Zákl. nastavenie" sheetId="7" state="hidden" r:id="rId1"/>
    <sheet name="Ponuka - bodový" sheetId="10" state="hidden" r:id="rId2"/>
    <sheet name="Ponuka " sheetId="8" r:id="rId3"/>
    <sheet name="Ponuka - peňažný malusový" sheetId="9" state="hidden" r:id="rId4"/>
    <sheet name="Osobné postavenie" sheetId="11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  <definedName name="_xlnm.Print_Area" localSheetId="1">'Ponuka - bodový'!$A$2:$G$55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9" l="1"/>
  <c r="E24" i="9"/>
  <c r="E22" i="8"/>
  <c r="E21" i="8"/>
  <c r="E24" i="10"/>
  <c r="E23" i="10" l="1"/>
  <c r="F23" i="10" s="1"/>
  <c r="B21" i="10"/>
  <c r="C19" i="10"/>
  <c r="E35" i="7"/>
  <c r="E36" i="7"/>
  <c r="E50" i="7"/>
  <c r="E49" i="7"/>
  <c r="E37" i="7"/>
  <c r="F86" i="9"/>
  <c r="E86" i="9"/>
  <c r="C86" i="9"/>
  <c r="B86" i="9"/>
  <c r="C84" i="9"/>
  <c r="F79" i="9"/>
  <c r="E79" i="9"/>
  <c r="C79" i="9"/>
  <c r="B79" i="9"/>
  <c r="C77" i="9"/>
  <c r="F72" i="9"/>
  <c r="E72" i="9"/>
  <c r="C72" i="9"/>
  <c r="B72" i="9"/>
  <c r="C70" i="9"/>
  <c r="F65" i="9"/>
  <c r="E65" i="9"/>
  <c r="C65" i="9"/>
  <c r="B65" i="9"/>
  <c r="C63" i="9"/>
  <c r="F58" i="9"/>
  <c r="E58" i="9"/>
  <c r="C58" i="9"/>
  <c r="B58" i="9"/>
  <c r="C56" i="9"/>
  <c r="F51" i="9"/>
  <c r="E51" i="9"/>
  <c r="C51" i="9"/>
  <c r="B51" i="9"/>
  <c r="C49" i="9"/>
  <c r="F44" i="9"/>
  <c r="E44" i="9"/>
  <c r="C44" i="9"/>
  <c r="B44" i="9"/>
  <c r="C42" i="9"/>
  <c r="F37" i="9"/>
  <c r="E37" i="9"/>
  <c r="C37" i="9"/>
  <c r="B37" i="9"/>
  <c r="C35" i="9"/>
  <c r="F30" i="9"/>
  <c r="E30" i="9"/>
  <c r="C30" i="9"/>
  <c r="B30" i="9"/>
  <c r="C28" i="9"/>
  <c r="F24" i="9"/>
  <c r="F23" i="9"/>
  <c r="F21" i="9"/>
  <c r="E21" i="9"/>
  <c r="B21" i="9"/>
  <c r="C19" i="9"/>
  <c r="G34" i="7"/>
  <c r="H34" i="7" s="1"/>
  <c r="F22" i="8"/>
  <c r="F21" i="8"/>
  <c r="C19" i="8"/>
  <c r="F86" i="10"/>
  <c r="E86" i="10"/>
  <c r="F79" i="10"/>
  <c r="E79" i="10"/>
  <c r="E72" i="10"/>
  <c r="F72" i="10"/>
  <c r="F65" i="10"/>
  <c r="E65" i="10"/>
  <c r="F58" i="10"/>
  <c r="E58" i="10"/>
  <c r="F51" i="10"/>
  <c r="F44" i="10"/>
  <c r="E51" i="10"/>
  <c r="E44" i="10"/>
  <c r="B86" i="10"/>
  <c r="B79" i="10"/>
  <c r="B72" i="10"/>
  <c r="B65" i="10"/>
  <c r="B58" i="10"/>
  <c r="B51" i="10"/>
  <c r="B44" i="10"/>
  <c r="C84" i="10"/>
  <c r="C77" i="10"/>
  <c r="C70" i="10"/>
  <c r="C63" i="10"/>
  <c r="C56" i="10"/>
  <c r="C49" i="10"/>
  <c r="C42" i="10"/>
  <c r="F37" i="10"/>
  <c r="E37" i="10"/>
  <c r="B37" i="10"/>
  <c r="F30" i="10"/>
  <c r="E30" i="10"/>
  <c r="B30" i="10"/>
  <c r="C28" i="10"/>
  <c r="F21" i="10"/>
  <c r="E21" i="10"/>
  <c r="F24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5" i="9" l="1"/>
  <c r="C26" i="9" s="1"/>
  <c r="F23" i="8"/>
  <c r="F25" i="8" s="1"/>
  <c r="F25" i="10"/>
  <c r="F33" i="9"/>
  <c r="F89" i="9"/>
  <c r="F82" i="9"/>
  <c r="F40" i="9"/>
  <c r="F75" i="9"/>
  <c r="F61" i="9"/>
  <c r="F54" i="9"/>
  <c r="F68" i="9"/>
  <c r="F47" i="9"/>
  <c r="J49" i="7"/>
  <c r="F34" i="7"/>
  <c r="F49" i="7"/>
  <c r="F91" i="9" l="1"/>
  <c r="H14" i="7"/>
  <c r="I7" i="7" s="1"/>
  <c r="C44" i="10" s="1"/>
  <c r="C47" i="10" s="1"/>
  <c r="H49" i="7"/>
  <c r="J52" i="7" l="1"/>
  <c r="J7" i="7"/>
  <c r="H52" i="7"/>
  <c r="H22" i="7"/>
  <c r="F22" i="7"/>
  <c r="J37" i="7"/>
  <c r="H37" i="7"/>
  <c r="F52" i="7"/>
  <c r="F37" i="7"/>
  <c r="J22" i="7"/>
  <c r="I10" i="7"/>
  <c r="C65" i="10" s="1"/>
  <c r="C68" i="10" s="1"/>
  <c r="I11" i="7"/>
  <c r="C72" i="10" s="1"/>
  <c r="C75" i="10" s="1"/>
  <c r="I13" i="7"/>
  <c r="C86" i="10" s="1"/>
  <c r="C89" i="10" s="1"/>
  <c r="I5" i="7"/>
  <c r="C30" i="10" s="1"/>
  <c r="C33" i="10" s="1"/>
  <c r="I9" i="7"/>
  <c r="C58" i="10" s="1"/>
  <c r="C61" i="10" s="1"/>
  <c r="I6" i="7"/>
  <c r="C37" i="10" s="1"/>
  <c r="C40" i="10" s="1"/>
  <c r="I4" i="7"/>
  <c r="C21" i="10" s="1"/>
  <c r="C26" i="10" s="1"/>
  <c r="I12" i="7"/>
  <c r="C79" i="10" s="1"/>
  <c r="C82" i="10" s="1"/>
  <c r="I8" i="7"/>
  <c r="C51" i="10" l="1"/>
  <c r="C54" i="10" s="1"/>
  <c r="J8" i="7"/>
  <c r="F91" i="10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<sst xmlns="http://schemas.openxmlformats.org/spreadsheetml/2006/main" count="376" uniqueCount="137">
  <si>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</si>
  <si>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</si>
  <si>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</si>
  <si>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</si>
  <si>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</si>
  <si>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</si>
  <si>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</si>
  <si>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</si>
  <si>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</si>
  <si>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</si>
  <si>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</si>
  <si>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</si>
  <si>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</si>
  <si>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</si>
  <si>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</si>
  <si>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</si>
  <si>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</si>
  <si>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</si>
  <si>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</si>
  <si>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</si>
  <si>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</si>
  <si>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</si>
  <si>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</si>
  <si>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</si>
  <si>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</si>
  <si>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</si>
  <si>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color rgb="FFFF0000"/>
        <rFont val="Calibri Light"/>
        <family val="2"/>
        <charset val="238"/>
        <scheme val="major"/>
      </rPr>
      <t>${tenderName}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</si>
  <si>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</si>
  <si>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</si>
  <si>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</si>
  <si>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</si>
  <si>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</si>
  <si>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</si>
  <si>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</si>
  <si>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</si>
  <si>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</si>
  <si>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</si>
  <si>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</si>
  <si>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</si>
  <si>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</si>
  <si>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</si>
  <si>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</si>
  <si>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</si>
  <si>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</si>
  <si>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</si>
  <si>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</si>
  <si>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</si>
  <si>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</si>
  <si>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</si>
  <si>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</si>
  <si>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</si>
  <si>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</si>
  <si>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</si>
  <si>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</si>
  <si>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</si>
  <si>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</si>
  <si>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</si>
  <si>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</si>
  <si>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</si>
  <si>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</si>
  <si>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</si>
  <si>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</si>
  <si>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</si>
  <si>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</si>
  <si>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</si>
  <si>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</si>
  <si>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</si>
  <si>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</si>
  <si>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</si>
  <si>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</si>
  <si>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</si>
  <si>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</si>
  <si>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</si>
  <si>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</si>
  <si>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</si>
  <si>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</si>
  <si>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</si>
  <si>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</si>
  <si>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</si>
  <si>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</si>
  <si>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</si>
  <si>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</si>
  <si>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</si>
  <si>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</si>
  <si>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</si>
  <si>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3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</si>
  <si>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4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</si>
  <si>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Cena za celý predmet zákazky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</si>
  <si>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10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</si>
  <si>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9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</si>
  <si>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8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</si>
  <si>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7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</si>
  <si>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6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</si>
  <si>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5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</si>
  <si>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Ponuková cena: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</si>
  <si>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</si>
  <si>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</si>
  <si>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</si>
  <si>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</si>
  <si>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</si>
  <si>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</si>
  <si>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</si>
  <si>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Kritérium č. 4:</t>
  </si>
  <si>
    <t>Kritérium č. 5:</t>
  </si>
  <si>
    <t>Kritérium č. 6:</t>
  </si>
  <si>
    <t>Kritérium č. 7:</t>
  </si>
  <si>
    <t>Kritérium č. 10:</t>
  </si>
  <si>
    <t>Kritérium č. 9:</t>
  </si>
  <si>
    <t>Kritérium č. 8:</t>
  </si>
  <si>
    <t>Celková cena na účely hodnotenia ponúk:</t>
  </si>
  <si>
    <t>Peňažná prirážka na účely vyhodnotenia ponúk:</t>
  </si>
  <si>
    <t>žiadna</t>
  </si>
  <si>
    <t>Minimálna hodnota kritéria</t>
  </si>
  <si>
    <t>Maximálna hodnota kritéria</t>
  </si>
  <si>
    <t>Záruka navyše</t>
  </si>
  <si>
    <t>mesiace</t>
  </si>
  <si>
    <t>čím viac, tým lepšie</t>
  </si>
  <si>
    <r>
      <rPr>
        <sz val="11"/>
        <color rgb="FFFF0000"/>
        <rFont val="Calibri"/>
        <family val="2"/>
        <charset val="238"/>
        <scheme val="minor"/>
      </rPr>
      <t>Červené len pri ZsNH a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</si>
  <si>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</si>
  <si>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</si>
  <si>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</si>
  <si>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</si>
  <si>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</si>
  <si>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</si>
  <si>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</si>
  <si>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</si>
  <si>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</si>
  <si>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</si>
  <si>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</si>
  <si>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rPr>
        <sz val="11"/>
        <color rgb="FFFF0000"/>
        <rFont val="Calibri"/>
        <family val="2"/>
        <charset val="238"/>
        <scheme val="minor"/>
      </rPr>
      <t>Červené len pri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</si>
  <si>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color rgb="FFFF0000"/>
        <rFont val="Calibri"/>
        <family val="2"/>
        <charset val="238"/>
        <scheme val="minor"/>
      </rPr>
      <t>Len pri NZ:</t>
    </r>
    <r>
      <rPr>
        <sz val="11"/>
        <color theme="1"/>
        <rFont val="Calibri"/>
        <family val="2"/>
        <charset val="238"/>
        <scheme val="minor"/>
      </rPr>
      <t xml:space="preserve"> 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</si>
  <si>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</si>
  <si>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</si>
  <si>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 xml:space="preserve">Tričká s krátkym rukávom </t>
  </si>
  <si>
    <t xml:space="preserve">Nohavice 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</si>
  <si>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</si>
  <si>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Ponuka v zákazke „Výzva č. 19 - Výcvikové tričká a nohavice pre kadetov“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</si>
</sst>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37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4" xfId="0" applyFont="1" applyBorder="1" applyAlignment="1">
      <alignment horizontal="center" vertical="center"/>
    </xf>
    <xf numFmtId="0" fontId="7" fillId="0" borderId="45" xfId="0" applyFont="1" applyBorder="1" applyAlignment="1">
      <alignment horizontal="justify" vertical="center"/>
    </xf>
    <xf numFmtId="0" fontId="0" fillId="0" borderId="45" xfId="0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left" wrapText="1" indent="1"/>
    </xf>
    <xf numFmtId="0" fontId="7" fillId="0" borderId="46" xfId="0" applyFont="1" applyBorder="1" applyAlignment="1">
      <alignment vertical="center"/>
    </xf>
    <xf numFmtId="0" fontId="0" fillId="0" borderId="45" xfId="0" applyBorder="1" applyAlignment="1">
      <alignment horizontal="left" vertical="center" indent="1"/>
    </xf>
    <xf numFmtId="0" fontId="2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justify" vertical="center"/>
    </xf>
    <xf numFmtId="0" fontId="0" fillId="0" borderId="46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50" xfId="0" applyFill="1" applyBorder="1" applyAlignment="1" applyProtection="1">
      <alignment horizontal="center"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53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0" fillId="5" borderId="45" xfId="0" applyFill="1" applyBorder="1" applyAlignment="1" applyProtection="1">
      <alignment horizontal="center"/>
      <protection hidden="1"/>
    </xf>
    <xf numFmtId="0" fontId="0" fillId="0" borderId="38" xfId="0" applyBorder="1" applyAlignment="1" applyProtection="1">
      <alignment wrapText="1"/>
      <protection locked="0" hidden="1"/>
    </xf>
    <xf numFmtId="0" fontId="0" fillId="0" borderId="39" xfId="0" applyBorder="1" applyAlignment="1" applyProtection="1">
      <alignment wrapText="1"/>
      <protection locked="0" hidden="1"/>
    </xf>
    <xf numFmtId="2" fontId="0" fillId="0" borderId="39" xfId="4" applyNumberFormat="1" applyFont="1" applyFill="1" applyBorder="1" applyAlignment="1" applyProtection="1">
      <alignment wrapText="1"/>
      <protection locked="0" hidden="1"/>
    </xf>
    <xf numFmtId="0" fontId="1" fillId="0" borderId="39" xfId="2" applyFont="1" applyFill="1" applyBorder="1" applyProtection="1">
      <protection locked="0" hidden="1"/>
    </xf>
    <xf numFmtId="2" fontId="0" fillId="0" borderId="55" xfId="4" applyNumberFormat="1" applyFont="1" applyFill="1" applyBorder="1" applyAlignment="1" applyProtection="1">
      <alignment wrapText="1"/>
      <protection locked="0" hidden="1"/>
    </xf>
    <xf numFmtId="2" fontId="0" fillId="5" borderId="55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2" fontId="0" fillId="5" borderId="62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4" applyNumberFormat="1" applyFont="1" applyFill="1" applyBorder="1" applyAlignment="1" applyProtection="1">
      <alignment wrapText="1"/>
      <protection locked="0" hidden="1"/>
    </xf>
    <xf numFmtId="2" fontId="0" fillId="0" borderId="42" xfId="4" applyNumberFormat="1" applyFont="1" applyFill="1" applyBorder="1" applyAlignment="1" applyProtection="1">
      <alignment wrapText="1"/>
      <protection locked="0" hidden="1"/>
    </xf>
    <xf numFmtId="2" fontId="0" fillId="5" borderId="42" xfId="0" applyNumberFormat="1" applyFill="1" applyBorder="1" applyProtection="1"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2" fontId="0" fillId="0" borderId="54" xfId="4" applyNumberFormat="1" applyFont="1" applyFill="1" applyBorder="1" applyAlignment="1" applyProtection="1">
      <alignment wrapText="1"/>
      <protection locked="0" hidden="1"/>
    </xf>
    <xf numFmtId="0" fontId="0" fillId="5" borderId="46" xfId="0" applyFill="1" applyBorder="1" applyProtection="1">
      <protection hidden="1"/>
    </xf>
    <xf numFmtId="0" fontId="0" fillId="5" borderId="31" xfId="0" applyFill="1" applyBorder="1" applyAlignment="1" applyProtection="1">
      <alignment wrapText="1"/>
      <protection hidden="1"/>
    </xf>
    <xf numFmtId="0" fontId="0" fillId="5" borderId="32" xfId="0" applyFill="1" applyBorder="1" applyAlignment="1" applyProtection="1">
      <alignment wrapText="1"/>
      <protection hidden="1"/>
    </xf>
    <xf numFmtId="2" fontId="0" fillId="5" borderId="56" xfId="0" applyNumberFormat="1" applyFill="1" applyBorder="1" applyAlignment="1" applyProtection="1">
      <alignment wrapText="1"/>
      <protection hidden="1"/>
    </xf>
    <xf numFmtId="2" fontId="0" fillId="5" borderId="56" xfId="0" applyNumberFormat="1" applyFill="1" applyBorder="1" applyProtection="1">
      <protection hidden="1"/>
    </xf>
    <xf numFmtId="2" fontId="0" fillId="5" borderId="32" xfId="0" applyNumberFormat="1" applyFill="1" applyBorder="1" applyProtection="1">
      <protection hidden="1"/>
    </xf>
    <xf numFmtId="0" fontId="0" fillId="5" borderId="63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6" borderId="41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42" xfId="0" applyFill="1" applyBorder="1" applyAlignment="1" applyProtection="1">
      <alignment horizontal="center"/>
      <protection hidden="1"/>
    </xf>
    <xf numFmtId="2" fontId="0" fillId="0" borderId="29" xfId="0" applyNumberFormat="1" applyBorder="1" applyProtection="1">
      <protection locked="0" hidden="1"/>
    </xf>
    <xf numFmtId="2" fontId="0" fillId="6" borderId="30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6" borderId="3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0" fillId="6" borderId="51" xfId="0" applyFill="1" applyBorder="1" applyProtection="1">
      <protection hidden="1"/>
    </xf>
    <xf numFmtId="0" fontId="0" fillId="6" borderId="52" xfId="0" applyFill="1" applyBorder="1" applyAlignment="1" applyProtection="1">
      <alignment wrapText="1"/>
      <protection hidden="1"/>
    </xf>
    <xf numFmtId="0" fontId="0" fillId="6" borderId="52" xfId="0" applyFill="1" applyBorder="1" applyAlignment="1" applyProtection="1">
      <alignment horizontal="center"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2" fontId="2" fillId="6" borderId="52" xfId="0" applyNumberFormat="1" applyFont="1" applyFill="1" applyBorder="1" applyAlignment="1" applyProtection="1">
      <alignment wrapText="1"/>
      <protection hidden="1"/>
    </xf>
    <xf numFmtId="164" fontId="2" fillId="6" borderId="53" xfId="0" applyNumberFormat="1" applyFont="1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9" borderId="30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8" borderId="30" xfId="0" applyFill="1" applyBorder="1" applyAlignment="1" applyProtection="1">
      <alignment wrapText="1"/>
      <protection hidden="1"/>
    </xf>
    <xf numFmtId="0" fontId="0" fillId="9" borderId="41" xfId="0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8" borderId="42" xfId="0" applyFill="1" applyBorder="1" applyAlignment="1" applyProtection="1">
      <alignment wrapText="1"/>
      <protection hidden="1"/>
    </xf>
    <xf numFmtId="2" fontId="0" fillId="7" borderId="29" xfId="0" applyNumberFormat="1" applyFill="1" applyBorder="1" applyProtection="1">
      <protection hidden="1"/>
    </xf>
    <xf numFmtId="2" fontId="0" fillId="9" borderId="30" xfId="0" applyNumberFormat="1" applyFill="1" applyBorder="1" applyAlignment="1" applyProtection="1">
      <alignment wrapText="1"/>
      <protection hidden="1"/>
    </xf>
    <xf numFmtId="2" fontId="0" fillId="8" borderId="30" xfId="0" applyNumberFormat="1" applyFill="1" applyBorder="1" applyAlignment="1" applyProtection="1">
      <alignment wrapText="1"/>
      <protection hidden="1"/>
    </xf>
    <xf numFmtId="2" fontId="0" fillId="9" borderId="30" xfId="0" applyNumberFormat="1" applyFill="1" applyBorder="1" applyProtection="1">
      <protection hidden="1"/>
    </xf>
    <xf numFmtId="0" fontId="0" fillId="9" borderId="36" xfId="0" applyFill="1" applyBorder="1" applyProtection="1">
      <protection hidden="1"/>
    </xf>
    <xf numFmtId="0" fontId="0" fillId="8" borderId="37" xfId="0" applyFill="1" applyBorder="1" applyProtection="1">
      <protection hidden="1"/>
    </xf>
    <xf numFmtId="0" fontId="0" fillId="8" borderId="54" xfId="0" applyFill="1" applyBorder="1" applyAlignment="1" applyProtection="1">
      <alignment wrapText="1"/>
      <protection hidden="1"/>
    </xf>
    <xf numFmtId="0" fontId="0" fillId="9" borderId="51" xfId="0" applyFill="1" applyBorder="1" applyProtection="1">
      <protection hidden="1"/>
    </xf>
    <xf numFmtId="0" fontId="0" fillId="9" borderId="52" xfId="0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2" fontId="0" fillId="9" borderId="53" xfId="0" applyNumberFormat="1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0" borderId="30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1" borderId="30" xfId="0" applyFill="1" applyBorder="1" applyAlignment="1" applyProtection="1">
      <alignment wrapText="1"/>
      <protection hidden="1"/>
    </xf>
    <xf numFmtId="0" fontId="0" fillId="10" borderId="41" xfId="0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28" xfId="0" applyFill="1" applyBorder="1" applyProtection="1">
      <protection hidden="1"/>
    </xf>
    <xf numFmtId="0" fontId="0" fillId="11" borderId="42" xfId="0" applyFill="1" applyBorder="1" applyAlignment="1" applyProtection="1">
      <alignment wrapText="1"/>
      <protection hidden="1"/>
    </xf>
    <xf numFmtId="2" fontId="0" fillId="10" borderId="30" xfId="0" applyNumberFormat="1" applyFill="1" applyBorder="1" applyAlignment="1" applyProtection="1">
      <alignment wrapText="1"/>
      <protection hidden="1"/>
    </xf>
    <xf numFmtId="2" fontId="0" fillId="11" borderId="30" xfId="0" applyNumberFormat="1" applyFill="1" applyBorder="1" applyAlignment="1" applyProtection="1">
      <alignment wrapText="1"/>
      <protection hidden="1"/>
    </xf>
    <xf numFmtId="2" fontId="0" fillId="10" borderId="30" xfId="0" applyNumberFormat="1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1" borderId="32" xfId="0" applyFill="1" applyBorder="1" applyProtection="1">
      <protection hidden="1"/>
    </xf>
    <xf numFmtId="0" fontId="0" fillId="11" borderId="56" xfId="0" applyFill="1" applyBorder="1" applyAlignment="1" applyProtection="1">
      <alignment wrapText="1"/>
      <protection hidden="1"/>
    </xf>
    <xf numFmtId="0" fontId="0" fillId="10" borderId="51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2" fontId="0" fillId="10" borderId="53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2" fillId="0" borderId="19" xfId="2" applyFont="1" applyFill="1" applyBorder="1" applyAlignment="1" applyProtection="1">
      <alignment vertical="center" wrapText="1"/>
      <protection locked="0" hidden="1"/>
    </xf>
    <xf numFmtId="0" fontId="12" fillId="0" borderId="17" xfId="2" applyFont="1" applyFill="1" applyBorder="1" applyAlignment="1" applyProtection="1">
      <alignment vertical="center" wrapText="1"/>
      <protection locked="0" hidden="1"/>
    </xf>
    <xf numFmtId="0" fontId="12" fillId="0" borderId="72" xfId="2" applyFont="1" applyFill="1" applyBorder="1" applyAlignment="1" applyProtection="1">
      <alignment vertical="center" wrapText="1"/>
      <protection locked="0" hidden="1"/>
    </xf>
    <xf numFmtId="0" fontId="12" fillId="0" borderId="10" xfId="2" applyFont="1" applyFill="1" applyBorder="1" applyAlignment="1" applyProtection="1">
      <alignment vertical="center" wrapText="1"/>
      <protection locked="0" hidden="1"/>
    </xf>
    <xf numFmtId="0" fontId="4" fillId="5" borderId="11" xfId="2" applyFont="1" applyFill="1" applyBorder="1" applyProtection="1">
      <protection locked="0" hidden="1"/>
    </xf>
    <xf numFmtId="0" fontId="4" fillId="5" borderId="14" xfId="2" applyFont="1" applyFill="1" applyBorder="1" applyProtection="1">
      <protection locked="0" hidden="1"/>
    </xf>
    <xf numFmtId="0" fontId="17" fillId="0" borderId="3" xfId="2" applyFont="1" applyFill="1" applyBorder="1" applyAlignment="1" applyProtection="1">
      <alignment horizontal="right" vertical="center" wrapText="1"/>
      <protection locked="0" hidden="1"/>
    </xf>
    <xf numFmtId="0" fontId="13" fillId="0" borderId="76" xfId="2" applyFont="1" applyFill="1" applyBorder="1" applyProtection="1">
      <protection locked="0" hidden="1"/>
    </xf>
    <xf numFmtId="0" fontId="13" fillId="0" borderId="21" xfId="2" applyFont="1" applyFill="1" applyBorder="1" applyProtection="1">
      <protection locked="0" hidden="1"/>
    </xf>
    <xf numFmtId="2" fontId="12" fillId="0" borderId="77" xfId="2" applyNumberFormat="1" applyFont="1" applyFill="1" applyBorder="1" applyProtection="1">
      <protection locked="0" hidden="1"/>
    </xf>
    <xf numFmtId="2" fontId="12" fillId="0" borderId="27" xfId="2" applyNumberFormat="1" applyFont="1" applyFill="1" applyBorder="1" applyProtection="1">
      <protection locked="0" hidden="1"/>
    </xf>
    <xf numFmtId="0" fontId="13" fillId="0" borderId="65" xfId="2" applyFont="1" applyFill="1" applyBorder="1" applyAlignment="1" applyProtection="1">
      <alignment wrapText="1"/>
      <protection locked="0" hidden="1"/>
    </xf>
    <xf numFmtId="0" fontId="13" fillId="0" borderId="66" xfId="2" applyFont="1" applyFill="1" applyBorder="1" applyAlignment="1" applyProtection="1">
      <alignment horizontal="center" vertical="center" wrapText="1"/>
      <protection locked="0" hidden="1"/>
    </xf>
    <xf numFmtId="0" fontId="13" fillId="0" borderId="6" xfId="2" applyFont="1" applyFill="1" applyBorder="1" applyAlignment="1" applyProtection="1">
      <alignment wrapText="1"/>
      <protection locked="0" hidden="1"/>
    </xf>
    <xf numFmtId="0" fontId="13" fillId="0" borderId="66" xfId="2" applyFont="1" applyFill="1" applyBorder="1" applyAlignment="1" applyProtection="1">
      <alignment wrapText="1"/>
      <protection locked="0" hidden="1"/>
    </xf>
    <xf numFmtId="0" fontId="13" fillId="0" borderId="67" xfId="2" applyFont="1" applyFill="1" applyBorder="1" applyAlignment="1" applyProtection="1">
      <alignment wrapText="1"/>
      <protection locked="0" hidden="1"/>
    </xf>
    <xf numFmtId="0" fontId="12" fillId="0" borderId="10" xfId="2" applyFont="1" applyFill="1" applyBorder="1" applyProtection="1">
      <protection locked="0" hidden="1"/>
    </xf>
    <xf numFmtId="0" fontId="12" fillId="0" borderId="15" xfId="2" applyFont="1" applyFill="1" applyBorder="1" applyAlignment="1" applyProtection="1">
      <alignment horizontal="center"/>
      <protection locked="0" hidden="1"/>
    </xf>
    <xf numFmtId="0" fontId="19" fillId="5" borderId="50" xfId="2" applyFont="1" applyFill="1" applyBorder="1" applyProtection="1">
      <protection locked="0" hidden="1"/>
    </xf>
    <xf numFmtId="0" fontId="12" fillId="0" borderId="16" xfId="2" applyFont="1" applyFill="1" applyBorder="1" applyProtection="1">
      <protection locked="0" hidden="1"/>
    </xf>
    <xf numFmtId="0" fontId="12" fillId="0" borderId="11" xfId="2" applyFont="1" applyFill="1" applyBorder="1" applyProtection="1">
      <protection locked="0" hidden="1"/>
    </xf>
    <xf numFmtId="0" fontId="13" fillId="0" borderId="81" xfId="2" applyFont="1" applyFill="1" applyBorder="1" applyProtection="1">
      <protection locked="0" hidden="1"/>
    </xf>
    <xf numFmtId="0" fontId="14" fillId="0" borderId="3" xfId="2" applyFont="1" applyFill="1" applyBorder="1" applyProtection="1">
      <protection locked="0" hidden="1"/>
    </xf>
    <xf numFmtId="0" fontId="18" fillId="0" borderId="48" xfId="2" applyFont="1" applyFill="1" applyBorder="1" applyAlignment="1" applyProtection="1">
      <alignment horizontal="right" vertical="center" wrapText="1"/>
      <protection locked="0" hidden="1"/>
    </xf>
    <xf numFmtId="0" fontId="13" fillId="0" borderId="19" xfId="2" applyFont="1" applyFill="1" applyBorder="1" applyAlignment="1" applyProtection="1">
      <protection locked="0" hidden="1"/>
    </xf>
    <xf numFmtId="0" fontId="13" fillId="0" borderId="8" xfId="2" applyFont="1" applyFill="1" applyBorder="1" applyProtection="1">
      <protection locked="0" hidden="1"/>
    </xf>
    <xf numFmtId="0" fontId="13" fillId="0" borderId="9" xfId="2" applyFont="1" applyFill="1" applyBorder="1" applyProtection="1">
      <protection locked="0" hidden="1"/>
    </xf>
    <xf numFmtId="0" fontId="12" fillId="0" borderId="72" xfId="2" applyFont="1" applyFill="1" applyBorder="1" applyAlignment="1" applyProtection="1">
      <protection locked="0" hidden="1"/>
    </xf>
    <xf numFmtId="2" fontId="12" fillId="0" borderId="13" xfId="2" applyNumberFormat="1" applyFont="1" applyFill="1" applyBorder="1" applyProtection="1">
      <protection locked="0" hidden="1"/>
    </xf>
    <xf numFmtId="2" fontId="12" fillId="0" borderId="14" xfId="2" applyNumberFormat="1" applyFont="1" applyFill="1" applyBorder="1" applyProtection="1">
      <protection locked="0" hidden="1"/>
    </xf>
    <xf numFmtId="0" fontId="13" fillId="0" borderId="83" xfId="2" applyFont="1" applyFill="1" applyBorder="1" applyAlignment="1" applyProtection="1">
      <alignment wrapText="1"/>
      <protection locked="0" hidden="1"/>
    </xf>
    <xf numFmtId="2" fontId="14" fillId="0" borderId="84" xfId="2" applyNumberFormat="1" applyFont="1" applyFill="1" applyBorder="1" applyAlignment="1" applyProtection="1">
      <alignment vertical="center"/>
      <protection locked="0" hidden="1"/>
    </xf>
    <xf numFmtId="0" fontId="18" fillId="0" borderId="3" xfId="2" applyFont="1" applyFill="1" applyBorder="1" applyAlignment="1" applyProtection="1">
      <alignment horizontal="right" vertical="center" wrapText="1"/>
      <protection locked="0" hidden="1"/>
    </xf>
    <xf numFmtId="0" fontId="13" fillId="0" borderId="7" xfId="2" applyFont="1" applyFill="1" applyBorder="1" applyProtection="1">
      <protection locked="0" hidden="1"/>
    </xf>
    <xf numFmtId="0" fontId="12" fillId="0" borderId="12" xfId="2" applyFont="1" applyFill="1" applyBorder="1" applyProtection="1">
      <protection locked="0" hidden="1"/>
    </xf>
    <xf numFmtId="0" fontId="20" fillId="0" borderId="12" xfId="2" applyFont="1" applyFill="1" applyBorder="1" applyProtection="1">
      <protection locked="0" hidden="1"/>
    </xf>
    <xf numFmtId="2" fontId="20" fillId="0" borderId="13" xfId="2" applyNumberFormat="1" applyFont="1" applyFill="1" applyBorder="1" applyProtection="1">
      <protection locked="0" hidden="1"/>
    </xf>
    <xf numFmtId="2" fontId="20" fillId="0" borderId="14" xfId="2" applyNumberFormat="1" applyFont="1" applyFill="1" applyBorder="1" applyProtection="1">
      <protection locked="0" hidden="1"/>
    </xf>
    <xf numFmtId="0" fontId="3" fillId="0" borderId="12" xfId="2" applyFont="1" applyFill="1" applyBorder="1" applyProtection="1">
      <protection locked="0" hidden="1"/>
    </xf>
    <xf numFmtId="2" fontId="3" fillId="0" borderId="13" xfId="2" applyNumberFormat="1" applyFont="1" applyFill="1" applyBorder="1" applyProtection="1">
      <protection locked="0" hidden="1"/>
    </xf>
    <xf numFmtId="2" fontId="3" fillId="0" borderId="14" xfId="2" applyNumberFormat="1" applyFont="1" applyFill="1" applyBorder="1" applyProtection="1">
      <protection locked="0" hidden="1"/>
    </xf>
    <xf numFmtId="2" fontId="18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locked="0" hidden="1"/>
    </xf>
    <xf numFmtId="0" fontId="12" fillId="0" borderId="12" xfId="2" applyFont="1" applyFill="1" applyBorder="1" applyAlignment="1" applyProtection="1">
      <alignment vertical="center" wrapText="1"/>
      <protection locked="0" hidden="1"/>
    </xf>
    <xf numFmtId="0" fontId="19" fillId="5" borderId="76" xfId="2" applyFont="1" applyFill="1" applyBorder="1" applyProtection="1">
      <protection locked="0" hidden="1"/>
    </xf>
    <xf numFmtId="0" fontId="19" fillId="5" borderId="77" xfId="2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locked="0" hidden="1"/>
    </xf>
    <xf numFmtId="0" fontId="10" fillId="0" borderId="48" xfId="2" applyFont="1" applyFill="1" applyBorder="1" applyAlignment="1" applyProtection="1">
      <alignment horizontal="right" vertical="center" wrapText="1"/>
      <protection locked="0" hidden="1"/>
    </xf>
    <xf numFmtId="0" fontId="3" fillId="0" borderId="10" xfId="2" applyFont="1" applyFill="1" applyBorder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2" fontId="3" fillId="0" borderId="11" xfId="2" applyNumberFormat="1" applyFont="1" applyFill="1" applyBorder="1" applyProtection="1">
      <protection locked="0" hidden="1"/>
    </xf>
    <xf numFmtId="164" fontId="10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wrapText="1"/>
      <protection hidden="1"/>
    </xf>
    <xf numFmtId="0" fontId="13" fillId="0" borderId="67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3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65" xfId="2" applyFont="1" applyFill="1" applyBorder="1" applyProtection="1"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0" fontId="13" fillId="0" borderId="66" xfId="2" applyFont="1" applyFill="1" applyBorder="1" applyProtection="1">
      <protection hidden="1"/>
    </xf>
    <xf numFmtId="0" fontId="13" fillId="0" borderId="67" xfId="2" applyFont="1" applyFill="1" applyBorder="1" applyProtection="1">
      <protection hidden="1"/>
    </xf>
    <xf numFmtId="0" fontId="13" fillId="0" borderId="81" xfId="2" applyFont="1" applyFill="1" applyBorder="1" applyAlignment="1" applyProtection="1">
      <alignment wrapText="1"/>
      <protection hidden="1"/>
    </xf>
    <xf numFmtId="0" fontId="19" fillId="5" borderId="50" xfId="2" applyFont="1" applyFill="1" applyBorder="1" applyProtection="1">
      <protection hidden="1"/>
    </xf>
    <xf numFmtId="0" fontId="4" fillId="5" borderId="67" xfId="2" applyFont="1" applyFill="1" applyBorder="1" applyProtection="1">
      <protection locked="0" hidden="1"/>
    </xf>
    <xf numFmtId="0" fontId="23" fillId="0" borderId="45" xfId="5" applyBorder="1" applyAlignment="1">
      <alignment horizontal="left" vertical="center" wrapText="1" indent="1"/>
    </xf>
    <xf numFmtId="0" fontId="0" fillId="0" borderId="45" xfId="0" applyBorder="1" applyAlignment="1" applyProtection="1">
      <alignment horizontal="left" vertical="center" wrapText="1" indent="1"/>
      <protection locked="0"/>
    </xf>
    <xf numFmtId="0" fontId="4" fillId="5" borderId="67" xfId="2" applyFont="1" applyFill="1" applyBorder="1" applyProtection="1">
      <protection hidden="1"/>
    </xf>
    <xf numFmtId="2" fontId="10" fillId="0" borderId="50" xfId="2" applyNumberFormat="1" applyFont="1" applyFill="1" applyBorder="1" applyAlignment="1" applyProtection="1">
      <protection locked="0" hidden="1"/>
    </xf>
    <xf numFmtId="0" fontId="21" fillId="0" borderId="22" xfId="2" applyFont="1" applyFill="1" applyBorder="1" applyAlignment="1" applyProtection="1">
      <alignment horizontal="center"/>
      <protection locked="0" hidden="1"/>
    </xf>
    <xf numFmtId="0" fontId="21" fillId="0" borderId="23" xfId="2" applyFont="1" applyFill="1" applyBorder="1" applyAlignment="1" applyProtection="1">
      <alignment horizontal="center"/>
      <protection locked="0" hidden="1"/>
    </xf>
    <xf numFmtId="0" fontId="21" fillId="0" borderId="24" xfId="2" applyFont="1" applyFill="1" applyBorder="1" applyAlignment="1" applyProtection="1">
      <alignment horizontal="center"/>
      <protection locked="0"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0" fillId="0" borderId="48" xfId="2" applyFont="1" applyFill="1" applyBorder="1" applyAlignment="1" applyProtection="1">
      <alignment horizontal="left"/>
      <protection locked="0" hidden="1"/>
    </xf>
    <xf numFmtId="0" fontId="10" fillId="0" borderId="23" xfId="2" applyFont="1" applyFill="1" applyBorder="1" applyAlignment="1" applyProtection="1">
      <alignment horizontal="left"/>
      <protection locked="0" hidden="1"/>
    </xf>
    <xf numFmtId="0" fontId="10" fillId="0" borderId="24" xfId="2" applyFont="1" applyFill="1" applyBorder="1" applyAlignment="1" applyProtection="1">
      <alignment horizontal="left"/>
      <protection locked="0" hidden="1"/>
    </xf>
    <xf numFmtId="0" fontId="13" fillId="0" borderId="78" xfId="2" applyFont="1" applyFill="1" applyBorder="1" applyAlignment="1" applyProtection="1">
      <alignment horizontal="left" vertical="center"/>
      <protection locked="0" hidden="1"/>
    </xf>
    <xf numFmtId="0" fontId="13" fillId="0" borderId="79" xfId="2" applyFont="1" applyFill="1" applyBorder="1" applyAlignment="1" applyProtection="1">
      <alignment horizontal="left" vertical="center"/>
      <protection locked="0" hidden="1"/>
    </xf>
    <xf numFmtId="0" fontId="13" fillId="0" borderId="0" xfId="2" applyFont="1" applyFill="1" applyBorder="1" applyAlignment="1" applyProtection="1">
      <alignment horizontal="left" vertical="center"/>
      <protection locked="0" hidden="1"/>
    </xf>
    <xf numFmtId="0" fontId="13" fillId="0" borderId="80" xfId="2" applyFont="1" applyFill="1" applyBorder="1" applyAlignment="1" applyProtection="1">
      <alignment horizontal="left" vertical="center"/>
      <protection locked="0" hidden="1"/>
    </xf>
    <xf numFmtId="0" fontId="10" fillId="0" borderId="3" xfId="2" applyFont="1" applyFill="1" applyBorder="1" applyAlignment="1" applyProtection="1">
      <alignment horizontal="center" vertical="center" wrapText="1"/>
      <protection locked="0" hidden="1"/>
    </xf>
    <xf numFmtId="0" fontId="11" fillId="0" borderId="4" xfId="2" applyFont="1" applyFill="1" applyBorder="1" applyAlignment="1" applyProtection="1">
      <alignment horizontal="center" vertical="center" wrapText="1"/>
      <protection locked="0" hidden="1"/>
    </xf>
    <xf numFmtId="0" fontId="11" fillId="0" borderId="5" xfId="2" applyFont="1" applyFill="1" applyBorder="1" applyAlignment="1" applyProtection="1">
      <alignment horizontal="center" vertical="center" wrapText="1"/>
      <protection locked="0" hidden="1"/>
    </xf>
    <xf numFmtId="0" fontId="4" fillId="0" borderId="6" xfId="2" applyFont="1" applyFill="1" applyBorder="1" applyAlignment="1" applyProtection="1">
      <alignment horizontal="center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0" fillId="0" borderId="22" xfId="2" applyFont="1" applyFill="1" applyBorder="1" applyAlignment="1" applyProtection="1">
      <alignment horizontal="left" vertical="center" wrapText="1"/>
      <protection locked="0" hidden="1"/>
    </xf>
    <xf numFmtId="0" fontId="10" fillId="0" borderId="23" xfId="2" applyFont="1" applyFill="1" applyBorder="1" applyAlignment="1" applyProtection="1">
      <alignment horizontal="left" vertical="center" wrapText="1"/>
      <protection locked="0" hidden="1"/>
    </xf>
    <xf numFmtId="0" fontId="10" fillId="0" borderId="49" xfId="2" applyFont="1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locked="0" hidden="1"/>
    </xf>
    <xf numFmtId="0" fontId="4" fillId="0" borderId="14" xfId="2" applyFont="1" applyFill="1" applyBorder="1" applyAlignment="1" applyProtection="1">
      <alignment horizontal="center" vertical="center" wrapText="1"/>
      <protection locked="0" hidden="1"/>
    </xf>
    <xf numFmtId="0" fontId="12" fillId="0" borderId="10" xfId="2" applyFont="1" applyFill="1" applyBorder="1" applyAlignment="1" applyProtection="1">
      <alignment vertical="center" wrapText="1"/>
      <protection locked="0" hidden="1"/>
    </xf>
    <xf numFmtId="0" fontId="12" fillId="0" borderId="2" xfId="2" applyFont="1" applyFill="1" applyAlignment="1" applyProtection="1">
      <alignment vertical="center" wrapText="1"/>
      <protection locked="0" hidden="1"/>
    </xf>
    <xf numFmtId="0" fontId="12" fillId="0" borderId="10" xfId="2" applyFont="1" applyFill="1" applyBorder="1" applyAlignment="1" applyProtection="1">
      <alignment horizontal="left" vertical="center" wrapText="1"/>
      <protection locked="0" hidden="1"/>
    </xf>
    <xf numFmtId="0" fontId="12" fillId="0" borderId="2" xfId="2" applyFont="1" applyFill="1" applyAlignment="1" applyProtection="1">
      <alignment horizontal="left" vertical="center" wrapText="1"/>
      <protection locked="0" hidden="1"/>
    </xf>
    <xf numFmtId="0" fontId="0" fillId="0" borderId="19" xfId="0" applyBorder="1" applyAlignment="1" applyProtection="1">
      <alignment horizontal="left" vertical="center" wrapText="1"/>
      <protection locked="0" hidden="1"/>
    </xf>
    <xf numFmtId="0" fontId="0" fillId="0" borderId="20" xfId="0" applyBorder="1" applyAlignment="1" applyProtection="1">
      <alignment horizontal="left" vertical="center" wrapText="1"/>
      <protection locked="0" hidden="1"/>
    </xf>
    <xf numFmtId="0" fontId="0" fillId="0" borderId="74" xfId="0" applyBorder="1" applyAlignment="1" applyProtection="1">
      <alignment horizontal="left" vertical="center" wrapText="1"/>
      <protection locked="0"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0" fontId="2" fillId="11" borderId="34" xfId="0" applyFont="1" applyFill="1" applyBorder="1" applyAlignment="1" applyProtection="1">
      <alignment horizontal="left" vertical="center" wrapText="1"/>
      <protection hidden="1"/>
    </xf>
    <xf numFmtId="0" fontId="2" fillId="11" borderId="60" xfId="0" applyFont="1" applyFill="1" applyBorder="1" applyAlignment="1" applyProtection="1">
      <alignment horizontal="left" vertic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2" fillId="11" borderId="42" xfId="0" applyFont="1" applyFill="1" applyBorder="1" applyAlignment="1" applyProtection="1">
      <alignment horizontal="left" vertic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0" borderId="35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1" borderId="35" xfId="0" applyFill="1" applyBorder="1" applyAlignment="1" applyProtection="1">
      <alignment horizontal="center" wrapText="1"/>
      <protection hidden="1"/>
    </xf>
    <xf numFmtId="0" fontId="0" fillId="10" borderId="61" xfId="0" applyFill="1" applyBorder="1" applyAlignment="1" applyProtection="1">
      <alignment horizontal="center"/>
      <protection hidden="1"/>
    </xf>
    <xf numFmtId="0" fontId="0" fillId="10" borderId="35" xfId="0" applyFill="1" applyBorder="1" applyAlignment="1" applyProtection="1">
      <alignment horizontal="center"/>
      <protection hidden="1"/>
    </xf>
    <xf numFmtId="0" fontId="22" fillId="6" borderId="58" xfId="0" applyFont="1" applyFill="1" applyBorder="1" applyAlignment="1" applyProtection="1">
      <alignment horizontal="center" vertical="center"/>
      <protection hidden="1"/>
    </xf>
    <xf numFmtId="0" fontId="22" fillId="6" borderId="59" xfId="0" applyFont="1" applyFill="1" applyBorder="1" applyAlignment="1" applyProtection="1">
      <alignment horizontal="center" vertical="center"/>
      <protection hidden="1"/>
    </xf>
    <xf numFmtId="0" fontId="22" fillId="6" borderId="57" xfId="0" applyFont="1" applyFill="1" applyBorder="1" applyAlignment="1" applyProtection="1">
      <alignment horizontal="center" vertical="center"/>
      <protection hidden="1"/>
    </xf>
    <xf numFmtId="0" fontId="0" fillId="6" borderId="33" xfId="0" applyFill="1" applyBorder="1" applyAlignment="1" applyProtection="1">
      <alignment horizontal="center" wrapText="1"/>
      <protection hidden="1"/>
    </xf>
    <xf numFmtId="0" fontId="0" fillId="6" borderId="29" xfId="0" applyFill="1" applyBorder="1" applyAlignment="1" applyProtection="1">
      <alignment horizontal="center" wrapText="1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6" borderId="35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5" borderId="35" xfId="0" applyFill="1" applyBorder="1" applyAlignment="1" applyProtection="1">
      <alignment horizontal="center"/>
      <protection hidden="1"/>
    </xf>
    <xf numFmtId="0" fontId="0" fillId="6" borderId="61" xfId="0" applyFill="1" applyBorder="1" applyAlignment="1" applyProtection="1">
      <alignment horizontal="center"/>
      <protection hidden="1"/>
    </xf>
    <xf numFmtId="0" fontId="22" fillId="10" borderId="44" xfId="0" applyFont="1" applyFill="1" applyBorder="1" applyAlignment="1" applyProtection="1">
      <alignment horizontal="center" vertical="center"/>
      <protection hidden="1"/>
    </xf>
    <xf numFmtId="0" fontId="22" fillId="10" borderId="1" xfId="0" applyFont="1" applyFill="1" applyBorder="1" applyAlignment="1" applyProtection="1">
      <alignment horizontal="center" vertical="center"/>
      <protection hidden="1"/>
    </xf>
    <xf numFmtId="0" fontId="22" fillId="10" borderId="43" xfId="0" applyFont="1" applyFill="1" applyBorder="1" applyAlignment="1" applyProtection="1">
      <alignment horizontal="center" vertical="center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22" fillId="6" borderId="48" xfId="0" applyFont="1" applyFill="1" applyBorder="1" applyAlignment="1" applyProtection="1">
      <alignment horizontal="center" vertical="center"/>
      <protection hidden="1"/>
    </xf>
    <xf numFmtId="0" fontId="22" fillId="6" borderId="23" xfId="0" applyFont="1" applyFill="1" applyBorder="1" applyAlignment="1" applyProtection="1">
      <alignment horizontal="center" vertical="center"/>
      <protection hidden="1"/>
    </xf>
    <xf numFmtId="0" fontId="22" fillId="6" borderId="49" xfId="0" applyFont="1" applyFill="1" applyBorder="1" applyAlignment="1" applyProtection="1">
      <alignment horizontal="center" vertical="center"/>
      <protection hidden="1"/>
    </xf>
    <xf numFmtId="0" fontId="0" fillId="5" borderId="60" xfId="0" applyFill="1" applyBorder="1" applyAlignment="1" applyProtection="1">
      <alignment horizontal="center" vertical="center"/>
      <protection hidden="1"/>
    </xf>
    <xf numFmtId="0" fontId="0" fillId="5" borderId="42" xfId="0" applyFill="1" applyBorder="1" applyAlignment="1" applyProtection="1">
      <alignment horizontal="center" vertical="center"/>
      <protection hidden="1"/>
    </xf>
    <xf numFmtId="0" fontId="2" fillId="5" borderId="34" xfId="0" applyFont="1" applyFill="1" applyBorder="1" applyAlignment="1" applyProtection="1">
      <alignment horizontal="left" vertical="center" wrapText="1"/>
      <protection hidden="1"/>
    </xf>
    <xf numFmtId="0" fontId="2" fillId="5" borderId="28" xfId="0" applyFont="1" applyFill="1" applyBorder="1" applyAlignment="1" applyProtection="1">
      <alignment horizontal="left" vertical="center" wrapText="1"/>
      <protection hidden="1"/>
    </xf>
    <xf numFmtId="0" fontId="22" fillId="9" borderId="51" xfId="0" applyFont="1" applyFill="1" applyBorder="1" applyAlignment="1" applyProtection="1">
      <alignment horizontal="center" vertical="center"/>
      <protection hidden="1"/>
    </xf>
    <xf numFmtId="0" fontId="22" fillId="9" borderId="52" xfId="0" applyFont="1" applyFill="1" applyBorder="1" applyAlignment="1" applyProtection="1">
      <alignment horizontal="center" vertical="center"/>
      <protection hidden="1"/>
    </xf>
    <xf numFmtId="0" fontId="22" fillId="9" borderId="53" xfId="0" applyFont="1" applyFill="1" applyBorder="1" applyAlignment="1" applyProtection="1">
      <alignment horizontal="center" vertical="center"/>
      <protection hidden="1"/>
    </xf>
    <xf numFmtId="0" fontId="0" fillId="9" borderId="38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2" fillId="8" borderId="39" xfId="0" applyFont="1" applyFill="1" applyBorder="1" applyAlignment="1" applyProtection="1">
      <alignment horizontal="left" vertical="center" wrapText="1"/>
      <protection hidden="1"/>
    </xf>
    <xf numFmtId="0" fontId="2" fillId="8" borderId="55" xfId="0" applyFont="1" applyFill="1" applyBorder="1" applyAlignment="1" applyProtection="1">
      <alignment horizontal="left" vertical="center" wrapText="1"/>
      <protection hidden="1"/>
    </xf>
    <xf numFmtId="0" fontId="2" fillId="8" borderId="28" xfId="0" applyFont="1" applyFill="1" applyBorder="1" applyAlignment="1" applyProtection="1">
      <alignment horizontal="left" vertical="center" wrapText="1"/>
      <protection hidden="1"/>
    </xf>
    <xf numFmtId="0" fontId="2" fillId="8" borderId="42" xfId="0" applyFont="1" applyFill="1" applyBorder="1" applyAlignment="1" applyProtection="1">
      <alignment horizontal="left" vertical="center" wrapText="1"/>
      <protection hidden="1"/>
    </xf>
    <xf numFmtId="0" fontId="0" fillId="9" borderId="47" xfId="0" applyFill="1" applyBorder="1" applyAlignment="1" applyProtection="1">
      <alignment horizontal="center"/>
      <protection hidden="1"/>
    </xf>
    <xf numFmtId="0" fontId="0" fillId="9" borderId="40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35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0" fillId="9" borderId="35" xfId="0" applyFill="1" applyBorder="1" applyAlignment="1" applyProtection="1">
      <alignment horizont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2" fontId="3" fillId="0" borderId="13" xfId="2" applyNumberFormat="1" applyFont="1" applyFill="1" applyBorder="1" applyAlignment="1" applyProtection="1">
      <alignment horizontal="left"/>
      <protection locked="0" hidden="1"/>
    </xf>
    <xf numFmtId="0" fontId="3" fillId="0" borderId="13" xfId="2" applyFont="1" applyFill="1" applyBorder="1" applyAlignment="1" applyProtection="1">
      <alignment horizontal="left"/>
      <protection locked="0"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68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4" fillId="0" borderId="24" xfId="2" applyFont="1" applyFill="1" applyBorder="1" applyAlignment="1" applyProtection="1">
      <alignment horizontal="center"/>
      <protection hidden="1"/>
    </xf>
    <xf numFmtId="2" fontId="3" fillId="0" borderId="15" xfId="2" applyNumberFormat="1" applyFont="1" applyFill="1" applyBorder="1" applyAlignment="1" applyProtection="1">
      <alignment horizontal="left"/>
      <protection locked="0" hidden="1"/>
    </xf>
    <xf numFmtId="0" fontId="3" fillId="0" borderId="16" xfId="2" applyFont="1" applyFill="1" applyBorder="1" applyAlignment="1" applyProtection="1">
      <alignment horizontal="left"/>
      <protection locked="0" hidden="1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0" fontId="13" fillId="0" borderId="10" xfId="2" applyFont="1" applyFill="1" applyBorder="1" applyAlignment="1" applyProtection="1">
      <alignment horizontal="left" vertical="center" wrapText="1"/>
      <protection hidden="1"/>
    </xf>
    <xf numFmtId="0" fontId="13" fillId="0" borderId="2" xfId="2" applyFont="1" applyFill="1" applyAlignment="1" applyProtection="1">
      <alignment horizontal="left" vertical="center" wrapText="1"/>
      <protection hidden="1"/>
    </xf>
    <xf numFmtId="0" fontId="3" fillId="0" borderId="10" xfId="2" applyFont="1" applyFill="1" applyBorder="1" applyAlignment="1" applyProtection="1">
      <alignment horizontal="left" wrapText="1"/>
      <protection locked="0" hidden="1"/>
    </xf>
    <xf numFmtId="0" fontId="12" fillId="0" borderId="2" xfId="2" applyFont="1" applyFill="1" applyAlignment="1" applyProtection="1">
      <alignment horizontal="left" wrapText="1"/>
      <protection locked="0" hidden="1"/>
    </xf>
    <xf numFmtId="0" fontId="12" fillId="0" borderId="15" xfId="2" applyFont="1" applyFill="1" applyBorder="1" applyAlignment="1" applyProtection="1">
      <alignment horizontal="left" wrapText="1"/>
      <protection locked="0" hidden="1"/>
    </xf>
    <xf numFmtId="164" fontId="14" fillId="0" borderId="84" xfId="2" applyNumberFormat="1" applyFont="1" applyFill="1" applyBorder="1" applyAlignment="1" applyProtection="1">
      <alignment horizontal="right" vertical="center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9" xfId="2" applyFont="1" applyFill="1" applyBorder="1" applyAlignment="1" applyProtection="1">
      <alignment horizontal="left" vertical="center" wrapText="1"/>
      <protection hidden="1"/>
    </xf>
    <xf numFmtId="0" fontId="3" fillId="0" borderId="17" xfId="2" applyFont="1" applyFill="1" applyBorder="1" applyAlignment="1" applyProtection="1">
      <alignment horizontal="left" vertical="center" wrapText="1"/>
      <protection locked="0" hidden="1"/>
    </xf>
    <xf numFmtId="0" fontId="3" fillId="0" borderId="18" xfId="2" applyFont="1" applyFill="1" applyBorder="1" applyAlignment="1" applyProtection="1">
      <alignment horizontal="left" vertical="center" wrapText="1"/>
      <protection locked="0" hidden="1"/>
    </xf>
    <xf numFmtId="164" fontId="14" fillId="0" borderId="25" xfId="2" applyNumberFormat="1" applyFont="1" applyFill="1" applyBorder="1" applyAlignment="1" applyProtection="1">
      <alignment horizontal="right" vertical="center"/>
      <protection hidden="1"/>
    </xf>
    <xf numFmtId="164" fontId="14" fillId="0" borderId="26" xfId="2" applyNumberFormat="1" applyFont="1" applyFill="1" applyBorder="1" applyAlignment="1" applyProtection="1">
      <alignment horizontal="right" vertical="center"/>
      <protection hidden="1"/>
    </xf>
    <xf numFmtId="164" fontId="14" fillId="0" borderId="85" xfId="2" applyNumberFormat="1" applyFont="1" applyFill="1" applyBorder="1" applyAlignment="1" applyProtection="1">
      <alignment horizontal="right" vertical="center"/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2" fontId="3" fillId="0" borderId="2" xfId="2" applyNumberFormat="1" applyFont="1" applyFill="1" applyAlignment="1" applyProtection="1">
      <alignment horizontal="left"/>
      <protection locked="0" hidden="1"/>
    </xf>
    <xf numFmtId="0" fontId="3" fillId="0" borderId="2" xfId="2" applyFont="1" applyFill="1" applyAlignment="1" applyProtection="1">
      <alignment horizontal="left"/>
      <protection locked="0" hidden="1"/>
    </xf>
    <xf numFmtId="0" fontId="10" fillId="0" borderId="48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0" fillId="0" borderId="69" xfId="0" applyBorder="1" applyAlignment="1" applyProtection="1">
      <alignment horizontal="left" vertic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70" xfId="0" applyBorder="1" applyAlignment="1" applyProtection="1">
      <alignment horizontal="left" vertical="center" wrapText="1"/>
      <protection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0" fillId="5" borderId="12" xfId="3" applyFont="1" applyFill="1" applyBorder="1" applyAlignment="1" applyProtection="1">
      <alignment vertical="center" wrapText="1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locked="0" hidden="1"/>
    </xf>
    <xf numFmtId="0" fontId="11" fillId="0" borderId="8" xfId="2" applyFont="1" applyFill="1" applyBorder="1" applyAlignment="1" applyProtection="1">
      <alignment horizontal="center" vertical="center" wrapText="1"/>
      <protection locked="0" hidden="1"/>
    </xf>
    <xf numFmtId="0" fontId="11" fillId="0" borderId="9" xfId="2" applyFont="1" applyFill="1" applyBorder="1" applyAlignment="1" applyProtection="1">
      <alignment horizontal="center" vertical="center" wrapText="1"/>
      <protection locked="0" hidden="1"/>
    </xf>
    <xf numFmtId="0" fontId="4" fillId="0" borderId="22" xfId="2" applyFont="1" applyFill="1" applyBorder="1" applyAlignment="1" applyProtection="1">
      <alignment horizontal="center"/>
      <protection locked="0" hidden="1"/>
    </xf>
    <xf numFmtId="0" fontId="4" fillId="0" borderId="23" xfId="2" applyFont="1" applyFill="1" applyBorder="1" applyAlignment="1" applyProtection="1">
      <alignment horizontal="center"/>
      <protection locked="0" hidden="1"/>
    </xf>
    <xf numFmtId="0" fontId="4" fillId="0" borderId="24" xfId="2" applyFont="1" applyFill="1" applyBorder="1" applyAlignment="1" applyProtection="1">
      <alignment horizontal="center"/>
      <protection locked="0" hidden="1"/>
    </xf>
    <xf numFmtId="0" fontId="13" fillId="0" borderId="44" xfId="2" applyFont="1" applyFill="1" applyBorder="1" applyAlignment="1" applyProtection="1">
      <alignment horizontal="left"/>
      <protection locked="0" hidden="1"/>
    </xf>
    <xf numFmtId="0" fontId="13" fillId="0" borderId="1" xfId="2" applyFont="1" applyFill="1" applyBorder="1" applyAlignment="1" applyProtection="1">
      <alignment horizontal="left"/>
      <protection locked="0" hidden="1"/>
    </xf>
    <xf numFmtId="0" fontId="12" fillId="0" borderId="75" xfId="2" applyFont="1" applyFill="1" applyBorder="1" applyAlignment="1" applyProtection="1">
      <alignment horizontal="left"/>
      <protection locked="0" hidden="1"/>
    </xf>
    <xf numFmtId="0" fontId="12" fillId="0" borderId="71" xfId="2" applyFont="1" applyFill="1" applyBorder="1" applyAlignment="1" applyProtection="1">
      <alignment horizontal="left"/>
      <protection locked="0" hidden="1"/>
    </xf>
    <xf numFmtId="2" fontId="14" fillId="0" borderId="4" xfId="2" applyNumberFormat="1" applyFont="1" applyFill="1" applyBorder="1" applyAlignment="1" applyProtection="1">
      <alignment horizontal="right" vertical="center"/>
      <protection locked="0" hidden="1"/>
    </xf>
    <xf numFmtId="2" fontId="14" fillId="0" borderId="5" xfId="2" applyNumberFormat="1" applyFont="1" applyFill="1" applyBorder="1" applyAlignment="1" applyProtection="1">
      <alignment horizontal="right" vertical="center"/>
      <protection locked="0" hidden="1"/>
    </xf>
    <xf numFmtId="0" fontId="13" fillId="0" borderId="20" xfId="2" applyFont="1" applyFill="1" applyBorder="1" applyAlignment="1" applyProtection="1">
      <alignment horizontal="left" wrapText="1"/>
      <protection locked="0" hidden="1"/>
    </xf>
    <xf numFmtId="0" fontId="13" fillId="0" borderId="74" xfId="2" applyFont="1" applyFill="1" applyBorder="1" applyAlignment="1" applyProtection="1">
      <alignment horizontal="left" wrapText="1"/>
      <protection locked="0" hidden="1"/>
    </xf>
    <xf numFmtId="2" fontId="12" fillId="0" borderId="26" xfId="2" applyNumberFormat="1" applyFont="1" applyFill="1" applyBorder="1" applyAlignment="1" applyProtection="1">
      <alignment horizontal="left"/>
      <protection locked="0" hidden="1"/>
    </xf>
    <xf numFmtId="0" fontId="12" fillId="0" borderId="73" xfId="2" applyFont="1" applyFill="1" applyBorder="1" applyAlignment="1" applyProtection="1">
      <alignment horizontal="left"/>
      <protection locked="0" hidden="1"/>
    </xf>
    <xf numFmtId="0" fontId="13" fillId="0" borderId="69" xfId="2" applyFont="1" applyFill="1" applyBorder="1" applyAlignment="1" applyProtection="1">
      <alignment horizontal="left" vertical="center" wrapText="1"/>
      <protection locked="0" hidden="1"/>
    </xf>
    <xf numFmtId="0" fontId="13" fillId="0" borderId="68" xfId="2" applyFont="1" applyFill="1" applyBorder="1" applyAlignment="1" applyProtection="1">
      <alignment horizontal="left" vertical="center" wrapText="1"/>
      <protection locked="0" hidden="1"/>
    </xf>
    <xf numFmtId="0" fontId="13" fillId="0" borderId="70" xfId="2" applyFont="1" applyFill="1" applyBorder="1" applyAlignment="1" applyProtection="1">
      <alignment horizontal="left" vertical="center" wrapText="1"/>
      <protection locked="0" hidden="1"/>
    </xf>
    <xf numFmtId="0" fontId="14" fillId="0" borderId="72" xfId="2" applyFont="1" applyFill="1" applyBorder="1" applyAlignment="1" applyProtection="1">
      <alignment horizontal="left"/>
      <protection locked="0" hidden="1"/>
    </xf>
    <xf numFmtId="0" fontId="14" fillId="0" borderId="26" xfId="2" applyFont="1" applyFill="1" applyBorder="1" applyAlignment="1" applyProtection="1">
      <alignment horizontal="left"/>
      <protection locked="0" hidden="1"/>
    </xf>
    <xf numFmtId="0" fontId="14" fillId="0" borderId="73" xfId="2" applyFont="1" applyFill="1" applyBorder="1" applyAlignment="1" applyProtection="1">
      <alignment horizontal="left"/>
      <protection locked="0" hidden="1"/>
    </xf>
    <xf numFmtId="0" fontId="13" fillId="0" borderId="65" xfId="2" applyFont="1" applyFill="1" applyBorder="1" applyAlignment="1" applyProtection="1">
      <alignment horizontal="left" vertical="center" wrapText="1"/>
      <protection locked="0" hidden="1"/>
    </xf>
    <xf numFmtId="0" fontId="13" fillId="0" borderId="66" xfId="2" applyFont="1" applyFill="1" applyBorder="1" applyAlignment="1" applyProtection="1">
      <alignment horizontal="left" vertical="center" wrapText="1"/>
      <protection locked="0" hidden="1"/>
    </xf>
    <xf numFmtId="2" fontId="12" fillId="0" borderId="13" xfId="2" applyNumberFormat="1" applyFont="1" applyFill="1" applyBorder="1" applyAlignment="1" applyProtection="1">
      <alignment horizontal="left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3" fillId="0" borderId="82" xfId="2" applyFont="1" applyFill="1" applyBorder="1" applyAlignment="1" applyProtection="1">
      <alignment horizontal="left" wrapText="1"/>
      <protection locked="0" hidden="1"/>
    </xf>
    <xf numFmtId="2" fontId="3" fillId="0" borderId="25" xfId="2" applyNumberFormat="1" applyFont="1" applyFill="1" applyBorder="1" applyAlignment="1" applyProtection="1">
      <alignment horizontal="left"/>
      <protection locked="0" hidden="1"/>
    </xf>
    <xf numFmtId="2" fontId="3" fillId="0" borderId="73" xfId="2" applyNumberFormat="1" applyFont="1" applyFill="1" applyBorder="1" applyAlignment="1" applyProtection="1">
      <alignment horizontal="left"/>
      <protection locked="0" hidden="1"/>
    </xf>
    <xf numFmtId="0" fontId="13" fillId="0" borderId="19" xfId="2" applyFont="1" applyFill="1" applyBorder="1" applyAlignment="1" applyProtection="1">
      <alignment horizontal="left" vertical="center" wrapText="1"/>
      <protection locked="0" hidden="1"/>
    </xf>
    <xf numFmtId="0" fontId="13" fillId="0" borderId="20" xfId="2" applyFont="1" applyFill="1" applyBorder="1" applyAlignment="1" applyProtection="1">
      <alignment horizontal="left" vertical="center" wrapText="1"/>
      <protection locked="0" hidden="1"/>
    </xf>
    <xf numFmtId="0" fontId="13" fillId="0" borderId="74" xfId="2" applyFont="1" applyFill="1" applyBorder="1" applyAlignment="1" applyProtection="1">
      <alignment horizontal="left" vertical="center" wrapText="1"/>
      <protection locked="0" hidden="1"/>
    </xf>
    <xf numFmtId="0" fontId="3" fillId="0" borderId="17" xfId="2" applyFont="1" applyFill="1" applyBorder="1" applyAlignment="1" applyProtection="1">
      <alignment horizontal="left" wrapText="1"/>
      <protection locked="0" hidden="1"/>
    </xf>
    <xf numFmtId="0" fontId="3" fillId="0" borderId="18" xfId="2" applyFont="1" applyFill="1" applyBorder="1" applyAlignment="1" applyProtection="1">
      <alignment horizontal="left" wrapText="1"/>
      <protection locked="0" hidden="1"/>
    </xf>
    <xf numFmtId="2" fontId="20" fillId="0" borderId="25" xfId="2" applyNumberFormat="1" applyFont="1" applyFill="1" applyBorder="1" applyAlignment="1" applyProtection="1">
      <alignment horizontal="left"/>
      <protection locked="0" hidden="1"/>
    </xf>
    <xf numFmtId="2" fontId="20" fillId="0" borderId="73" xfId="2" applyNumberFormat="1" applyFont="1" applyFill="1" applyBorder="1" applyAlignment="1" applyProtection="1">
      <alignment horizontal="left"/>
      <protection locked="0" hidden="1"/>
    </xf>
    <xf numFmtId="2" fontId="12" fillId="0" borderId="25" xfId="2" applyNumberFormat="1" applyFont="1" applyFill="1" applyBorder="1" applyAlignment="1" applyProtection="1">
      <alignment horizontal="left"/>
      <protection locked="0" hidden="1"/>
    </xf>
    <xf numFmtId="2" fontId="12" fillId="0" borderId="73" xfId="2" applyNumberFormat="1" applyFont="1" applyFill="1" applyBorder="1" applyAlignment="1" applyProtection="1">
      <alignment horizontal="left"/>
      <protection locked="0" hidden="1"/>
    </xf>
    <xf numFmtId="0" fontId="12" fillId="12" borderId="15" xfId="2" applyFont="1" applyFill="1" applyBorder="1" applyAlignment="1" applyProtection="1">
      <alignment horizontal="center"/>
      <protection locked="0"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95250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3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3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3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18</xdr:row>
          <xdr:rowOff>161925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3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3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7" Type="http://schemas.openxmlformats.org/officeDocument/2006/relationships/ctrlProp" Target="../ctrlProps/ctrlProp1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7" Type="http://schemas.openxmlformats.org/officeDocument/2006/relationships/ctrlProp" Target="../ctrlProps/ctrlProp1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255" t="s">
        <v>0</v>
      </c>
      <c r="C2" s="256"/>
      <c r="D2" s="256"/>
      <c r="E2" s="256"/>
      <c r="F2" s="256"/>
      <c r="G2" s="256"/>
      <c r="H2" s="256"/>
      <c r="I2" s="256"/>
      <c r="J2" s="256"/>
      <c r="K2" s="257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118</v>
      </c>
      <c r="D4" s="24" t="s">
        <v>82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114</v>
      </c>
      <c r="D5" s="32" t="s">
        <v>115</v>
      </c>
      <c r="E5" s="33">
        <v>36</v>
      </c>
      <c r="F5" s="33">
        <v>0</v>
      </c>
      <c r="G5" s="26" t="s">
        <v>116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120</v>
      </c>
      <c r="D6" s="32" t="s">
        <v>121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111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111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111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111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111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111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111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241" t="s">
        <v>14</v>
      </c>
      <c r="C16" s="242"/>
      <c r="D16" s="242"/>
      <c r="E16" s="242"/>
      <c r="F16" s="242"/>
      <c r="G16" s="242"/>
      <c r="H16" s="242"/>
      <c r="I16" s="242"/>
      <c r="J16" s="243"/>
    </row>
    <row r="17" spans="2:10" x14ac:dyDescent="0.25">
      <c r="B17" s="244" t="s">
        <v>1</v>
      </c>
      <c r="C17" s="260" t="s">
        <v>2</v>
      </c>
      <c r="D17" s="258" t="s">
        <v>15</v>
      </c>
      <c r="E17" s="246" t="s">
        <v>16</v>
      </c>
      <c r="F17" s="247"/>
      <c r="G17" s="248" t="s">
        <v>17</v>
      </c>
      <c r="H17" s="249"/>
      <c r="I17" s="250" t="s">
        <v>18</v>
      </c>
      <c r="J17" s="247"/>
    </row>
    <row r="18" spans="2:10" x14ac:dyDescent="0.25">
      <c r="B18" s="245"/>
      <c r="C18" s="261"/>
      <c r="D18" s="259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262" t="s">
        <v>23</v>
      </c>
      <c r="C31" s="263"/>
      <c r="D31" s="263"/>
      <c r="E31" s="263"/>
      <c r="F31" s="263"/>
      <c r="G31" s="263"/>
      <c r="H31" s="263"/>
      <c r="I31" s="263"/>
      <c r="J31" s="264"/>
    </row>
    <row r="32" spans="2:10" x14ac:dyDescent="0.25">
      <c r="B32" s="265" t="s">
        <v>1</v>
      </c>
      <c r="C32" s="267" t="s">
        <v>2</v>
      </c>
      <c r="D32" s="268"/>
      <c r="E32" s="275" t="s">
        <v>16</v>
      </c>
      <c r="F32" s="276"/>
      <c r="G32" s="273" t="s">
        <v>17</v>
      </c>
      <c r="H32" s="274"/>
      <c r="I32" s="271" t="s">
        <v>18</v>
      </c>
      <c r="J32" s="272"/>
    </row>
    <row r="33" spans="2:10" x14ac:dyDescent="0.25">
      <c r="B33" s="266"/>
      <c r="C33" s="269"/>
      <c r="D33" s="270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251" t="s">
        <v>81</v>
      </c>
      <c r="C46" s="252"/>
      <c r="D46" s="252"/>
      <c r="E46" s="252"/>
      <c r="F46" s="252"/>
      <c r="G46" s="252"/>
      <c r="H46" s="252"/>
      <c r="I46" s="252"/>
      <c r="J46" s="253"/>
    </row>
    <row r="47" spans="2:10" ht="15.75" customHeight="1" x14ac:dyDescent="0.25">
      <c r="B47" s="235" t="s">
        <v>1</v>
      </c>
      <c r="C47" s="231" t="s">
        <v>2</v>
      </c>
      <c r="D47" s="232"/>
      <c r="E47" s="235" t="s">
        <v>16</v>
      </c>
      <c r="F47" s="236"/>
      <c r="G47" s="237" t="s">
        <v>17</v>
      </c>
      <c r="H47" s="238"/>
      <c r="I47" s="239" t="s">
        <v>18</v>
      </c>
      <c r="J47" s="240"/>
    </row>
    <row r="48" spans="2:10" x14ac:dyDescent="0.25">
      <c r="B48" s="254"/>
      <c r="C48" s="233"/>
      <c r="D48" s="234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94"/>
  <sheetViews>
    <sheetView zoomScaleNormal="100" workbookViewId="0">
      <selection activeCell="E23" sqref="E23"/>
    </sheetView>
  </sheetViews>
  <sheetFormatPr defaultColWidth="9.140625"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7" width="3" style="14" customWidth="1"/>
    <col min="8" max="16384" width="9.140625" style="14"/>
  </cols>
  <sheetData>
    <row r="1" spans="1:10" ht="15.75" thickBot="1" x14ac:dyDescent="0.3">
      <c r="A1" s="279"/>
      <c r="B1" s="280"/>
      <c r="C1" s="280"/>
      <c r="D1" s="280"/>
      <c r="E1" s="280"/>
      <c r="F1" s="280"/>
      <c r="G1" s="279"/>
    </row>
    <row r="2" spans="1:10" ht="45.75" customHeight="1" thickBot="1" x14ac:dyDescent="0.3">
      <c r="A2" s="279"/>
      <c r="B2" s="281" t="s">
        <v>26</v>
      </c>
      <c r="C2" s="282"/>
      <c r="D2" s="282"/>
      <c r="E2" s="282"/>
      <c r="F2" s="283"/>
      <c r="G2" s="279"/>
    </row>
    <row r="3" spans="1:10" ht="15.75" thickBot="1" x14ac:dyDescent="0.3">
      <c r="A3" s="279"/>
      <c r="B3" s="284"/>
      <c r="C3" s="284"/>
      <c r="D3" s="284"/>
      <c r="E3" s="284"/>
      <c r="F3" s="284"/>
      <c r="G3" s="279"/>
    </row>
    <row r="4" spans="1:10" x14ac:dyDescent="0.25">
      <c r="A4" s="279"/>
      <c r="B4" s="158" t="s">
        <v>27</v>
      </c>
      <c r="C4" s="211"/>
      <c r="D4" s="211"/>
      <c r="E4" s="211"/>
      <c r="F4" s="212"/>
      <c r="G4" s="279"/>
    </row>
    <row r="5" spans="1:10" x14ac:dyDescent="0.25">
      <c r="A5" s="279"/>
      <c r="B5" s="159" t="s">
        <v>28</v>
      </c>
      <c r="C5" s="213"/>
      <c r="D5" s="213"/>
      <c r="E5" s="213"/>
      <c r="F5" s="214"/>
      <c r="G5" s="279"/>
      <c r="H5" s="160"/>
      <c r="I5" s="160"/>
      <c r="J5" s="160"/>
    </row>
    <row r="6" spans="1:10" x14ac:dyDescent="0.25">
      <c r="A6" s="279"/>
      <c r="B6" s="159" t="s">
        <v>29</v>
      </c>
      <c r="C6" s="213"/>
      <c r="D6" s="213"/>
      <c r="E6" s="213"/>
      <c r="F6" s="214"/>
      <c r="G6" s="279"/>
    </row>
    <row r="7" spans="1:10" x14ac:dyDescent="0.25">
      <c r="A7" s="279"/>
      <c r="B7" s="159" t="s">
        <v>30</v>
      </c>
      <c r="C7" s="213"/>
      <c r="D7" s="213"/>
      <c r="E7" s="213"/>
      <c r="F7" s="214"/>
      <c r="G7" s="279"/>
    </row>
    <row r="8" spans="1:10" x14ac:dyDescent="0.25">
      <c r="A8" s="279"/>
      <c r="B8" s="159" t="s">
        <v>31</v>
      </c>
      <c r="C8" s="213"/>
      <c r="D8" s="213"/>
      <c r="E8" s="213"/>
      <c r="F8" s="214"/>
      <c r="G8" s="279"/>
    </row>
    <row r="9" spans="1:10" x14ac:dyDescent="0.25">
      <c r="A9" s="279"/>
      <c r="B9" s="159" t="s">
        <v>32</v>
      </c>
      <c r="C9" s="213"/>
      <c r="D9" s="213"/>
      <c r="E9" s="213"/>
      <c r="F9" s="214"/>
      <c r="G9" s="279"/>
    </row>
    <row r="10" spans="1:10" ht="15.75" customHeight="1" thickBot="1" x14ac:dyDescent="0.3">
      <c r="A10" s="279"/>
      <c r="B10" s="161" t="s">
        <v>33</v>
      </c>
      <c r="C10" s="218" t="s">
        <v>119</v>
      </c>
      <c r="D10" s="219"/>
      <c r="E10" s="285"/>
      <c r="F10" s="286"/>
      <c r="G10" s="279"/>
    </row>
    <row r="11" spans="1:10" ht="15.75" thickBot="1" x14ac:dyDescent="0.3">
      <c r="A11" s="279"/>
      <c r="B11" s="284"/>
      <c r="C11" s="284"/>
      <c r="D11" s="284"/>
      <c r="E11" s="284"/>
      <c r="F11" s="284"/>
      <c r="G11" s="279"/>
    </row>
    <row r="12" spans="1:10" ht="30" customHeight="1" thickBot="1" x14ac:dyDescent="0.3">
      <c r="A12" s="279"/>
      <c r="B12" s="281" t="s">
        <v>34</v>
      </c>
      <c r="C12" s="282"/>
      <c r="D12" s="282"/>
      <c r="E12" s="282"/>
      <c r="F12" s="283"/>
      <c r="G12" s="279"/>
    </row>
    <row r="13" spans="1:10" ht="45" customHeight="1" x14ac:dyDescent="0.25">
      <c r="A13" s="279"/>
      <c r="B13" s="325" t="s">
        <v>130</v>
      </c>
      <c r="C13" s="326"/>
      <c r="D13" s="326"/>
      <c r="E13" s="327"/>
      <c r="F13" s="187"/>
      <c r="G13" s="279"/>
    </row>
    <row r="14" spans="1:10" ht="45" customHeight="1" x14ac:dyDescent="0.25">
      <c r="A14" s="279"/>
      <c r="B14" s="277" t="s">
        <v>35</v>
      </c>
      <c r="C14" s="278"/>
      <c r="D14" s="278"/>
      <c r="E14" s="278"/>
      <c r="F14" s="162"/>
      <c r="G14" s="279"/>
    </row>
    <row r="15" spans="1:10" ht="45" customHeight="1" x14ac:dyDescent="0.25">
      <c r="A15" s="279"/>
      <c r="B15" s="277" t="s">
        <v>36</v>
      </c>
      <c r="C15" s="278"/>
      <c r="D15" s="278"/>
      <c r="E15" s="278"/>
      <c r="F15" s="162"/>
      <c r="G15" s="279"/>
    </row>
    <row r="16" spans="1:10" ht="45" customHeight="1" x14ac:dyDescent="0.25">
      <c r="A16" s="279"/>
      <c r="B16" s="287" t="s">
        <v>37</v>
      </c>
      <c r="C16" s="288"/>
      <c r="D16" s="288"/>
      <c r="E16" s="288"/>
      <c r="F16" s="162"/>
      <c r="G16" s="279"/>
    </row>
    <row r="17" spans="1:7" ht="45" customHeight="1" thickBot="1" x14ac:dyDescent="0.3">
      <c r="A17" s="279"/>
      <c r="B17" s="229" t="s">
        <v>129</v>
      </c>
      <c r="C17" s="230"/>
      <c r="D17" s="230"/>
      <c r="E17" s="230"/>
      <c r="F17" s="163"/>
      <c r="G17" s="279"/>
    </row>
    <row r="18" spans="1:7" ht="15.75" thickBot="1" x14ac:dyDescent="0.3">
      <c r="A18" s="279"/>
      <c r="B18" s="284"/>
      <c r="C18" s="284"/>
      <c r="D18" s="284"/>
      <c r="E18" s="284"/>
      <c r="F18" s="284"/>
      <c r="G18" s="279"/>
    </row>
    <row r="19" spans="1:7" ht="24" customHeight="1" thickBot="1" x14ac:dyDescent="0.3">
      <c r="A19" s="279"/>
      <c r="B19" s="152" t="s">
        <v>83</v>
      </c>
      <c r="C19" s="311" t="str">
        <f>'Zákl. nastavenie'!C4</f>
        <v>Cena celkom</v>
      </c>
      <c r="D19" s="312"/>
      <c r="E19" s="312"/>
      <c r="F19" s="313"/>
      <c r="G19" s="279"/>
    </row>
    <row r="20" spans="1:7" ht="15" customHeight="1" x14ac:dyDescent="0.25">
      <c r="A20" s="279"/>
      <c r="B20" s="164" t="s">
        <v>38</v>
      </c>
      <c r="C20" s="165" t="s">
        <v>39</v>
      </c>
      <c r="D20" s="165"/>
      <c r="E20" s="166" t="s">
        <v>40</v>
      </c>
      <c r="F20" s="167" t="s">
        <v>41</v>
      </c>
      <c r="G20" s="279"/>
    </row>
    <row r="21" spans="1:7" ht="15.75" thickBot="1" x14ac:dyDescent="0.3">
      <c r="A21" s="279"/>
      <c r="B21" s="144" t="str">
        <f>'Zákl. nastavenie'!G4</f>
        <v>čím menej, tým lepšie</v>
      </c>
      <c r="C21" s="289">
        <f>'Zákl. nastavenie'!I4</f>
        <v>33.333333333333329</v>
      </c>
      <c r="D21" s="290"/>
      <c r="E21" s="145">
        <f>'Zákl. nastavenie'!F4</f>
        <v>0</v>
      </c>
      <c r="F21" s="146">
        <f>'Zákl. nastavenie'!E4</f>
        <v>30000</v>
      </c>
      <c r="G21" s="279"/>
    </row>
    <row r="22" spans="1:7" ht="30.75" thickBot="1" x14ac:dyDescent="0.3">
      <c r="A22" s="279"/>
      <c r="B22" s="168" t="s">
        <v>42</v>
      </c>
      <c r="C22" s="169" t="s">
        <v>43</v>
      </c>
      <c r="D22" s="170" t="s">
        <v>44</v>
      </c>
      <c r="E22" s="171" t="s">
        <v>45</v>
      </c>
      <c r="F22" s="172" t="s">
        <v>46</v>
      </c>
      <c r="G22" s="279"/>
    </row>
    <row r="23" spans="1:7" ht="18.75" x14ac:dyDescent="0.3">
      <c r="A23" s="279"/>
      <c r="B23" s="122" t="s">
        <v>87</v>
      </c>
      <c r="C23" s="173">
        <v>1</v>
      </c>
      <c r="D23" s="150">
        <v>1000</v>
      </c>
      <c r="E23" s="174">
        <f>IF(C$10="Som platcom DPH",D23*0.23,0)</f>
        <v>230</v>
      </c>
      <c r="F23" s="175">
        <f>SUM(D23+E23)*C23</f>
        <v>1230</v>
      </c>
      <c r="G23" s="279"/>
    </row>
    <row r="24" spans="1:7" ht="19.5" thickBot="1" x14ac:dyDescent="0.35">
      <c r="A24" s="279"/>
      <c r="B24" s="122" t="s">
        <v>12</v>
      </c>
      <c r="C24" s="173">
        <v>1</v>
      </c>
      <c r="D24" s="151">
        <v>0</v>
      </c>
      <c r="E24" s="174">
        <f>IF(C$10="Som platcom DPH",D24*0.23,0)</f>
        <v>0</v>
      </c>
      <c r="F24" s="175">
        <f>SUM(D24+E24)*C24</f>
        <v>0</v>
      </c>
      <c r="G24" s="279"/>
    </row>
    <row r="25" spans="1:7" x14ac:dyDescent="0.25">
      <c r="A25" s="279"/>
      <c r="B25" s="291" t="s">
        <v>22</v>
      </c>
      <c r="C25" s="292"/>
      <c r="D25" s="293"/>
      <c r="E25" s="294"/>
      <c r="F25" s="176">
        <f>SUM(F23:F24)</f>
        <v>1230</v>
      </c>
      <c r="G25" s="279"/>
    </row>
    <row r="26" spans="1:7" ht="19.5" thickBot="1" x14ac:dyDescent="0.35">
      <c r="A26" s="279"/>
      <c r="B26" s="177" t="s">
        <v>47</v>
      </c>
      <c r="C26" s="295">
        <f>IF(C21=100,"Toto je jediné kritérium a prepočet na body sa preto neuplatňuje",IF(B21="čím menej, tým lepšie",(C21*(F21-F25)/(F21-E21)),(C21*(F25-E21)/(F21-E21))))</f>
        <v>31.966666666666661</v>
      </c>
      <c r="D26" s="295"/>
      <c r="E26" s="295"/>
      <c r="F26" s="296"/>
      <c r="G26" s="279"/>
    </row>
    <row r="27" spans="1:7" ht="15" customHeight="1" thickBot="1" x14ac:dyDescent="0.3">
      <c r="A27" s="279"/>
      <c r="B27" s="297"/>
      <c r="C27" s="298"/>
      <c r="D27" s="298"/>
      <c r="E27" s="298"/>
      <c r="F27" s="299"/>
      <c r="G27" s="279"/>
    </row>
    <row r="28" spans="1:7" ht="22.5" customHeight="1" thickBot="1" x14ac:dyDescent="0.3">
      <c r="A28" s="279"/>
      <c r="B28" s="153" t="s">
        <v>84</v>
      </c>
      <c r="C28" s="312" t="str">
        <f>'Zákl. nastavenie'!C5</f>
        <v>Záruka navyše</v>
      </c>
      <c r="D28" s="312"/>
      <c r="E28" s="312"/>
      <c r="F28" s="313"/>
      <c r="G28" s="279"/>
    </row>
    <row r="29" spans="1:7" x14ac:dyDescent="0.25">
      <c r="A29" s="279"/>
      <c r="B29" s="178" t="s">
        <v>38</v>
      </c>
      <c r="C29" s="179" t="s">
        <v>39</v>
      </c>
      <c r="D29" s="179"/>
      <c r="E29" s="180" t="s">
        <v>40</v>
      </c>
      <c r="F29" s="181" t="s">
        <v>41</v>
      </c>
      <c r="G29" s="279"/>
    </row>
    <row r="30" spans="1:7" x14ac:dyDescent="0.25">
      <c r="A30" s="279"/>
      <c r="B30" s="154" t="str">
        <f>'Zákl. nastavenie'!G5</f>
        <v>čím viac, tým lepšie</v>
      </c>
      <c r="C30" s="300">
        <f>'Zákl. nastavenie'!I5</f>
        <v>33.333333333333329</v>
      </c>
      <c r="D30" s="301"/>
      <c r="E30" s="155">
        <f>'Zákl. nastavenie'!F5</f>
        <v>0</v>
      </c>
      <c r="F30" s="156">
        <f>'Zákl. nastavenie'!E5</f>
        <v>36</v>
      </c>
      <c r="G30" s="279"/>
    </row>
    <row r="31" spans="1:7" ht="15.75" customHeight="1" thickBot="1" x14ac:dyDescent="0.3">
      <c r="A31" s="279"/>
      <c r="B31" s="302" t="s">
        <v>48</v>
      </c>
      <c r="C31" s="303"/>
      <c r="D31" s="303"/>
      <c r="E31" s="304"/>
      <c r="F31" s="182" t="s">
        <v>49</v>
      </c>
      <c r="G31" s="279"/>
    </row>
    <row r="32" spans="1:7" ht="33.75" customHeight="1" thickBot="1" x14ac:dyDescent="0.35">
      <c r="A32" s="279"/>
      <c r="B32" s="314" t="s">
        <v>12</v>
      </c>
      <c r="C32" s="315"/>
      <c r="D32" s="315"/>
      <c r="E32" s="315"/>
      <c r="F32" s="124">
        <v>100</v>
      </c>
      <c r="G32" s="279"/>
    </row>
    <row r="33" spans="1:7" ht="19.5" thickBot="1" x14ac:dyDescent="0.35">
      <c r="A33" s="279"/>
      <c r="B33" s="177" t="s">
        <v>47</v>
      </c>
      <c r="C33" s="316">
        <f>IF(C30=100,"Toto je jediné kritérium a prepočet na body sa tak neuplatňuje",IF(B30="čím menej, tým lepšie",(C30*(F30-F32)/(F30-E30)),(C30*(F32-E30)/(F30-E30))))</f>
        <v>92.592592592592581</v>
      </c>
      <c r="D33" s="317"/>
      <c r="E33" s="317"/>
      <c r="F33" s="318"/>
      <c r="G33" s="279"/>
    </row>
    <row r="34" spans="1:7" ht="15.75" thickBot="1" x14ac:dyDescent="0.3">
      <c r="A34" s="279"/>
      <c r="B34" s="297"/>
      <c r="C34" s="298"/>
      <c r="D34" s="298"/>
      <c r="E34" s="298"/>
      <c r="F34" s="299"/>
      <c r="G34" s="279"/>
    </row>
    <row r="35" spans="1:7" ht="25.5" customHeight="1" thickBot="1" x14ac:dyDescent="0.3">
      <c r="A35" s="279"/>
      <c r="B35" s="152" t="s">
        <v>85</v>
      </c>
      <c r="C35" s="311"/>
      <c r="D35" s="312"/>
      <c r="E35" s="312"/>
      <c r="F35" s="313"/>
      <c r="G35" s="279"/>
    </row>
    <row r="36" spans="1:7" x14ac:dyDescent="0.25">
      <c r="A36" s="279"/>
      <c r="B36" s="178" t="s">
        <v>38</v>
      </c>
      <c r="C36" s="319" t="s">
        <v>39</v>
      </c>
      <c r="D36" s="319"/>
      <c r="E36" s="180" t="s">
        <v>40</v>
      </c>
      <c r="F36" s="181" t="s">
        <v>41</v>
      </c>
      <c r="G36" s="279"/>
    </row>
    <row r="37" spans="1:7" x14ac:dyDescent="0.25">
      <c r="A37" s="279"/>
      <c r="B37" s="154" t="str">
        <f>'Zákl. nastavenie'!G6</f>
        <v>čím menej, tým lepšie</v>
      </c>
      <c r="C37" s="320">
        <f>'Zákl. nastavenie'!I6</f>
        <v>33.333333333333329</v>
      </c>
      <c r="D37" s="321"/>
      <c r="E37" s="155">
        <f>'Zákl. nastavenie'!F6</f>
        <v>50</v>
      </c>
      <c r="F37" s="156">
        <f>'Zákl. nastavenie'!E6</f>
        <v>100</v>
      </c>
      <c r="G37" s="279"/>
    </row>
    <row r="38" spans="1:7" ht="15.75" thickBot="1" x14ac:dyDescent="0.3">
      <c r="A38" s="279"/>
      <c r="B38" s="305" t="s">
        <v>48</v>
      </c>
      <c r="C38" s="306"/>
      <c r="D38" s="306"/>
      <c r="E38" s="306"/>
      <c r="F38" s="182" t="s">
        <v>49</v>
      </c>
      <c r="G38" s="279"/>
    </row>
    <row r="39" spans="1:7" ht="30" customHeight="1" thickBot="1" x14ac:dyDescent="0.35">
      <c r="A39" s="279"/>
      <c r="B39" s="307" t="s">
        <v>12</v>
      </c>
      <c r="C39" s="308"/>
      <c r="D39" s="308"/>
      <c r="E39" s="309"/>
      <c r="F39" s="124">
        <v>400</v>
      </c>
      <c r="G39" s="279"/>
    </row>
    <row r="40" spans="1:7" ht="19.5" thickBot="1" x14ac:dyDescent="0.35">
      <c r="A40" s="279"/>
      <c r="B40" s="177" t="s">
        <v>47</v>
      </c>
      <c r="C40" s="295">
        <f>IF(C37=100,"Toto je jediné kritérium a prepočet na body sa tak neuplatňuje",IF(B37="čím menej, tým lepšie",(C37*(F37-F39)/(F37-E37)),(C37*(F39-E37)/(F37-E37))))</f>
        <v>-199.99999999999997</v>
      </c>
      <c r="D40" s="295"/>
      <c r="E40" s="295"/>
      <c r="F40" s="310"/>
      <c r="G40" s="279"/>
    </row>
    <row r="41" spans="1:7" ht="15.75" thickBot="1" x14ac:dyDescent="0.3">
      <c r="A41" s="279"/>
      <c r="B41" s="284"/>
      <c r="C41" s="284"/>
      <c r="D41" s="284"/>
      <c r="E41" s="284"/>
      <c r="F41" s="284"/>
      <c r="G41" s="279"/>
    </row>
    <row r="42" spans="1:7" ht="21" customHeight="1" thickBot="1" x14ac:dyDescent="0.3">
      <c r="A42" s="279"/>
      <c r="B42" s="152" t="s">
        <v>86</v>
      </c>
      <c r="C42" s="311" t="str">
        <f>'Zákl. nastavenie'!C7</f>
        <v>...</v>
      </c>
      <c r="D42" s="312"/>
      <c r="E42" s="312"/>
      <c r="F42" s="313"/>
      <c r="G42" s="279"/>
    </row>
    <row r="43" spans="1:7" x14ac:dyDescent="0.25">
      <c r="A43" s="279"/>
      <c r="B43" s="178" t="s">
        <v>38</v>
      </c>
      <c r="C43" s="319" t="s">
        <v>39</v>
      </c>
      <c r="D43" s="319"/>
      <c r="E43" s="180" t="s">
        <v>40</v>
      </c>
      <c r="F43" s="181" t="s">
        <v>41</v>
      </c>
      <c r="G43" s="279"/>
    </row>
    <row r="44" spans="1:7" x14ac:dyDescent="0.25">
      <c r="A44" s="279"/>
      <c r="B44" s="154" t="str">
        <f>'Zákl. nastavenie'!G7</f>
        <v>žiadna</v>
      </c>
      <c r="C44" s="320">
        <f>'Zákl. nastavenie'!I7</f>
        <v>0</v>
      </c>
      <c r="D44" s="321"/>
      <c r="E44" s="155">
        <f>'Zákl. nastavenie'!F7</f>
        <v>0</v>
      </c>
      <c r="F44" s="156">
        <f>'Zákl. nastavenie'!E7</f>
        <v>0</v>
      </c>
      <c r="G44" s="279"/>
    </row>
    <row r="45" spans="1:7" ht="15.75" thickBot="1" x14ac:dyDescent="0.3">
      <c r="A45" s="279"/>
      <c r="B45" s="305" t="s">
        <v>48</v>
      </c>
      <c r="C45" s="306"/>
      <c r="D45" s="306"/>
      <c r="E45" s="306"/>
      <c r="F45" s="182" t="s">
        <v>49</v>
      </c>
      <c r="G45" s="279"/>
    </row>
    <row r="46" spans="1:7" ht="38.25" customHeight="1" thickBot="1" x14ac:dyDescent="0.35">
      <c r="A46" s="279"/>
      <c r="B46" s="307" t="s">
        <v>12</v>
      </c>
      <c r="C46" s="308"/>
      <c r="D46" s="308"/>
      <c r="E46" s="309"/>
      <c r="F46" s="124">
        <v>100</v>
      </c>
      <c r="G46" s="279"/>
    </row>
    <row r="47" spans="1:7" ht="19.5" thickBot="1" x14ac:dyDescent="0.35">
      <c r="B47" s="177" t="s">
        <v>47</v>
      </c>
      <c r="C47" s="295" t="e">
        <f>IF(C44=100,"Toto je jediné kritérium a prepočet na body sa tak neuplatňuje",IF(B44="čím menej, tým lepšie",(C44*(F44-F46)/(F44-E44)),(C44*(F46-E44)/(F44-E44))))</f>
        <v>#DIV/0!</v>
      </c>
      <c r="D47" s="295"/>
      <c r="E47" s="295"/>
      <c r="F47" s="310"/>
    </row>
    <row r="48" spans="1:7" ht="15.75" thickBot="1" x14ac:dyDescent="0.3"/>
    <row r="49" spans="2:6" ht="21.75" thickBot="1" x14ac:dyDescent="0.3">
      <c r="B49" s="152" t="s">
        <v>93</v>
      </c>
      <c r="C49" s="311" t="str">
        <f>'Zákl. nastavenie'!C8</f>
        <v>...</v>
      </c>
      <c r="D49" s="312"/>
      <c r="E49" s="312"/>
      <c r="F49" s="313"/>
    </row>
    <row r="50" spans="2:6" x14ac:dyDescent="0.25">
      <c r="B50" s="178" t="s">
        <v>38</v>
      </c>
      <c r="C50" s="319" t="s">
        <v>39</v>
      </c>
      <c r="D50" s="319"/>
      <c r="E50" s="180" t="s">
        <v>40</v>
      </c>
      <c r="F50" s="181" t="s">
        <v>41</v>
      </c>
    </row>
    <row r="51" spans="2:6" x14ac:dyDescent="0.25">
      <c r="B51" s="154" t="str">
        <f>'Zákl. nastavenie'!G8</f>
        <v>žiadna</v>
      </c>
      <c r="C51" s="320">
        <f>'Zákl. nastavenie'!I8</f>
        <v>0</v>
      </c>
      <c r="D51" s="321"/>
      <c r="E51" s="155">
        <f>'Zákl. nastavenie'!F8</f>
        <v>0</v>
      </c>
      <c r="F51" s="156">
        <f>'Zákl. nastavenie'!E8</f>
        <v>0</v>
      </c>
    </row>
    <row r="52" spans="2:6" ht="21" customHeight="1" thickBot="1" x14ac:dyDescent="0.3">
      <c r="B52" s="305" t="s">
        <v>48</v>
      </c>
      <c r="C52" s="306"/>
      <c r="D52" s="306"/>
      <c r="E52" s="306"/>
      <c r="F52" s="182" t="s">
        <v>49</v>
      </c>
    </row>
    <row r="53" spans="2:6" ht="33.75" customHeight="1" thickBot="1" x14ac:dyDescent="0.35">
      <c r="B53" s="307" t="s">
        <v>12</v>
      </c>
      <c r="C53" s="308"/>
      <c r="D53" s="308"/>
      <c r="E53" s="309"/>
      <c r="F53" s="124">
        <v>1</v>
      </c>
    </row>
    <row r="54" spans="2:6" ht="18" customHeight="1" thickBot="1" x14ac:dyDescent="0.35">
      <c r="B54" s="177" t="s">
        <v>47</v>
      </c>
      <c r="C54" s="295" t="e">
        <f>IF(C51=100,"Toto je jediné kritérium a prepočet na body sa tak neuplatňuje",IF(B51="čím menej, tým lepšie",(C51*(F51-F53)/(F51-E51)),(C51*(F53-E51)/(F51-E51))))</f>
        <v>#DIV/0!</v>
      </c>
      <c r="D54" s="295"/>
      <c r="E54" s="295"/>
      <c r="F54" s="310"/>
    </row>
    <row r="55" spans="2:6" ht="15.75" thickBot="1" x14ac:dyDescent="0.3"/>
    <row r="56" spans="2:6" ht="15.75" customHeight="1" thickBot="1" x14ac:dyDescent="0.3">
      <c r="B56" s="152" t="s">
        <v>92</v>
      </c>
      <c r="C56" s="311" t="str">
        <f>'Zákl. nastavenie'!C9</f>
        <v>...</v>
      </c>
      <c r="D56" s="312"/>
      <c r="E56" s="312"/>
      <c r="F56" s="313"/>
    </row>
    <row r="57" spans="2:6" ht="15.75" customHeight="1" x14ac:dyDescent="0.25">
      <c r="B57" s="178" t="s">
        <v>38</v>
      </c>
      <c r="C57" s="319" t="s">
        <v>39</v>
      </c>
      <c r="D57" s="319"/>
      <c r="E57" s="180" t="s">
        <v>40</v>
      </c>
      <c r="F57" s="181" t="s">
        <v>41</v>
      </c>
    </row>
    <row r="58" spans="2:6" x14ac:dyDescent="0.25">
      <c r="B58" s="154" t="str">
        <f>'Zákl. nastavenie'!G9</f>
        <v>žiadna</v>
      </c>
      <c r="C58" s="320">
        <f>'Zákl. nastavenie'!I9</f>
        <v>0</v>
      </c>
      <c r="D58" s="321"/>
      <c r="E58" s="155">
        <f>'Zákl. nastavenie'!F9</f>
        <v>0</v>
      </c>
      <c r="F58" s="156">
        <f>'Zákl. nastavenie'!E9</f>
        <v>0</v>
      </c>
    </row>
    <row r="59" spans="2:6" ht="21" customHeight="1" thickBot="1" x14ac:dyDescent="0.3">
      <c r="B59" s="305" t="s">
        <v>48</v>
      </c>
      <c r="C59" s="306"/>
      <c r="D59" s="306"/>
      <c r="E59" s="306"/>
      <c r="F59" s="182" t="s">
        <v>49</v>
      </c>
    </row>
    <row r="60" spans="2:6" ht="36.75" customHeight="1" thickBot="1" x14ac:dyDescent="0.35">
      <c r="B60" s="307" t="s">
        <v>12</v>
      </c>
      <c r="C60" s="308"/>
      <c r="D60" s="308"/>
      <c r="E60" s="309"/>
      <c r="F60" s="124">
        <v>1</v>
      </c>
    </row>
    <row r="61" spans="2:6" ht="19.5" thickBot="1" x14ac:dyDescent="0.35">
      <c r="B61" s="177" t="s">
        <v>47</v>
      </c>
      <c r="C61" s="295" t="e">
        <f>IF(C58=100,"Toto je jediné kritérium a prepočet na body sa tak neuplatňuje",IF(B58="čím menej, tým lepšie",(C58*(F58-F60)/(F58-E58)),(C58*(F60-E58)/(F58-E58))))</f>
        <v>#DIV/0!</v>
      </c>
      <c r="D61" s="295"/>
      <c r="E61" s="295"/>
      <c r="F61" s="310"/>
    </row>
    <row r="62" spans="2:6" ht="15.75" thickBot="1" x14ac:dyDescent="0.3"/>
    <row r="63" spans="2:6" ht="21.75" thickBot="1" x14ac:dyDescent="0.3">
      <c r="B63" s="152" t="s">
        <v>91</v>
      </c>
      <c r="C63" s="311" t="str">
        <f>'Zákl. nastavenie'!C10</f>
        <v>...</v>
      </c>
      <c r="D63" s="312"/>
      <c r="E63" s="312"/>
      <c r="F63" s="313"/>
    </row>
    <row r="64" spans="2:6" x14ac:dyDescent="0.25">
      <c r="B64" s="178" t="s">
        <v>38</v>
      </c>
      <c r="C64" s="319" t="s">
        <v>39</v>
      </c>
      <c r="D64" s="319"/>
      <c r="E64" s="180" t="s">
        <v>40</v>
      </c>
      <c r="F64" s="181" t="s">
        <v>41</v>
      </c>
    </row>
    <row r="65" spans="2:6" x14ac:dyDescent="0.25">
      <c r="B65" s="154" t="str">
        <f>'Zákl. nastavenie'!G10</f>
        <v>žiadna</v>
      </c>
      <c r="C65" s="320">
        <f>'Zákl. nastavenie'!I10</f>
        <v>0</v>
      </c>
      <c r="D65" s="321"/>
      <c r="E65" s="155">
        <f>'Zákl. nastavenie'!F10</f>
        <v>0</v>
      </c>
      <c r="F65" s="156">
        <f>'Zákl. nastavenie'!E10</f>
        <v>0</v>
      </c>
    </row>
    <row r="66" spans="2:6" ht="15.75" thickBot="1" x14ac:dyDescent="0.3">
      <c r="B66" s="305" t="s">
        <v>48</v>
      </c>
      <c r="C66" s="306"/>
      <c r="D66" s="306"/>
      <c r="E66" s="306"/>
      <c r="F66" s="182" t="s">
        <v>49</v>
      </c>
    </row>
    <row r="67" spans="2:6" ht="36" customHeight="1" thickBot="1" x14ac:dyDescent="0.35">
      <c r="B67" s="307" t="s">
        <v>12</v>
      </c>
      <c r="C67" s="308"/>
      <c r="D67" s="308"/>
      <c r="E67" s="309"/>
      <c r="F67" s="183">
        <v>1</v>
      </c>
    </row>
    <row r="68" spans="2:6" ht="19.5" thickBot="1" x14ac:dyDescent="0.35">
      <c r="B68" s="177" t="s">
        <v>47</v>
      </c>
      <c r="C68" s="295" t="e">
        <f>IF(C65=100,"Toto je jediné kritérium a prepočet na body sa tak neuplatňuje",IF(B65="čím menej, tým lepšie",(C65*(F65-F67)/(F65-E65)),(C65*(F67-E65)/(F65-E65))))</f>
        <v>#DIV/0!</v>
      </c>
      <c r="D68" s="295"/>
      <c r="E68" s="295"/>
      <c r="F68" s="310"/>
    </row>
    <row r="69" spans="2:6" ht="15.75" thickBot="1" x14ac:dyDescent="0.3"/>
    <row r="70" spans="2:6" ht="21.75" thickBot="1" x14ac:dyDescent="0.3">
      <c r="B70" s="152" t="s">
        <v>90</v>
      </c>
      <c r="C70" s="311" t="str">
        <f>'Zákl. nastavenie'!C11</f>
        <v>...</v>
      </c>
      <c r="D70" s="312"/>
      <c r="E70" s="312"/>
      <c r="F70" s="313"/>
    </row>
    <row r="71" spans="2:6" x14ac:dyDescent="0.25">
      <c r="B71" s="178" t="s">
        <v>38</v>
      </c>
      <c r="C71" s="319" t="s">
        <v>39</v>
      </c>
      <c r="D71" s="319"/>
      <c r="E71" s="180" t="s">
        <v>40</v>
      </c>
      <c r="F71" s="181" t="s">
        <v>41</v>
      </c>
    </row>
    <row r="72" spans="2:6" x14ac:dyDescent="0.25">
      <c r="B72" s="154" t="str">
        <f>'Zákl. nastavenie'!G11</f>
        <v>žiadna</v>
      </c>
      <c r="C72" s="320">
        <f>'Zákl. nastavenie'!I11</f>
        <v>0</v>
      </c>
      <c r="D72" s="321"/>
      <c r="E72" s="155">
        <f>'Zákl. nastavenie'!F11</f>
        <v>0</v>
      </c>
      <c r="F72" s="156">
        <f>'Zákl. nastavenie'!E11</f>
        <v>0</v>
      </c>
    </row>
    <row r="73" spans="2:6" ht="15.75" thickBot="1" x14ac:dyDescent="0.3">
      <c r="B73" s="305" t="s">
        <v>48</v>
      </c>
      <c r="C73" s="306"/>
      <c r="D73" s="306"/>
      <c r="E73" s="306"/>
      <c r="F73" s="182" t="s">
        <v>49</v>
      </c>
    </row>
    <row r="74" spans="2:6" ht="39.75" customHeight="1" thickBot="1" x14ac:dyDescent="0.35">
      <c r="B74" s="307" t="s">
        <v>12</v>
      </c>
      <c r="C74" s="308"/>
      <c r="D74" s="308"/>
      <c r="E74" s="309"/>
      <c r="F74" s="124">
        <v>0</v>
      </c>
    </row>
    <row r="75" spans="2:6" ht="19.5" thickBot="1" x14ac:dyDescent="0.35">
      <c r="B75" s="177" t="s">
        <v>47</v>
      </c>
      <c r="C75" s="295" t="e">
        <f>IF(C72=100,"Toto je jediné kritérium a prepočet na body sa tak neuplatňuje",IF(B72="čím menej, tým lepšie",(C72*(F72-F74)/(F72-E72)),(C72*(F74-E72)/(F72-E72))))</f>
        <v>#DIV/0!</v>
      </c>
      <c r="D75" s="295"/>
      <c r="E75" s="295"/>
      <c r="F75" s="310"/>
    </row>
    <row r="76" spans="2:6" ht="15.75" thickBot="1" x14ac:dyDescent="0.3"/>
    <row r="77" spans="2:6" ht="21.75" thickBot="1" x14ac:dyDescent="0.3">
      <c r="B77" s="152" t="s">
        <v>89</v>
      </c>
      <c r="C77" s="311" t="str">
        <f>'Zákl. nastavenie'!C12</f>
        <v>...</v>
      </c>
      <c r="D77" s="312"/>
      <c r="E77" s="312"/>
      <c r="F77" s="313"/>
    </row>
    <row r="78" spans="2:6" x14ac:dyDescent="0.25">
      <c r="B78" s="178" t="s">
        <v>38</v>
      </c>
      <c r="C78" s="319" t="s">
        <v>39</v>
      </c>
      <c r="D78" s="319"/>
      <c r="E78" s="180" t="s">
        <v>40</v>
      </c>
      <c r="F78" s="181" t="s">
        <v>41</v>
      </c>
    </row>
    <row r="79" spans="2:6" x14ac:dyDescent="0.25">
      <c r="B79" s="154" t="str">
        <f>'Zákl. nastavenie'!G12</f>
        <v>žiadna</v>
      </c>
      <c r="C79" s="320">
        <f>'Zákl. nastavenie'!I12</f>
        <v>0</v>
      </c>
      <c r="D79" s="321"/>
      <c r="E79" s="155">
        <f>'Zákl. nastavenie'!F12</f>
        <v>0</v>
      </c>
      <c r="F79" s="156">
        <f>'Zákl. nastavenie'!E12</f>
        <v>0</v>
      </c>
    </row>
    <row r="80" spans="2:6" ht="15.75" thickBot="1" x14ac:dyDescent="0.3">
      <c r="B80" s="305" t="s">
        <v>48</v>
      </c>
      <c r="C80" s="306"/>
      <c r="D80" s="306"/>
      <c r="E80" s="306"/>
      <c r="F80" s="182" t="s">
        <v>49</v>
      </c>
    </row>
    <row r="81" spans="2:6" ht="39" customHeight="1" thickBot="1" x14ac:dyDescent="0.35">
      <c r="B81" s="307" t="s">
        <v>12</v>
      </c>
      <c r="C81" s="308"/>
      <c r="D81" s="308"/>
      <c r="E81" s="309"/>
      <c r="F81" s="124">
        <v>0</v>
      </c>
    </row>
    <row r="82" spans="2:6" ht="19.5" thickBot="1" x14ac:dyDescent="0.35">
      <c r="B82" s="177" t="s">
        <v>47</v>
      </c>
      <c r="C82" s="295" t="e">
        <f>IF(C79=100,"Toto je jediné kritérium a prepočet na body sa tak neuplatňuje",IF(B79="čím menej, tým lepšie",(C79*(F79-F81)/(F79-E79)),(C79*(F81-E79)/(F79-E79))))</f>
        <v>#DIV/0!</v>
      </c>
      <c r="D82" s="295"/>
      <c r="E82" s="295"/>
      <c r="F82" s="310"/>
    </row>
    <row r="83" spans="2:6" ht="15.75" thickBot="1" x14ac:dyDescent="0.3"/>
    <row r="84" spans="2:6" ht="21.75" thickBot="1" x14ac:dyDescent="0.3">
      <c r="B84" s="152" t="s">
        <v>88</v>
      </c>
      <c r="C84" s="311" t="str">
        <f>'Zákl. nastavenie'!C13</f>
        <v>...</v>
      </c>
      <c r="D84" s="312"/>
      <c r="E84" s="312"/>
      <c r="F84" s="313"/>
    </row>
    <row r="85" spans="2:6" x14ac:dyDescent="0.25">
      <c r="B85" s="178" t="s">
        <v>38</v>
      </c>
      <c r="C85" s="319" t="s">
        <v>39</v>
      </c>
      <c r="D85" s="319"/>
      <c r="E85" s="180" t="s">
        <v>40</v>
      </c>
      <c r="F85" s="181" t="s">
        <v>41</v>
      </c>
    </row>
    <row r="86" spans="2:6" x14ac:dyDescent="0.25">
      <c r="B86" s="154" t="str">
        <f>'Zákl. nastavenie'!G13</f>
        <v>žiadna</v>
      </c>
      <c r="C86" s="320">
        <f>'Zákl. nastavenie'!I13</f>
        <v>0</v>
      </c>
      <c r="D86" s="321"/>
      <c r="E86" s="155">
        <f>'Zákl. nastavenie'!F13</f>
        <v>0</v>
      </c>
      <c r="F86" s="156">
        <f>'Zákl. nastavenie'!E13</f>
        <v>0</v>
      </c>
    </row>
    <row r="87" spans="2:6" ht="15.75" thickBot="1" x14ac:dyDescent="0.3">
      <c r="B87" s="305" t="s">
        <v>48</v>
      </c>
      <c r="C87" s="306"/>
      <c r="D87" s="306"/>
      <c r="E87" s="306"/>
      <c r="F87" s="182" t="s">
        <v>49</v>
      </c>
    </row>
    <row r="88" spans="2:6" ht="38.25" customHeight="1" thickBot="1" x14ac:dyDescent="0.35">
      <c r="B88" s="307" t="s">
        <v>12</v>
      </c>
      <c r="C88" s="308"/>
      <c r="D88" s="308"/>
      <c r="E88" s="309"/>
      <c r="F88" s="124">
        <v>0</v>
      </c>
    </row>
    <row r="89" spans="2:6" ht="19.5" thickBot="1" x14ac:dyDescent="0.35">
      <c r="B89" s="177" t="s">
        <v>47</v>
      </c>
      <c r="C89" s="295" t="e">
        <f>IF(C86=100,"Toto je jediné kritérium a prepočet na body sa tak neuplatňuje",IF(B86="čím menej, tým lepšie",(C86*(F86-F88)/(F86-E86)),(C86*(F88-E86)/(F86-E86))))</f>
        <v>#DIV/0!</v>
      </c>
      <c r="D89" s="295"/>
      <c r="E89" s="295"/>
      <c r="F89" s="310"/>
    </row>
    <row r="90" spans="2:6" ht="15.75" thickBot="1" x14ac:dyDescent="0.3"/>
    <row r="91" spans="2:6" ht="21.75" thickBot="1" x14ac:dyDescent="0.4">
      <c r="B91" s="322" t="s">
        <v>50</v>
      </c>
      <c r="C91" s="323"/>
      <c r="D91" s="323"/>
      <c r="E91" s="324"/>
      <c r="F91" s="157" t="e">
        <f>SUM(C26,C33,C40,C47,C54,C61,C68,C75,C82,C89)</f>
        <v>#DIV/0!</v>
      </c>
    </row>
    <row r="92" spans="2:6" ht="15.75" thickBot="1" x14ac:dyDescent="0.3">
      <c r="B92" s="297"/>
      <c r="C92" s="298"/>
      <c r="D92" s="298"/>
      <c r="E92" s="298"/>
      <c r="F92" s="299"/>
    </row>
    <row r="93" spans="2:6" x14ac:dyDescent="0.25">
      <c r="B93" s="192" t="s">
        <v>51</v>
      </c>
      <c r="C93" s="194" t="s">
        <v>52</v>
      </c>
      <c r="D93" s="194"/>
      <c r="E93" s="196" t="s">
        <v>53</v>
      </c>
      <c r="F93" s="197"/>
    </row>
    <row r="94" spans="2:6" ht="15.75" thickBot="1" x14ac:dyDescent="0.3">
      <c r="B94" s="193"/>
      <c r="C94" s="195"/>
      <c r="D94" s="195"/>
      <c r="E94" s="198"/>
      <c r="F94" s="199"/>
    </row>
  </sheetData>
  <sheetProtection formatCells="0" insertRows="0" deleteRows="0"/>
  <mergeCells count="86">
    <mergeCell ref="B13:E13"/>
    <mergeCell ref="C89:F89"/>
    <mergeCell ref="C78:D78"/>
    <mergeCell ref="C79:D79"/>
    <mergeCell ref="B80:E80"/>
    <mergeCell ref="C82:F82"/>
    <mergeCell ref="C84:F84"/>
    <mergeCell ref="C85:D85"/>
    <mergeCell ref="C86:D86"/>
    <mergeCell ref="B87:E87"/>
    <mergeCell ref="B88:E88"/>
    <mergeCell ref="C77:F77"/>
    <mergeCell ref="B81:E81"/>
    <mergeCell ref="C71:D71"/>
    <mergeCell ref="C72:D72"/>
    <mergeCell ref="B73:E73"/>
    <mergeCell ref="B74:E74"/>
    <mergeCell ref="C75:F75"/>
    <mergeCell ref="C70:F70"/>
    <mergeCell ref="C57:D57"/>
    <mergeCell ref="C58:D58"/>
    <mergeCell ref="B59:E59"/>
    <mergeCell ref="B60:E60"/>
    <mergeCell ref="C61:F61"/>
    <mergeCell ref="C63:F63"/>
    <mergeCell ref="C64:D64"/>
    <mergeCell ref="C65:D65"/>
    <mergeCell ref="B66:E66"/>
    <mergeCell ref="B67:E67"/>
    <mergeCell ref="C68:F68"/>
    <mergeCell ref="C50:D50"/>
    <mergeCell ref="C51:D51"/>
    <mergeCell ref="B52:E52"/>
    <mergeCell ref="B53:E53"/>
    <mergeCell ref="C54:F54"/>
    <mergeCell ref="C56:F56"/>
    <mergeCell ref="B93:B94"/>
    <mergeCell ref="C93:D94"/>
    <mergeCell ref="E93:F94"/>
    <mergeCell ref="C19:F19"/>
    <mergeCell ref="C28:F28"/>
    <mergeCell ref="C35:F35"/>
    <mergeCell ref="C42:F42"/>
    <mergeCell ref="C43:D43"/>
    <mergeCell ref="C44:D44"/>
    <mergeCell ref="B38:E38"/>
    <mergeCell ref="B39:E39"/>
    <mergeCell ref="C40:F40"/>
    <mergeCell ref="B41:F41"/>
    <mergeCell ref="B91:E91"/>
    <mergeCell ref="B92:F92"/>
    <mergeCell ref="B45:E45"/>
    <mergeCell ref="B46:E46"/>
    <mergeCell ref="C47:F47"/>
    <mergeCell ref="C49:F49"/>
    <mergeCell ref="B32:E32"/>
    <mergeCell ref="C33:F33"/>
    <mergeCell ref="B34:F34"/>
    <mergeCell ref="C36:D36"/>
    <mergeCell ref="C37:D37"/>
    <mergeCell ref="B25:E25"/>
    <mergeCell ref="C26:F26"/>
    <mergeCell ref="B27:F27"/>
    <mergeCell ref="C30:D30"/>
    <mergeCell ref="B31:E31"/>
    <mergeCell ref="B15:E15"/>
    <mergeCell ref="B16:E16"/>
    <mergeCell ref="B17:E17"/>
    <mergeCell ref="B18:F18"/>
    <mergeCell ref="C21:D21"/>
    <mergeCell ref="B14:E14"/>
    <mergeCell ref="A1:A46"/>
    <mergeCell ref="B1:F1"/>
    <mergeCell ref="G1:G46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28"/>
  <sheetViews>
    <sheetView tabSelected="1" workbookViewId="0">
      <selection activeCell="B2" sqref="B2:F2"/>
    </sheetView>
  </sheetViews>
  <sheetFormatPr defaultColWidth="9.140625" defaultRowHeight="15" x14ac:dyDescent="0.25"/>
  <cols>
    <col min="1" max="1" width="4.7109375" style="105" customWidth="1"/>
    <col min="2" max="2" width="38.85546875" style="105" customWidth="1"/>
    <col min="3" max="3" width="7.42578125" style="105" customWidth="1"/>
    <col min="4" max="4" width="28.42578125" style="105" customWidth="1"/>
    <col min="5" max="5" width="29" style="105" customWidth="1"/>
    <col min="6" max="6" width="28.28515625" style="105" customWidth="1"/>
    <col min="7" max="16384" width="9.140625" style="105"/>
  </cols>
  <sheetData>
    <row r="1" spans="2:6" ht="15.75" thickBot="1" x14ac:dyDescent="0.3"/>
    <row r="2" spans="2:6" ht="30.75" customHeight="1" thickBot="1" x14ac:dyDescent="0.3">
      <c r="B2" s="207" t="s">
        <v>136</v>
      </c>
      <c r="C2" s="208"/>
      <c r="D2" s="208"/>
      <c r="E2" s="208"/>
      <c r="F2" s="209"/>
    </row>
    <row r="3" spans="2:6" ht="15.75" thickBot="1" x14ac:dyDescent="0.3">
      <c r="B3" s="210"/>
      <c r="C3" s="210"/>
      <c r="D3" s="210"/>
      <c r="E3" s="210"/>
      <c r="F3" s="210"/>
    </row>
    <row r="4" spans="2:6" x14ac:dyDescent="0.25">
      <c r="B4" s="148" t="s">
        <v>27</v>
      </c>
      <c r="C4" s="211"/>
      <c r="D4" s="211"/>
      <c r="E4" s="211"/>
      <c r="F4" s="212"/>
    </row>
    <row r="5" spans="2:6" x14ac:dyDescent="0.25">
      <c r="B5" s="109" t="s">
        <v>28</v>
      </c>
      <c r="C5" s="213"/>
      <c r="D5" s="213"/>
      <c r="E5" s="213"/>
      <c r="F5" s="214"/>
    </row>
    <row r="6" spans="2:6" x14ac:dyDescent="0.25">
      <c r="B6" s="109" t="s">
        <v>29</v>
      </c>
      <c r="C6" s="213"/>
      <c r="D6" s="213"/>
      <c r="E6" s="213"/>
      <c r="F6" s="214"/>
    </row>
    <row r="7" spans="2:6" x14ac:dyDescent="0.25">
      <c r="B7" s="109" t="s">
        <v>30</v>
      </c>
      <c r="C7" s="213"/>
      <c r="D7" s="213"/>
      <c r="E7" s="213"/>
      <c r="F7" s="214"/>
    </row>
    <row r="8" spans="2:6" x14ac:dyDescent="0.25">
      <c r="B8" s="109" t="s">
        <v>31</v>
      </c>
      <c r="C8" s="213"/>
      <c r="D8" s="213"/>
      <c r="E8" s="213"/>
      <c r="F8" s="214"/>
    </row>
    <row r="9" spans="2:6" x14ac:dyDescent="0.25">
      <c r="B9" s="109" t="s">
        <v>32</v>
      </c>
      <c r="C9" s="213"/>
      <c r="D9" s="213"/>
      <c r="E9" s="213"/>
      <c r="F9" s="214"/>
    </row>
    <row r="10" spans="2:6" ht="15.75" thickBot="1" x14ac:dyDescent="0.3">
      <c r="B10" s="149" t="s">
        <v>33</v>
      </c>
      <c r="C10" s="218" t="s">
        <v>119</v>
      </c>
      <c r="D10" s="219"/>
      <c r="E10" s="220"/>
      <c r="F10" s="221"/>
    </row>
    <row r="11" spans="2:6" ht="15.75" thickBot="1" x14ac:dyDescent="0.3">
      <c r="B11" s="210"/>
      <c r="C11" s="210"/>
      <c r="D11" s="210"/>
      <c r="E11" s="210"/>
      <c r="F11" s="210"/>
    </row>
    <row r="12" spans="2:6" ht="30" customHeight="1" thickBot="1" x14ac:dyDescent="0.3">
      <c r="B12" s="207" t="s">
        <v>34</v>
      </c>
      <c r="C12" s="208"/>
      <c r="D12" s="208"/>
      <c r="E12" s="208"/>
      <c r="F12" s="209"/>
    </row>
    <row r="13" spans="2:6" ht="31.5" customHeight="1" x14ac:dyDescent="0.25">
      <c r="B13" s="226" t="s">
        <v>131</v>
      </c>
      <c r="C13" s="227"/>
      <c r="D13" s="227"/>
      <c r="E13" s="228"/>
      <c r="F13" s="184"/>
    </row>
    <row r="14" spans="2:6" ht="31.5" customHeight="1" x14ac:dyDescent="0.25">
      <c r="B14" s="222" t="s">
        <v>35</v>
      </c>
      <c r="C14" s="223"/>
      <c r="D14" s="223"/>
      <c r="E14" s="223"/>
      <c r="F14" s="110"/>
    </row>
    <row r="15" spans="2:6" ht="30" customHeight="1" x14ac:dyDescent="0.25">
      <c r="B15" s="222" t="s">
        <v>36</v>
      </c>
      <c r="C15" s="223"/>
      <c r="D15" s="223"/>
      <c r="E15" s="223"/>
      <c r="F15" s="110"/>
    </row>
    <row r="16" spans="2:6" ht="30" customHeight="1" x14ac:dyDescent="0.25">
      <c r="B16" s="224" t="s">
        <v>37</v>
      </c>
      <c r="C16" s="225"/>
      <c r="D16" s="225"/>
      <c r="E16" s="225"/>
      <c r="F16" s="110"/>
    </row>
    <row r="17" spans="2:6" ht="36.75" customHeight="1" thickBot="1" x14ac:dyDescent="0.3">
      <c r="B17" s="229" t="s">
        <v>135</v>
      </c>
      <c r="C17" s="230"/>
      <c r="D17" s="230"/>
      <c r="E17" s="230"/>
      <c r="F17" s="111"/>
    </row>
    <row r="18" spans="2:6" ht="15.75" thickBot="1" x14ac:dyDescent="0.3">
      <c r="B18" s="210"/>
      <c r="C18" s="210"/>
      <c r="D18" s="210"/>
      <c r="E18" s="210"/>
      <c r="F18" s="210"/>
    </row>
    <row r="19" spans="2:6" ht="21.75" thickBot="1" x14ac:dyDescent="0.3">
      <c r="B19" s="112" t="s">
        <v>99</v>
      </c>
      <c r="C19" s="215" t="str">
        <f>'Zákl. nastavenie'!C4</f>
        <v>Cena celkom</v>
      </c>
      <c r="D19" s="216"/>
      <c r="E19" s="216"/>
      <c r="F19" s="217"/>
    </row>
    <row r="20" spans="2:6" ht="30" x14ac:dyDescent="0.25">
      <c r="B20" s="117" t="s">
        <v>42</v>
      </c>
      <c r="C20" s="118" t="s">
        <v>43</v>
      </c>
      <c r="D20" s="119" t="s">
        <v>44</v>
      </c>
      <c r="E20" s="120" t="s">
        <v>45</v>
      </c>
      <c r="F20" s="121" t="s">
        <v>46</v>
      </c>
    </row>
    <row r="21" spans="2:6" ht="30.75" customHeight="1" thickBot="1" x14ac:dyDescent="0.35">
      <c r="B21" s="122" t="s">
        <v>133</v>
      </c>
      <c r="C21" s="369">
        <v>40</v>
      </c>
      <c r="D21" s="151">
        <v>0</v>
      </c>
      <c r="E21" s="125">
        <f>IF(C$10="Som platcom DPH",D21*0.23,0)</f>
        <v>0</v>
      </c>
      <c r="F21" s="126">
        <f>SUM(D21+E21)*C21</f>
        <v>0</v>
      </c>
    </row>
    <row r="22" spans="2:6" ht="30" customHeight="1" thickBot="1" x14ac:dyDescent="0.35">
      <c r="B22" s="122" t="s">
        <v>134</v>
      </c>
      <c r="C22" s="369">
        <v>20</v>
      </c>
      <c r="D22" s="151">
        <v>0</v>
      </c>
      <c r="E22" s="125">
        <f>IF(C$10="Som platcom DPH",D22*0.23,0)</f>
        <v>0</v>
      </c>
      <c r="F22" s="126">
        <f>SUM(D22+E22)*C22</f>
        <v>0</v>
      </c>
    </row>
    <row r="23" spans="2:6" x14ac:dyDescent="0.25">
      <c r="B23" s="203" t="s">
        <v>22</v>
      </c>
      <c r="C23" s="204"/>
      <c r="D23" s="205"/>
      <c r="E23" s="206"/>
      <c r="F23" s="127">
        <f>SUM(F21:F22)</f>
        <v>0</v>
      </c>
    </row>
    <row r="24" spans="2:6" ht="15.75" thickBot="1" x14ac:dyDescent="0.3"/>
    <row r="25" spans="2:6" ht="21.75" thickBot="1" x14ac:dyDescent="0.4">
      <c r="B25" s="200" t="s">
        <v>109</v>
      </c>
      <c r="C25" s="201"/>
      <c r="D25" s="201"/>
      <c r="E25" s="202"/>
      <c r="F25" s="188">
        <f>SUM(F22:F24)</f>
        <v>0</v>
      </c>
    </row>
    <row r="26" spans="2:6" ht="15.75" thickBot="1" x14ac:dyDescent="0.3">
      <c r="B26" s="189"/>
      <c r="C26" s="190"/>
      <c r="D26" s="190"/>
      <c r="E26" s="190"/>
      <c r="F26" s="191"/>
    </row>
    <row r="27" spans="2:6" x14ac:dyDescent="0.25">
      <c r="B27" s="192" t="s">
        <v>51</v>
      </c>
      <c r="C27" s="194" t="s">
        <v>52</v>
      </c>
      <c r="D27" s="194"/>
      <c r="E27" s="196" t="s">
        <v>53</v>
      </c>
      <c r="F27" s="197"/>
    </row>
    <row r="28" spans="2:6" ht="15.75" thickBot="1" x14ac:dyDescent="0.3">
      <c r="B28" s="193"/>
      <c r="C28" s="195"/>
      <c r="D28" s="195"/>
      <c r="E28" s="198"/>
      <c r="F28" s="199"/>
    </row>
  </sheetData>
  <sheetProtection formatCells="0" formatColumns="0" formatRows="0" insertColumns="0" insertRows="0" insertHyperlinks="0" deleteColumns="0" deleteRows="0" sort="0" autoFilter="0" pivotTables="0"/>
  <mergeCells count="25">
    <mergeCell ref="B16:E16"/>
    <mergeCell ref="B13:E13"/>
    <mergeCell ref="B17:E17"/>
    <mergeCell ref="B18:F18"/>
    <mergeCell ref="B23:E23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26:F26"/>
    <mergeCell ref="B27:B28"/>
    <mergeCell ref="C27:D28"/>
    <mergeCell ref="E27:F28"/>
    <mergeCell ref="B25:E25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F94"/>
  <sheetViews>
    <sheetView topLeftCell="A5" zoomScaleNormal="100" workbookViewId="0">
      <selection activeCell="I14" sqref="I14"/>
    </sheetView>
  </sheetViews>
  <sheetFormatPr defaultColWidth="9.140625" defaultRowHeight="15" x14ac:dyDescent="0.25"/>
  <cols>
    <col min="1" max="1" width="4.140625" style="105" customWidth="1"/>
    <col min="2" max="2" width="38.85546875" style="105" customWidth="1"/>
    <col min="3" max="3" width="7.42578125" style="105" customWidth="1"/>
    <col min="4" max="4" width="28.42578125" style="105" customWidth="1"/>
    <col min="5" max="5" width="29" style="105" customWidth="1"/>
    <col min="6" max="6" width="28.28515625" style="105" customWidth="1"/>
    <col min="7" max="16384" width="9.140625" style="105"/>
  </cols>
  <sheetData>
    <row r="1" spans="2:6" ht="15.75" thickBot="1" x14ac:dyDescent="0.3"/>
    <row r="2" spans="2:6" ht="31.5" customHeight="1" thickBot="1" x14ac:dyDescent="0.3">
      <c r="B2" s="207" t="s">
        <v>26</v>
      </c>
      <c r="C2" s="208"/>
      <c r="D2" s="208"/>
      <c r="E2" s="208"/>
      <c r="F2" s="209"/>
    </row>
    <row r="3" spans="2:6" ht="15.75" thickBot="1" x14ac:dyDescent="0.3">
      <c r="B3" s="210"/>
      <c r="C3" s="210"/>
      <c r="D3" s="210"/>
      <c r="E3" s="210"/>
      <c r="F3" s="210"/>
    </row>
    <row r="4" spans="2:6" x14ac:dyDescent="0.25">
      <c r="B4" s="106" t="s">
        <v>27</v>
      </c>
      <c r="C4" s="329"/>
      <c r="D4" s="211"/>
      <c r="E4" s="211"/>
      <c r="F4" s="212"/>
    </row>
    <row r="5" spans="2:6" x14ac:dyDescent="0.25">
      <c r="B5" s="107" t="s">
        <v>28</v>
      </c>
      <c r="C5" s="328"/>
      <c r="D5" s="213"/>
      <c r="E5" s="213"/>
      <c r="F5" s="214"/>
    </row>
    <row r="6" spans="2:6" x14ac:dyDescent="0.25">
      <c r="B6" s="107" t="s">
        <v>29</v>
      </c>
      <c r="C6" s="328"/>
      <c r="D6" s="213"/>
      <c r="E6" s="213"/>
      <c r="F6" s="214"/>
    </row>
    <row r="7" spans="2:6" x14ac:dyDescent="0.25">
      <c r="B7" s="107" t="s">
        <v>30</v>
      </c>
      <c r="C7" s="328"/>
      <c r="D7" s="213"/>
      <c r="E7" s="213"/>
      <c r="F7" s="214"/>
    </row>
    <row r="8" spans="2:6" x14ac:dyDescent="0.25">
      <c r="B8" s="107" t="s">
        <v>31</v>
      </c>
      <c r="C8" s="328"/>
      <c r="D8" s="213"/>
      <c r="E8" s="213"/>
      <c r="F8" s="214"/>
    </row>
    <row r="9" spans="2:6" x14ac:dyDescent="0.25">
      <c r="B9" s="107" t="s">
        <v>32</v>
      </c>
      <c r="C9" s="328"/>
      <c r="D9" s="213"/>
      <c r="E9" s="213"/>
      <c r="F9" s="214"/>
    </row>
    <row r="10" spans="2:6" ht="15.75" thickBot="1" x14ac:dyDescent="0.3">
      <c r="B10" s="108" t="s">
        <v>33</v>
      </c>
      <c r="C10" s="330" t="s">
        <v>119</v>
      </c>
      <c r="D10" s="219"/>
      <c r="E10" s="220"/>
      <c r="F10" s="221"/>
    </row>
    <row r="11" spans="2:6" ht="15.75" thickBot="1" x14ac:dyDescent="0.3">
      <c r="B11" s="210"/>
      <c r="C11" s="210"/>
      <c r="D11" s="210"/>
      <c r="E11" s="210"/>
      <c r="F11" s="210"/>
    </row>
    <row r="12" spans="2:6" ht="15.75" customHeight="1" x14ac:dyDescent="0.25">
      <c r="B12" s="331" t="s">
        <v>34</v>
      </c>
      <c r="C12" s="332"/>
      <c r="D12" s="332"/>
      <c r="E12" s="332"/>
      <c r="F12" s="333"/>
    </row>
    <row r="13" spans="2:6" ht="45" customHeight="1" x14ac:dyDescent="0.25">
      <c r="B13" s="325" t="s">
        <v>130</v>
      </c>
      <c r="C13" s="326"/>
      <c r="D13" s="326"/>
      <c r="E13" s="327"/>
      <c r="F13" s="187"/>
    </row>
    <row r="14" spans="2:6" ht="46.5" customHeight="1" x14ac:dyDescent="0.25">
      <c r="B14" s="222" t="s">
        <v>35</v>
      </c>
      <c r="C14" s="223"/>
      <c r="D14" s="223"/>
      <c r="E14" s="223"/>
      <c r="F14" s="110"/>
    </row>
    <row r="15" spans="2:6" ht="45" customHeight="1" x14ac:dyDescent="0.25">
      <c r="B15" s="222" t="s">
        <v>36</v>
      </c>
      <c r="C15" s="223"/>
      <c r="D15" s="223"/>
      <c r="E15" s="223"/>
      <c r="F15" s="110"/>
    </row>
    <row r="16" spans="2:6" ht="46.5" customHeight="1" x14ac:dyDescent="0.25">
      <c r="B16" s="224" t="s">
        <v>37</v>
      </c>
      <c r="C16" s="225"/>
      <c r="D16" s="225"/>
      <c r="E16" s="225"/>
      <c r="F16" s="110"/>
    </row>
    <row r="17" spans="2:6" ht="15.75" thickBot="1" x14ac:dyDescent="0.3">
      <c r="B17" s="229" t="s">
        <v>117</v>
      </c>
      <c r="C17" s="230"/>
      <c r="D17" s="230"/>
      <c r="E17" s="230"/>
      <c r="F17" s="111"/>
    </row>
    <row r="18" spans="2:6" ht="15.75" thickBot="1" x14ac:dyDescent="0.3">
      <c r="B18" s="210"/>
      <c r="C18" s="210"/>
      <c r="D18" s="210"/>
      <c r="E18" s="210"/>
      <c r="F18" s="210"/>
    </row>
    <row r="19" spans="2:6" ht="21.75" thickBot="1" x14ac:dyDescent="0.3">
      <c r="B19" s="112" t="s">
        <v>99</v>
      </c>
      <c r="C19" s="215" t="str">
        <f>'Zákl. nastavenie'!C4</f>
        <v>Cena celkom</v>
      </c>
      <c r="D19" s="216"/>
      <c r="E19" s="216"/>
      <c r="F19" s="217"/>
    </row>
    <row r="20" spans="2:6" x14ac:dyDescent="0.25">
      <c r="B20" s="337" t="s">
        <v>95</v>
      </c>
      <c r="C20" s="338"/>
      <c r="D20" s="338"/>
      <c r="E20" s="113" t="s">
        <v>96</v>
      </c>
      <c r="F20" s="114" t="s">
        <v>97</v>
      </c>
    </row>
    <row r="21" spans="2:6" ht="15.75" thickBot="1" x14ac:dyDescent="0.3">
      <c r="B21" s="339" t="str">
        <f>'Zákl. nastavenie'!G4</f>
        <v>čím menej, tým lepšie</v>
      </c>
      <c r="C21" s="340"/>
      <c r="D21" s="340"/>
      <c r="E21" s="115">
        <f>'Zákl. nastavenie'!F4</f>
        <v>0</v>
      </c>
      <c r="F21" s="116">
        <f>'Zákl. nastavenie'!E4</f>
        <v>30000</v>
      </c>
    </row>
    <row r="22" spans="2:6" ht="30" customHeight="1" thickBot="1" x14ac:dyDescent="0.3">
      <c r="B22" s="117" t="s">
        <v>42</v>
      </c>
      <c r="C22" s="118" t="s">
        <v>43</v>
      </c>
      <c r="D22" s="119" t="s">
        <v>44</v>
      </c>
      <c r="E22" s="120" t="s">
        <v>45</v>
      </c>
      <c r="F22" s="121" t="s">
        <v>46</v>
      </c>
    </row>
    <row r="23" spans="2:6" ht="30" customHeight="1" thickBot="1" x14ac:dyDescent="0.35">
      <c r="B23" s="122" t="s">
        <v>87</v>
      </c>
      <c r="C23" s="123">
        <v>1</v>
      </c>
      <c r="D23" s="124">
        <v>25000</v>
      </c>
      <c r="E23" s="125">
        <f>IF(C$10="Som platcom DPH",D23*0.23,0)</f>
        <v>5750</v>
      </c>
      <c r="F23" s="126">
        <f>SUM(D23+E23)*C23</f>
        <v>30750</v>
      </c>
    </row>
    <row r="24" spans="2:6" ht="19.5" thickBot="1" x14ac:dyDescent="0.35">
      <c r="B24" s="122" t="s">
        <v>12</v>
      </c>
      <c r="C24" s="123">
        <v>1</v>
      </c>
      <c r="D24" s="124">
        <v>0</v>
      </c>
      <c r="E24" s="125">
        <f>IF(C$10="Som platcom DPH",D24*0.23,0)</f>
        <v>0</v>
      </c>
      <c r="F24" s="126">
        <f>SUM(D24+E24)*C24</f>
        <v>0</v>
      </c>
    </row>
    <row r="25" spans="2:6" ht="15.75" thickBot="1" x14ac:dyDescent="0.3">
      <c r="B25" s="203" t="s">
        <v>22</v>
      </c>
      <c r="C25" s="204"/>
      <c r="D25" s="205"/>
      <c r="E25" s="206"/>
      <c r="F25" s="127">
        <f>SUM(F23:F24)</f>
        <v>30750</v>
      </c>
    </row>
    <row r="26" spans="2:6" ht="19.5" thickBot="1" x14ac:dyDescent="0.35">
      <c r="B26" s="128" t="s">
        <v>94</v>
      </c>
      <c r="C26" s="341">
        <f>F25</f>
        <v>30750</v>
      </c>
      <c r="D26" s="341"/>
      <c r="E26" s="341"/>
      <c r="F26" s="342"/>
    </row>
    <row r="27" spans="2:6" ht="15.75" thickBot="1" x14ac:dyDescent="0.3">
      <c r="B27" s="334"/>
      <c r="C27" s="335"/>
      <c r="D27" s="335"/>
      <c r="E27" s="335"/>
      <c r="F27" s="336"/>
    </row>
    <row r="28" spans="2:6" ht="21.75" thickBot="1" x14ac:dyDescent="0.3">
      <c r="B28" s="129" t="s">
        <v>100</v>
      </c>
      <c r="C28" s="216" t="str">
        <f>'Zákl. nastavenie'!C5</f>
        <v>Záruka navyše</v>
      </c>
      <c r="D28" s="216"/>
      <c r="E28" s="216"/>
      <c r="F28" s="217"/>
    </row>
    <row r="29" spans="2:6" x14ac:dyDescent="0.25">
      <c r="B29" s="130" t="s">
        <v>38</v>
      </c>
      <c r="C29" s="343" t="s">
        <v>98</v>
      </c>
      <c r="D29" s="344"/>
      <c r="E29" s="131" t="s">
        <v>112</v>
      </c>
      <c r="F29" s="132" t="s">
        <v>113</v>
      </c>
    </row>
    <row r="30" spans="2:6" ht="15.75" thickBot="1" x14ac:dyDescent="0.3">
      <c r="B30" s="133" t="str">
        <f>'Zákl. nastavenie'!G5</f>
        <v>čím viac, tým lepšie</v>
      </c>
      <c r="C30" s="345">
        <f>'Zákl. nastavenie'!H5</f>
        <v>30000</v>
      </c>
      <c r="D30" s="346"/>
      <c r="E30" s="134">
        <f>'Zákl. nastavenie'!F5</f>
        <v>0</v>
      </c>
      <c r="F30" s="135">
        <f>'Zákl. nastavenie'!E5</f>
        <v>36</v>
      </c>
    </row>
    <row r="31" spans="2:6" ht="35.25" customHeight="1" thickBot="1" x14ac:dyDescent="0.3">
      <c r="B31" s="347" t="s">
        <v>48</v>
      </c>
      <c r="C31" s="348"/>
      <c r="D31" s="348"/>
      <c r="E31" s="349"/>
      <c r="F31" s="136" t="s">
        <v>49</v>
      </c>
    </row>
    <row r="32" spans="2:6" ht="19.5" thickBot="1" x14ac:dyDescent="0.35">
      <c r="B32" s="314" t="s">
        <v>12</v>
      </c>
      <c r="C32" s="315"/>
      <c r="D32" s="315"/>
      <c r="E32" s="315"/>
      <c r="F32" s="124">
        <v>18</v>
      </c>
    </row>
    <row r="33" spans="2:6" ht="19.5" thickBot="1" x14ac:dyDescent="0.35">
      <c r="B33" s="350" t="s">
        <v>110</v>
      </c>
      <c r="C33" s="351"/>
      <c r="D33" s="351"/>
      <c r="E33" s="352"/>
      <c r="F33" s="137">
        <f>IF(B30="čím menej, tým lepšie",((F32-E30)*(C30/(F30-E30))),(F30-F32)*(C30/(F30-E30)))</f>
        <v>15000</v>
      </c>
    </row>
    <row r="34" spans="2:6" ht="15.75" thickBot="1" x14ac:dyDescent="0.3">
      <c r="B34" s="334"/>
      <c r="C34" s="335"/>
      <c r="D34" s="335"/>
      <c r="E34" s="335"/>
      <c r="F34" s="336"/>
    </row>
    <row r="35" spans="2:6" ht="21.75" thickBot="1" x14ac:dyDescent="0.3">
      <c r="B35" s="138" t="s">
        <v>101</v>
      </c>
      <c r="C35" s="215" t="str">
        <f>'Zákl. nastavenie'!C6</f>
        <v>Lehota dodania</v>
      </c>
      <c r="D35" s="216"/>
      <c r="E35" s="216"/>
      <c r="F35" s="217"/>
    </row>
    <row r="36" spans="2:6" x14ac:dyDescent="0.25">
      <c r="B36" s="130" t="s">
        <v>38</v>
      </c>
      <c r="C36" s="343" t="s">
        <v>98</v>
      </c>
      <c r="D36" s="344"/>
      <c r="E36" s="131" t="s">
        <v>112</v>
      </c>
      <c r="F36" s="132" t="s">
        <v>113</v>
      </c>
    </row>
    <row r="37" spans="2:6" ht="15.75" thickBot="1" x14ac:dyDescent="0.3">
      <c r="B37" s="133" t="str">
        <f>'Zákl. nastavenie'!G6</f>
        <v>čím menej, tým lepšie</v>
      </c>
      <c r="C37" s="345">
        <f>'Zákl. nastavenie'!H6</f>
        <v>30000</v>
      </c>
      <c r="D37" s="346"/>
      <c r="E37" s="134">
        <f>'Zákl. nastavenie'!F6</f>
        <v>50</v>
      </c>
      <c r="F37" s="135">
        <f>'Zákl. nastavenie'!E6</f>
        <v>100</v>
      </c>
    </row>
    <row r="38" spans="2:6" ht="33.75" customHeight="1" thickBot="1" x14ac:dyDescent="0.3">
      <c r="B38" s="353" t="s">
        <v>48</v>
      </c>
      <c r="C38" s="354"/>
      <c r="D38" s="354"/>
      <c r="E38" s="354"/>
      <c r="F38" s="136" t="s">
        <v>49</v>
      </c>
    </row>
    <row r="39" spans="2:6" ht="19.5" thickBot="1" x14ac:dyDescent="0.35">
      <c r="B39" s="307" t="s">
        <v>12</v>
      </c>
      <c r="C39" s="308"/>
      <c r="D39" s="308"/>
      <c r="E39" s="309"/>
      <c r="F39" s="124">
        <v>500</v>
      </c>
    </row>
    <row r="40" spans="2:6" ht="19.5" thickBot="1" x14ac:dyDescent="0.35">
      <c r="B40" s="350" t="s">
        <v>110</v>
      </c>
      <c r="C40" s="351"/>
      <c r="D40" s="351"/>
      <c r="E40" s="352"/>
      <c r="F40" s="137">
        <f>IF(B37="čím menej, tým lepšie",((F39-E37)*(C37/(F37-E37))),(F37-F39)*(C37/(F37-E37)))</f>
        <v>270000</v>
      </c>
    </row>
    <row r="41" spans="2:6" ht="15.75" thickBot="1" x14ac:dyDescent="0.3">
      <c r="B41" s="210"/>
      <c r="C41" s="210"/>
      <c r="D41" s="210"/>
      <c r="E41" s="210"/>
      <c r="F41" s="210"/>
    </row>
    <row r="42" spans="2:6" ht="21.75" thickBot="1" x14ac:dyDescent="0.3">
      <c r="B42" s="138" t="s">
        <v>102</v>
      </c>
      <c r="C42" s="215" t="str">
        <f>'Zákl. nastavenie'!C7</f>
        <v>...</v>
      </c>
      <c r="D42" s="216"/>
      <c r="E42" s="216"/>
      <c r="F42" s="217"/>
    </row>
    <row r="43" spans="2:6" x14ac:dyDescent="0.25">
      <c r="B43" s="139" t="s">
        <v>38</v>
      </c>
      <c r="C43" s="343" t="s">
        <v>98</v>
      </c>
      <c r="D43" s="344"/>
      <c r="E43" s="131" t="s">
        <v>112</v>
      </c>
      <c r="F43" s="132" t="s">
        <v>113</v>
      </c>
    </row>
    <row r="44" spans="2:6" ht="15.75" thickBot="1" x14ac:dyDescent="0.3">
      <c r="B44" s="140" t="str">
        <f>'Zákl. nastavenie'!G7</f>
        <v>žiadna</v>
      </c>
      <c r="C44" s="355">
        <f>'Zákl. nastavenie'!H7</f>
        <v>0</v>
      </c>
      <c r="D44" s="356"/>
      <c r="E44" s="134">
        <f>'Zákl. nastavenie'!F7</f>
        <v>0</v>
      </c>
      <c r="F44" s="135">
        <f>'Zákl. nastavenie'!E7</f>
        <v>0</v>
      </c>
    </row>
    <row r="45" spans="2:6" ht="33.75" customHeight="1" thickBot="1" x14ac:dyDescent="0.3">
      <c r="B45" s="353" t="s">
        <v>48</v>
      </c>
      <c r="C45" s="354"/>
      <c r="D45" s="354"/>
      <c r="E45" s="354"/>
      <c r="F45" s="136" t="s">
        <v>49</v>
      </c>
    </row>
    <row r="46" spans="2:6" ht="19.5" thickBot="1" x14ac:dyDescent="0.35">
      <c r="B46" s="307" t="s">
        <v>12</v>
      </c>
      <c r="C46" s="308"/>
      <c r="D46" s="308"/>
      <c r="E46" s="309"/>
      <c r="F46" s="124">
        <v>0</v>
      </c>
    </row>
    <row r="47" spans="2:6" ht="19.5" thickBot="1" x14ac:dyDescent="0.35">
      <c r="B47" s="350" t="s">
        <v>110</v>
      </c>
      <c r="C47" s="351"/>
      <c r="D47" s="351"/>
      <c r="E47" s="352"/>
      <c r="F47" s="137" t="e">
        <f>IF(B44="čím menej, tým lepšie",((F46-E44)*(C44/(F44-E44))),(F44-F46)*(C44/(F44-E44)))</f>
        <v>#DIV/0!</v>
      </c>
    </row>
    <row r="48" spans="2:6" ht="15.75" thickBot="1" x14ac:dyDescent="0.3"/>
    <row r="49" spans="2:6" ht="21.75" thickBot="1" x14ac:dyDescent="0.3">
      <c r="B49" s="138" t="s">
        <v>103</v>
      </c>
      <c r="C49" s="215" t="str">
        <f>'Zákl. nastavenie'!C8</f>
        <v>...</v>
      </c>
      <c r="D49" s="216"/>
      <c r="E49" s="216"/>
      <c r="F49" s="217"/>
    </row>
    <row r="50" spans="2:6" x14ac:dyDescent="0.25">
      <c r="B50" s="139" t="s">
        <v>38</v>
      </c>
      <c r="C50" s="357" t="s">
        <v>98</v>
      </c>
      <c r="D50" s="344"/>
      <c r="E50" s="131" t="s">
        <v>112</v>
      </c>
      <c r="F50" s="132" t="s">
        <v>113</v>
      </c>
    </row>
    <row r="51" spans="2:6" ht="15.75" thickBot="1" x14ac:dyDescent="0.3">
      <c r="B51" s="140" t="str">
        <f>'Zákl. nastavenie'!G8</f>
        <v>žiadna</v>
      </c>
      <c r="C51" s="367">
        <f>'Zákl. nastavenie'!H8</f>
        <v>0</v>
      </c>
      <c r="D51" s="368"/>
      <c r="E51" s="134">
        <f>'Zákl. nastavenie'!F8</f>
        <v>0</v>
      </c>
      <c r="F51" s="135">
        <f>'Zákl. nastavenie'!E8</f>
        <v>0</v>
      </c>
    </row>
    <row r="52" spans="2:6" ht="33.75" customHeight="1" thickBot="1" x14ac:dyDescent="0.3">
      <c r="B52" s="360" t="s">
        <v>48</v>
      </c>
      <c r="C52" s="361"/>
      <c r="D52" s="361"/>
      <c r="E52" s="362"/>
      <c r="F52" s="136" t="s">
        <v>49</v>
      </c>
    </row>
    <row r="53" spans="2:6" ht="19.5" thickBot="1" x14ac:dyDescent="0.35">
      <c r="B53" s="363" t="s">
        <v>12</v>
      </c>
      <c r="C53" s="364"/>
      <c r="D53" s="364"/>
      <c r="E53" s="364"/>
      <c r="F53" s="124">
        <v>0</v>
      </c>
    </row>
    <row r="54" spans="2:6" ht="19.5" thickBot="1" x14ac:dyDescent="0.35">
      <c r="B54" s="350" t="s">
        <v>110</v>
      </c>
      <c r="C54" s="351"/>
      <c r="D54" s="351"/>
      <c r="E54" s="352"/>
      <c r="F54" s="137" t="e">
        <f>IF(B51="čím menej, tým lepšie",((F53-E51)*(C51/(F51-E51))),(F51-F53)*(C51/(F51-E51)))</f>
        <v>#DIV/0!</v>
      </c>
    </row>
    <row r="55" spans="2:6" ht="15.75" thickBot="1" x14ac:dyDescent="0.3"/>
    <row r="56" spans="2:6" ht="21.75" thickBot="1" x14ac:dyDescent="0.3">
      <c r="B56" s="138" t="s">
        <v>104</v>
      </c>
      <c r="C56" s="215" t="str">
        <f>'Zákl. nastavenie'!C9</f>
        <v>...</v>
      </c>
      <c r="D56" s="216"/>
      <c r="E56" s="216"/>
      <c r="F56" s="217"/>
    </row>
    <row r="57" spans="2:6" x14ac:dyDescent="0.25">
      <c r="B57" s="139" t="s">
        <v>38</v>
      </c>
      <c r="C57" s="357" t="s">
        <v>98</v>
      </c>
      <c r="D57" s="344"/>
      <c r="E57" s="131" t="s">
        <v>112</v>
      </c>
      <c r="F57" s="132" t="s">
        <v>113</v>
      </c>
    </row>
    <row r="58" spans="2:6" ht="15.75" thickBot="1" x14ac:dyDescent="0.3">
      <c r="B58" s="141" t="str">
        <f>'Zákl. nastavenie'!G9</f>
        <v>žiadna</v>
      </c>
      <c r="C58" s="365">
        <f>'Zákl. nastavenie'!H9</f>
        <v>0</v>
      </c>
      <c r="D58" s="366"/>
      <c r="E58" s="142">
        <f>'Zákl. nastavenie'!F9</f>
        <v>0</v>
      </c>
      <c r="F58" s="143">
        <f>'Zákl. nastavenie'!E9</f>
        <v>0</v>
      </c>
    </row>
    <row r="59" spans="2:6" ht="33.75" customHeight="1" thickBot="1" x14ac:dyDescent="0.3">
      <c r="B59" s="360" t="s">
        <v>48</v>
      </c>
      <c r="C59" s="361"/>
      <c r="D59" s="361"/>
      <c r="E59" s="362"/>
      <c r="F59" s="136" t="s">
        <v>49</v>
      </c>
    </row>
    <row r="60" spans="2:6" ht="19.5" thickBot="1" x14ac:dyDescent="0.35">
      <c r="B60" s="363" t="s">
        <v>12</v>
      </c>
      <c r="C60" s="364"/>
      <c r="D60" s="364"/>
      <c r="E60" s="364"/>
      <c r="F60" s="124">
        <v>0</v>
      </c>
    </row>
    <row r="61" spans="2:6" ht="19.5" thickBot="1" x14ac:dyDescent="0.35">
      <c r="B61" s="350" t="s">
        <v>110</v>
      </c>
      <c r="C61" s="351"/>
      <c r="D61" s="351"/>
      <c r="E61" s="352"/>
      <c r="F61" s="137" t="e">
        <f>IF(B58="čím menej, tým lepšie",((F60-E58)*(C58/(F58-E58))),(F58-F60)*(C58/(F58-E58)))</f>
        <v>#DIV/0!</v>
      </c>
    </row>
    <row r="62" spans="2:6" ht="15.75" thickBot="1" x14ac:dyDescent="0.3"/>
    <row r="63" spans="2:6" ht="21.75" thickBot="1" x14ac:dyDescent="0.3">
      <c r="B63" s="138" t="s">
        <v>105</v>
      </c>
      <c r="C63" s="215" t="str">
        <f>'Zákl. nastavenie'!C10</f>
        <v>...</v>
      </c>
      <c r="D63" s="216"/>
      <c r="E63" s="216"/>
      <c r="F63" s="217"/>
    </row>
    <row r="64" spans="2:6" x14ac:dyDescent="0.25">
      <c r="B64" s="139" t="s">
        <v>38</v>
      </c>
      <c r="C64" s="357" t="s">
        <v>98</v>
      </c>
      <c r="D64" s="344"/>
      <c r="E64" s="131" t="s">
        <v>112</v>
      </c>
      <c r="F64" s="132" t="s">
        <v>113</v>
      </c>
    </row>
    <row r="65" spans="2:6" ht="15.75" thickBot="1" x14ac:dyDescent="0.3">
      <c r="B65" s="141" t="str">
        <f>'Zákl. nastavenie'!G10</f>
        <v>žiadna</v>
      </c>
      <c r="C65" s="365">
        <f>'Zákl. nastavenie'!H10</f>
        <v>0</v>
      </c>
      <c r="D65" s="366"/>
      <c r="E65" s="142">
        <f>'Zákl. nastavenie'!F10</f>
        <v>0</v>
      </c>
      <c r="F65" s="143">
        <f>'Zákl. nastavenie'!E10</f>
        <v>0</v>
      </c>
    </row>
    <row r="66" spans="2:6" ht="35.25" customHeight="1" thickBot="1" x14ac:dyDescent="0.3">
      <c r="B66" s="360" t="s">
        <v>48</v>
      </c>
      <c r="C66" s="361"/>
      <c r="D66" s="361"/>
      <c r="E66" s="362"/>
      <c r="F66" s="136" t="s">
        <v>49</v>
      </c>
    </row>
    <row r="67" spans="2:6" ht="19.5" thickBot="1" x14ac:dyDescent="0.35">
      <c r="B67" s="363" t="s">
        <v>12</v>
      </c>
      <c r="C67" s="364"/>
      <c r="D67" s="364"/>
      <c r="E67" s="364"/>
      <c r="F67" s="124">
        <v>0</v>
      </c>
    </row>
    <row r="68" spans="2:6" ht="19.5" thickBot="1" x14ac:dyDescent="0.35">
      <c r="B68" s="350" t="s">
        <v>110</v>
      </c>
      <c r="C68" s="351"/>
      <c r="D68" s="351"/>
      <c r="E68" s="352"/>
      <c r="F68" s="137" t="e">
        <f>IF(B65="čím menej, tým lepšie",((F67-E65)*(C65/(F65-E65))),(F65-F67)*(C65/(F65-E65)))</f>
        <v>#DIV/0!</v>
      </c>
    </row>
    <row r="69" spans="2:6" ht="15.75" thickBot="1" x14ac:dyDescent="0.3"/>
    <row r="70" spans="2:6" ht="21.75" thickBot="1" x14ac:dyDescent="0.3">
      <c r="B70" s="138" t="s">
        <v>108</v>
      </c>
      <c r="C70" s="215" t="str">
        <f>'Zákl. nastavenie'!C11</f>
        <v>...</v>
      </c>
      <c r="D70" s="216"/>
      <c r="E70" s="216"/>
      <c r="F70" s="217"/>
    </row>
    <row r="71" spans="2:6" x14ac:dyDescent="0.25">
      <c r="B71" s="139" t="s">
        <v>38</v>
      </c>
      <c r="C71" s="357" t="s">
        <v>98</v>
      </c>
      <c r="D71" s="344"/>
      <c r="E71" s="131" t="s">
        <v>112</v>
      </c>
      <c r="F71" s="132" t="s">
        <v>113</v>
      </c>
    </row>
    <row r="72" spans="2:6" ht="15.75" thickBot="1" x14ac:dyDescent="0.3">
      <c r="B72" s="141" t="str">
        <f>'Zákl. nastavenie'!G11</f>
        <v>žiadna</v>
      </c>
      <c r="C72" s="365">
        <f>'Zákl. nastavenie'!H11</f>
        <v>0</v>
      </c>
      <c r="D72" s="366"/>
      <c r="E72" s="142">
        <f>'Zákl. nastavenie'!F11</f>
        <v>0</v>
      </c>
      <c r="F72" s="143">
        <f>'Zákl. nastavenie'!E11</f>
        <v>0</v>
      </c>
    </row>
    <row r="73" spans="2:6" ht="34.5" customHeight="1" thickBot="1" x14ac:dyDescent="0.3">
      <c r="B73" s="360" t="s">
        <v>48</v>
      </c>
      <c r="C73" s="361"/>
      <c r="D73" s="361"/>
      <c r="E73" s="362"/>
      <c r="F73" s="136" t="s">
        <v>49</v>
      </c>
    </row>
    <row r="74" spans="2:6" ht="19.5" thickBot="1" x14ac:dyDescent="0.35">
      <c r="B74" s="363" t="s">
        <v>12</v>
      </c>
      <c r="C74" s="364"/>
      <c r="D74" s="364"/>
      <c r="E74" s="364"/>
      <c r="F74" s="124">
        <v>0</v>
      </c>
    </row>
    <row r="75" spans="2:6" ht="19.5" thickBot="1" x14ac:dyDescent="0.35">
      <c r="B75" s="350" t="s">
        <v>110</v>
      </c>
      <c r="C75" s="351"/>
      <c r="D75" s="351"/>
      <c r="E75" s="352"/>
      <c r="F75" s="137" t="e">
        <f>IF(B72="čím menej, tým lepšie",((F74-E72)*(C72/(F72-E72))),(F72-F74)*(C72/(F72-E72)))</f>
        <v>#DIV/0!</v>
      </c>
    </row>
    <row r="76" spans="2:6" ht="15.75" thickBot="1" x14ac:dyDescent="0.3"/>
    <row r="77" spans="2:6" ht="21.75" thickBot="1" x14ac:dyDescent="0.3">
      <c r="B77" s="138" t="s">
        <v>107</v>
      </c>
      <c r="C77" s="215" t="str">
        <f>'Zákl. nastavenie'!C12</f>
        <v>...</v>
      </c>
      <c r="D77" s="216"/>
      <c r="E77" s="216"/>
      <c r="F77" s="217"/>
    </row>
    <row r="78" spans="2:6" x14ac:dyDescent="0.25">
      <c r="B78" s="139" t="s">
        <v>38</v>
      </c>
      <c r="C78" s="357" t="s">
        <v>98</v>
      </c>
      <c r="D78" s="344"/>
      <c r="E78" s="131" t="s">
        <v>112</v>
      </c>
      <c r="F78" s="132" t="s">
        <v>113</v>
      </c>
    </row>
    <row r="79" spans="2:6" ht="15.75" thickBot="1" x14ac:dyDescent="0.3">
      <c r="B79" s="144" t="str">
        <f>'Zákl. nastavenie'!G12</f>
        <v>žiadna</v>
      </c>
      <c r="C79" s="358">
        <f>'Zákl. nastavenie'!H12</f>
        <v>0</v>
      </c>
      <c r="D79" s="359"/>
      <c r="E79" s="145">
        <f>'Zákl. nastavenie'!F12</f>
        <v>0</v>
      </c>
      <c r="F79" s="146">
        <f>'Zákl. nastavenie'!E12</f>
        <v>0</v>
      </c>
    </row>
    <row r="80" spans="2:6" ht="34.5" customHeight="1" thickBot="1" x14ac:dyDescent="0.3">
      <c r="B80" s="360" t="s">
        <v>48</v>
      </c>
      <c r="C80" s="361"/>
      <c r="D80" s="361"/>
      <c r="E80" s="362"/>
      <c r="F80" s="136" t="s">
        <v>49</v>
      </c>
    </row>
    <row r="81" spans="2:6" ht="19.5" thickBot="1" x14ac:dyDescent="0.35">
      <c r="B81" s="363" t="s">
        <v>12</v>
      </c>
      <c r="C81" s="364"/>
      <c r="D81" s="364"/>
      <c r="E81" s="364"/>
      <c r="F81" s="124">
        <v>1</v>
      </c>
    </row>
    <row r="82" spans="2:6" ht="19.5" thickBot="1" x14ac:dyDescent="0.35">
      <c r="B82" s="350" t="s">
        <v>110</v>
      </c>
      <c r="C82" s="351"/>
      <c r="D82" s="351"/>
      <c r="E82" s="352"/>
      <c r="F82" s="137" t="e">
        <f>IF(B79="čím menej, tým lepšie",((F81-E79)*(C79/(F79-E79))),(F79-F81)*(C79/(F79-E79)))</f>
        <v>#DIV/0!</v>
      </c>
    </row>
    <row r="83" spans="2:6" ht="15.75" thickBot="1" x14ac:dyDescent="0.3"/>
    <row r="84" spans="2:6" ht="21.75" thickBot="1" x14ac:dyDescent="0.3">
      <c r="B84" s="138" t="s">
        <v>106</v>
      </c>
      <c r="C84" s="215" t="str">
        <f>'Zákl. nastavenie'!C13</f>
        <v>...</v>
      </c>
      <c r="D84" s="216"/>
      <c r="E84" s="216"/>
      <c r="F84" s="217"/>
    </row>
    <row r="85" spans="2:6" x14ac:dyDescent="0.25">
      <c r="B85" s="139" t="s">
        <v>38</v>
      </c>
      <c r="C85" s="357" t="s">
        <v>98</v>
      </c>
      <c r="D85" s="344"/>
      <c r="E85" s="131" t="s">
        <v>112</v>
      </c>
      <c r="F85" s="132" t="s">
        <v>113</v>
      </c>
    </row>
    <row r="86" spans="2:6" ht="15.75" thickBot="1" x14ac:dyDescent="0.3">
      <c r="B86" s="144" t="str">
        <f>'Zákl. nastavenie'!G13</f>
        <v>žiadna</v>
      </c>
      <c r="C86" s="358">
        <f>'Zákl. nastavenie'!H13</f>
        <v>0</v>
      </c>
      <c r="D86" s="359"/>
      <c r="E86" s="145">
        <f>'Zákl. nastavenie'!F13</f>
        <v>0</v>
      </c>
      <c r="F86" s="146">
        <f>'Zákl. nastavenie'!E13</f>
        <v>0</v>
      </c>
    </row>
    <row r="87" spans="2:6" ht="34.5" customHeight="1" thickBot="1" x14ac:dyDescent="0.3">
      <c r="B87" s="360" t="s">
        <v>48</v>
      </c>
      <c r="C87" s="361"/>
      <c r="D87" s="361"/>
      <c r="E87" s="362"/>
      <c r="F87" s="136" t="s">
        <v>49</v>
      </c>
    </row>
    <row r="88" spans="2:6" ht="19.5" thickBot="1" x14ac:dyDescent="0.35">
      <c r="B88" s="363" t="s">
        <v>12</v>
      </c>
      <c r="C88" s="364"/>
      <c r="D88" s="364"/>
      <c r="E88" s="364"/>
      <c r="F88" s="124">
        <v>1</v>
      </c>
    </row>
    <row r="89" spans="2:6" ht="19.5" thickBot="1" x14ac:dyDescent="0.35">
      <c r="B89" s="350" t="s">
        <v>110</v>
      </c>
      <c r="C89" s="351"/>
      <c r="D89" s="351"/>
      <c r="E89" s="352"/>
      <c r="F89" s="137" t="e">
        <f>IF(B86="čím menej, tým lepšie",((F88-E86)*(C86/(F86-E86))),(F86-F88)*(C86/(F86-E86)))</f>
        <v>#DIV/0!</v>
      </c>
    </row>
    <row r="90" spans="2:6" ht="15.75" thickBot="1" x14ac:dyDescent="0.3"/>
    <row r="91" spans="2:6" ht="21.75" thickBot="1" x14ac:dyDescent="0.4">
      <c r="B91" s="200" t="s">
        <v>109</v>
      </c>
      <c r="C91" s="201"/>
      <c r="D91" s="201"/>
      <c r="E91" s="202"/>
      <c r="F91" s="147" t="e">
        <f>SUM(C26,F33,F40,F47,F54,F61,F68,F75,F82,F89)</f>
        <v>#DIV/0!</v>
      </c>
    </row>
    <row r="92" spans="2:6" ht="15.75" thickBot="1" x14ac:dyDescent="0.3">
      <c r="B92" s="334"/>
      <c r="C92" s="335"/>
      <c r="D92" s="335"/>
      <c r="E92" s="335"/>
      <c r="F92" s="336"/>
    </row>
    <row r="93" spans="2:6" x14ac:dyDescent="0.25">
      <c r="B93" s="192" t="s">
        <v>51</v>
      </c>
      <c r="C93" s="194" t="s">
        <v>52</v>
      </c>
      <c r="D93" s="194"/>
      <c r="E93" s="196" t="s">
        <v>53</v>
      </c>
      <c r="F93" s="197"/>
    </row>
    <row r="94" spans="2:6" ht="15.75" thickBot="1" x14ac:dyDescent="0.3">
      <c r="B94" s="193"/>
      <c r="C94" s="195"/>
      <c r="D94" s="195"/>
      <c r="E94" s="198"/>
      <c r="F94" s="199"/>
    </row>
  </sheetData>
  <sheetProtection formatCells="0" formatColumns="0" formatRows="0" insertColumns="0" insertRows="0" insertHyperlinks="0" deleteColumns="0" deleteRows="0" sort="0" autoFilter="0" pivotTables="0"/>
  <mergeCells count="85">
    <mergeCell ref="B59:E59"/>
    <mergeCell ref="B60:E60"/>
    <mergeCell ref="C49:F49"/>
    <mergeCell ref="B82:E82"/>
    <mergeCell ref="C77:F77"/>
    <mergeCell ref="C78:D78"/>
    <mergeCell ref="C79:D79"/>
    <mergeCell ref="B80:E80"/>
    <mergeCell ref="B81:E81"/>
    <mergeCell ref="C70:F70"/>
    <mergeCell ref="C71:D71"/>
    <mergeCell ref="C72:D72"/>
    <mergeCell ref="B73:E73"/>
    <mergeCell ref="B74:E74"/>
    <mergeCell ref="B75:E75"/>
    <mergeCell ref="B47:E47"/>
    <mergeCell ref="B54:E54"/>
    <mergeCell ref="B61:E61"/>
    <mergeCell ref="B68:E68"/>
    <mergeCell ref="C63:F63"/>
    <mergeCell ref="C64:D64"/>
    <mergeCell ref="C65:D65"/>
    <mergeCell ref="B66:E66"/>
    <mergeCell ref="B67:E67"/>
    <mergeCell ref="C56:F56"/>
    <mergeCell ref="C57:D57"/>
    <mergeCell ref="C50:D50"/>
    <mergeCell ref="C51:D51"/>
    <mergeCell ref="B52:E52"/>
    <mergeCell ref="B53:E53"/>
    <mergeCell ref="C58:D58"/>
    <mergeCell ref="B89:E89"/>
    <mergeCell ref="C84:F84"/>
    <mergeCell ref="C85:D85"/>
    <mergeCell ref="C86:D86"/>
    <mergeCell ref="B87:E87"/>
    <mergeCell ref="B88:E88"/>
    <mergeCell ref="B91:E91"/>
    <mergeCell ref="B92:F92"/>
    <mergeCell ref="B93:B94"/>
    <mergeCell ref="C93:D94"/>
    <mergeCell ref="E93:F94"/>
    <mergeCell ref="B46:E46"/>
    <mergeCell ref="C35:F35"/>
    <mergeCell ref="C36:D36"/>
    <mergeCell ref="C37:D37"/>
    <mergeCell ref="B38:E38"/>
    <mergeCell ref="B39:E39"/>
    <mergeCell ref="B41:F41"/>
    <mergeCell ref="C42:F42"/>
    <mergeCell ref="C43:D43"/>
    <mergeCell ref="C44:D44"/>
    <mergeCell ref="B45:E45"/>
    <mergeCell ref="B40:E40"/>
    <mergeCell ref="B34:F34"/>
    <mergeCell ref="B20:D20"/>
    <mergeCell ref="B21:D21"/>
    <mergeCell ref="B25:E25"/>
    <mergeCell ref="C26:F26"/>
    <mergeCell ref="B27:F27"/>
    <mergeCell ref="C28:F28"/>
    <mergeCell ref="C29:D29"/>
    <mergeCell ref="C30:D30"/>
    <mergeCell ref="B31:E31"/>
    <mergeCell ref="B32:E32"/>
    <mergeCell ref="B33:E33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E17"/>
    <mergeCell ref="B18:F18"/>
    <mergeCell ref="B13:E13"/>
    <mergeCell ref="C7:F7"/>
    <mergeCell ref="B2:F2"/>
    <mergeCell ref="B3:F3"/>
    <mergeCell ref="C4:F4"/>
    <mergeCell ref="C5:F5"/>
    <mergeCell ref="C6:F6"/>
  </mergeCells>
  <dataValidations count="2">
    <dataValidation type="decimal" allowBlank="1" showInputMessage="1" showErrorMessage="1" sqref="F32" xr:uid="{3C185154-18DE-40F8-9CB9-638074F0E15E}">
      <formula1>E30</formula1>
      <formula2>F30</formula2>
    </dataValidation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6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122</v>
      </c>
    </row>
    <row r="3" spans="2:2" x14ac:dyDescent="0.25">
      <c r="B3" s="4"/>
    </row>
    <row r="4" spans="2:2" x14ac:dyDescent="0.25">
      <c r="B4" s="5" t="s">
        <v>55</v>
      </c>
    </row>
    <row r="5" spans="2:2" x14ac:dyDescent="0.25">
      <c r="B5" s="6"/>
    </row>
    <row r="6" spans="2:2" x14ac:dyDescent="0.25">
      <c r="B6" s="7" t="s">
        <v>56</v>
      </c>
    </row>
    <row r="7" spans="2:2" x14ac:dyDescent="0.25">
      <c r="B7" s="5"/>
    </row>
    <row r="8" spans="2:2" x14ac:dyDescent="0.25">
      <c r="B8" s="185" t="s">
        <v>123</v>
      </c>
    </row>
    <row r="9" spans="2:2" x14ac:dyDescent="0.25">
      <c r="B9" s="185"/>
    </row>
    <row r="10" spans="2:2" x14ac:dyDescent="0.25">
      <c r="B10" s="186" t="s">
        <v>125</v>
      </c>
    </row>
    <row r="11" spans="2:2" x14ac:dyDescent="0.25">
      <c r="B11" s="186" t="s">
        <v>126</v>
      </c>
    </row>
    <row r="12" spans="2:2" x14ac:dyDescent="0.25">
      <c r="B12" s="186" t="s">
        <v>127</v>
      </c>
    </row>
    <row r="13" spans="2:2" x14ac:dyDescent="0.25">
      <c r="B13" s="186" t="s">
        <v>128</v>
      </c>
    </row>
    <row r="14" spans="2:2" ht="16.5" customHeight="1" x14ac:dyDescent="0.25">
      <c r="B14" s="5"/>
    </row>
    <row r="15" spans="2:2" ht="30" x14ac:dyDescent="0.25">
      <c r="B15" s="185" t="s">
        <v>124</v>
      </c>
    </row>
    <row r="16" spans="2:2" x14ac:dyDescent="0.25">
      <c r="B16" s="8"/>
    </row>
    <row r="17" spans="2:2" ht="30" x14ac:dyDescent="0.25">
      <c r="B17" s="5" t="s">
        <v>132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54</v>
      </c>
    </row>
    <row r="3" spans="2:2" x14ac:dyDescent="0.25">
      <c r="B3" s="4"/>
    </row>
    <row r="4" spans="2:2" x14ac:dyDescent="0.25">
      <c r="B4" s="10" t="s">
        <v>55</v>
      </c>
    </row>
    <row r="5" spans="2:2" x14ac:dyDescent="0.25">
      <c r="B5" s="4"/>
    </row>
    <row r="6" spans="2:2" x14ac:dyDescent="0.25">
      <c r="B6" s="11" t="s">
        <v>56</v>
      </c>
    </row>
    <row r="7" spans="2:2" x14ac:dyDescent="0.25">
      <c r="B7" s="12"/>
    </row>
    <row r="8" spans="2:2" ht="60.75" customHeight="1" x14ac:dyDescent="0.25">
      <c r="B8" s="5" t="s">
        <v>57</v>
      </c>
    </row>
    <row r="9" spans="2:2" x14ac:dyDescent="0.25">
      <c r="B9" s="5"/>
    </row>
    <row r="10" spans="2:2" x14ac:dyDescent="0.25">
      <c r="B10" s="5" t="s">
        <v>58</v>
      </c>
    </row>
    <row r="11" spans="2:2" x14ac:dyDescent="0.25">
      <c r="B11" s="5" t="s">
        <v>59</v>
      </c>
    </row>
    <row r="12" spans="2:2" x14ac:dyDescent="0.25">
      <c r="B12" s="5" t="s">
        <v>60</v>
      </c>
    </row>
    <row r="13" spans="2:2" x14ac:dyDescent="0.25">
      <c r="B13" s="5" t="s">
        <v>61</v>
      </c>
    </row>
    <row r="14" spans="2:2" x14ac:dyDescent="0.25">
      <c r="B14" s="5" t="s">
        <v>62</v>
      </c>
    </row>
    <row r="15" spans="2:2" x14ac:dyDescent="0.25">
      <c r="B15" s="5" t="s">
        <v>63</v>
      </c>
    </row>
    <row r="16" spans="2:2" x14ac:dyDescent="0.25">
      <c r="B16" s="5" t="s">
        <v>64</v>
      </c>
    </row>
    <row r="17" spans="2:2" ht="30" x14ac:dyDescent="0.25">
      <c r="B17" s="5" t="s">
        <v>65</v>
      </c>
    </row>
    <row r="18" spans="2:2" x14ac:dyDescent="0.25">
      <c r="B18" s="5" t="s">
        <v>66</v>
      </c>
    </row>
    <row r="19" spans="2:2" x14ac:dyDescent="0.25">
      <c r="B19" s="5" t="s">
        <v>67</v>
      </c>
    </row>
    <row r="20" spans="2:2" x14ac:dyDescent="0.25">
      <c r="B20" s="5" t="s">
        <v>68</v>
      </c>
    </row>
    <row r="21" spans="2:2" ht="30" x14ac:dyDescent="0.25">
      <c r="B21" s="5" t="s">
        <v>69</v>
      </c>
    </row>
    <row r="22" spans="2:2" x14ac:dyDescent="0.25">
      <c r="B22" s="5" t="s">
        <v>70</v>
      </c>
    </row>
    <row r="23" spans="2:2" x14ac:dyDescent="0.25">
      <c r="B23" s="6"/>
    </row>
    <row r="24" spans="2:2" ht="60" x14ac:dyDescent="0.25">
      <c r="B24" s="5" t="s">
        <v>71</v>
      </c>
    </row>
    <row r="25" spans="2:2" ht="13.5" customHeight="1" x14ac:dyDescent="0.25">
      <c r="B25" s="5"/>
    </row>
    <row r="26" spans="2:2" ht="30" x14ac:dyDescent="0.25">
      <c r="B26" s="5" t="s">
        <v>72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D2" sqref="D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73</v>
      </c>
    </row>
    <row r="3" spans="2:2" x14ac:dyDescent="0.25">
      <c r="B3" s="4"/>
    </row>
    <row r="4" spans="2:2" x14ac:dyDescent="0.25">
      <c r="B4" s="5" t="s">
        <v>55</v>
      </c>
    </row>
    <row r="5" spans="2:2" x14ac:dyDescent="0.25">
      <c r="B5" s="6"/>
    </row>
    <row r="6" spans="2:2" x14ac:dyDescent="0.25">
      <c r="B6" s="7" t="s">
        <v>56</v>
      </c>
    </row>
    <row r="7" spans="2:2" x14ac:dyDescent="0.25">
      <c r="B7" s="5"/>
    </row>
    <row r="8" spans="2:2" ht="60.75" customHeight="1" x14ac:dyDescent="0.25">
      <c r="B8" s="5" t="s">
        <v>74</v>
      </c>
    </row>
    <row r="9" spans="2:2" x14ac:dyDescent="0.25">
      <c r="B9" s="5" t="s">
        <v>75</v>
      </c>
    </row>
    <row r="10" spans="2:2" x14ac:dyDescent="0.25">
      <c r="B10" s="8"/>
    </row>
    <row r="11" spans="2:2" ht="30" x14ac:dyDescent="0.25">
      <c r="B11" s="5" t="s">
        <v>76</v>
      </c>
    </row>
    <row r="12" spans="2:2" x14ac:dyDescent="0.25">
      <c r="B12" s="5"/>
    </row>
    <row r="13" spans="2:2" ht="45" x14ac:dyDescent="0.25">
      <c r="B13" s="5" t="s">
        <v>77</v>
      </c>
    </row>
    <row r="14" spans="2:2" x14ac:dyDescent="0.25">
      <c r="B14" s="5"/>
    </row>
    <row r="15" spans="2:2" ht="45" x14ac:dyDescent="0.25">
      <c r="B15" s="5" t="s">
        <v>78</v>
      </c>
    </row>
    <row r="16" spans="2:2" x14ac:dyDescent="0.25">
      <c r="B16" s="5"/>
    </row>
    <row r="17" spans="2:2" ht="60" x14ac:dyDescent="0.25">
      <c r="B17" s="5" t="s">
        <v>79</v>
      </c>
    </row>
    <row r="18" spans="2:2" x14ac:dyDescent="0.25">
      <c r="B18" s="5"/>
    </row>
    <row r="19" spans="2:2" ht="75" x14ac:dyDescent="0.25">
      <c r="B19" s="5" t="s">
        <v>80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0ca473fc3b949e29e068f4f1819e3e8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cd724c71b47006b3beb0487ceebbc93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140AC-4103-486A-869A-B9881CDA8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infopath/2007/PartnerControls"/>
    <ds:schemaRef ds:uri="e4b31099-8163-4ac9-ab84-be06feeb7ef4"/>
    <ds:schemaRef ds:uri="http://www.w3.org/XML/1998/namespace"/>
    <ds:schemaRef ds:uri="http://schemas.microsoft.com/office/2006/documentManagement/types"/>
    <ds:schemaRef ds:uri="http://purl.org/dc/terms/"/>
    <ds:schemaRef ds:uri="bb3d1ceb-ec91-4593-ab49-8ce9533748d9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Zákl. nastavenie</vt:lpstr>
      <vt:lpstr>Ponuka - bodový</vt:lpstr>
      <vt:lpstr>Ponuka </vt:lpstr>
      <vt:lpstr>Ponuka - peňažný malusový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2026-09-11T08:08:40Z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