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.sharepoint.com/sites/CZSBBSK/Zdielane dokumenty/_VO/juríčková marta/Zakazky_2026/VO_001548_Asfaltovanie_V6/"/>
    </mc:Choice>
  </mc:AlternateContent>
  <xr:revisionPtr revIDLastSave="20" documentId="8_{7B177D30-1236-4DA0-B3D3-654849730C77}" xr6:coauthVersionLast="47" xr6:coauthVersionMax="47" xr10:uidLastSave="{BDE85AD7-A195-4F55-9139-860B1E96A5DB}"/>
  <bookViews>
    <workbookView xWindow="1152" yWindow="1152" windowWidth="17280" windowHeight="8880" xr2:uid="{D76A8964-7675-4D8E-8622-37DD6E284F62}"/>
  </bookViews>
  <sheets>
    <sheet name="rekapitulácia" sheetId="11" r:id="rId1"/>
    <sheet name="LC_III_2631" sheetId="2" r:id="rId2"/>
    <sheet name="LC_III_2641" sheetId="3" r:id="rId3"/>
    <sheet name="LC_III_2660" sheetId="4" r:id="rId4"/>
    <sheet name="PT_III_2641" sheetId="5" r:id="rId5"/>
    <sheet name="RS_III_2761" sheetId="6" r:id="rId6"/>
    <sheet name="RS_III_2806" sheetId="7" r:id="rId7"/>
    <sheet name="III-2750 RS " sheetId="8" r:id="rId8"/>
    <sheet name="ZC_III_253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8" i="6" l="1"/>
  <c r="C18" i="3"/>
  <c r="C18" i="4"/>
  <c r="I23" i="4"/>
  <c r="I25" i="4"/>
  <c r="I28" i="4"/>
  <c r="H29" i="4"/>
  <c r="I29" i="4" s="1"/>
  <c r="I30" i="4"/>
  <c r="C18" i="9"/>
  <c r="H23" i="9"/>
  <c r="I23" i="9" s="1"/>
  <c r="I29" i="9"/>
  <c r="I30" i="9"/>
  <c r="I31" i="9"/>
  <c r="I32" i="9"/>
  <c r="C18" i="8"/>
  <c r="H24" i="8" s="1"/>
  <c r="I24" i="8" s="1"/>
  <c r="I36" i="8" s="1"/>
  <c r="I23" i="8"/>
  <c r="I25" i="8"/>
  <c r="H26" i="8"/>
  <c r="I26" i="8"/>
  <c r="H27" i="8"/>
  <c r="I27" i="8"/>
  <c r="I28" i="8"/>
  <c r="I29" i="8"/>
  <c r="I30" i="8"/>
  <c r="I31" i="8"/>
  <c r="I32" i="8"/>
  <c r="I33" i="8"/>
  <c r="I34" i="8"/>
  <c r="C18" i="7"/>
  <c r="H24" i="7" s="1"/>
  <c r="I24" i="7" s="1"/>
  <c r="I23" i="7"/>
  <c r="I25" i="7"/>
  <c r="H26" i="7"/>
  <c r="I26" i="7" s="1"/>
  <c r="H27" i="7"/>
  <c r="I27" i="7" s="1"/>
  <c r="I28" i="7"/>
  <c r="I29" i="7"/>
  <c r="I30" i="7"/>
  <c r="I31" i="7"/>
  <c r="I32" i="7"/>
  <c r="I33" i="7"/>
  <c r="C18" i="6"/>
  <c r="H24" i="6" s="1"/>
  <c r="I24" i="6" s="1"/>
  <c r="I23" i="6"/>
  <c r="I25" i="6"/>
  <c r="H26" i="6"/>
  <c r="I26" i="6" s="1"/>
  <c r="H27" i="6"/>
  <c r="I27" i="6" s="1"/>
  <c r="I29" i="6"/>
  <c r="I30" i="6"/>
  <c r="I31" i="6"/>
  <c r="I32" i="6"/>
  <c r="I33" i="6"/>
  <c r="C20" i="5"/>
  <c r="H25" i="5"/>
  <c r="I25" i="5" s="1"/>
  <c r="I27" i="5"/>
  <c r="I30" i="5"/>
  <c r="I32" i="5"/>
  <c r="I33" i="5"/>
  <c r="I34" i="5"/>
  <c r="I35" i="5"/>
  <c r="I23" i="3"/>
  <c r="I24" i="3"/>
  <c r="I25" i="3"/>
  <c r="I26" i="3"/>
  <c r="I27" i="3"/>
  <c r="I28" i="3"/>
  <c r="I29" i="3"/>
  <c r="I30" i="3"/>
  <c r="I31" i="3"/>
  <c r="I32" i="3"/>
  <c r="I33" i="3"/>
  <c r="I23" i="2"/>
  <c r="I24" i="2"/>
  <c r="I25" i="2"/>
  <c r="I26" i="2"/>
  <c r="I27" i="2"/>
  <c r="I28" i="2"/>
  <c r="I29" i="2"/>
  <c r="I30" i="2"/>
  <c r="I31" i="2"/>
  <c r="I32" i="2"/>
  <c r="I33" i="2"/>
  <c r="I36" i="2"/>
  <c r="H24" i="9" l="1"/>
  <c r="I24" i="9" s="1"/>
  <c r="H25" i="9"/>
  <c r="I25" i="9" s="1"/>
  <c r="H26" i="9"/>
  <c r="I26" i="9" s="1"/>
  <c r="H28" i="9"/>
  <c r="I36" i="3"/>
  <c r="H26" i="5"/>
  <c r="I26" i="5" s="1"/>
  <c r="H28" i="5"/>
  <c r="I28" i="5" s="1"/>
  <c r="H24" i="4"/>
  <c r="I24" i="4" s="1"/>
  <c r="H27" i="4"/>
  <c r="I27" i="4" s="1"/>
  <c r="H26" i="4"/>
  <c r="I26" i="4" s="1"/>
  <c r="K38" i="8"/>
  <c r="L38" i="8"/>
  <c r="I36" i="7"/>
  <c r="I36" i="6"/>
  <c r="H29" i="5"/>
  <c r="I29" i="5" s="1"/>
  <c r="I31" i="5"/>
  <c r="K38" i="2"/>
  <c r="L38" i="2"/>
  <c r="I28" i="9" l="1"/>
  <c r="H33" i="9"/>
  <c r="I33" i="9" s="1"/>
  <c r="H27" i="9"/>
  <c r="I27" i="9" s="1"/>
  <c r="I34" i="9" s="1"/>
  <c r="I31" i="4"/>
  <c r="K38" i="3"/>
  <c r="L38" i="3"/>
  <c r="I38" i="5"/>
  <c r="K38" i="7"/>
  <c r="L38" i="7"/>
  <c r="K38" i="6"/>
  <c r="L38" i="6"/>
  <c r="L36" i="9" l="1"/>
  <c r="K36" i="9"/>
  <c r="K33" i="4"/>
  <c r="L33" i="4"/>
  <c r="K40" i="5"/>
  <c r="L40" i="5"/>
</calcChain>
</file>

<file path=xl/sharedStrings.xml><?xml version="1.0" encoding="utf-8"?>
<sst xmlns="http://schemas.openxmlformats.org/spreadsheetml/2006/main" count="568" uniqueCount="106">
  <si>
    <t>*do ceny zahrnúť všetky VRN (dočasné DZ, zriadenie uzávierky, územné a prevádzkové vplyvy a pod.)</t>
  </si>
  <si>
    <t>*pri pokládke všetky spoje opatriť asfaltovou zálievkou!</t>
  </si>
  <si>
    <t>€</t>
  </si>
  <si>
    <t>CELKOM:</t>
  </si>
  <si>
    <t>Spolu s DPH</t>
  </si>
  <si>
    <t>DPH 23%</t>
  </si>
  <si>
    <t>spolu</t>
  </si>
  <si>
    <t>fr.0 - 32</t>
  </si>
  <si>
    <t>m</t>
  </si>
  <si>
    <t>spevnenie krajníc kamenivom drveným hr. 100mm x 500mm po obidvoch stranách</t>
  </si>
  <si>
    <t>asfaltová zálievka pracovných spojov</t>
  </si>
  <si>
    <t>ks</t>
  </si>
  <si>
    <t>výškova úprava poklopov kanalizačných šácht, vpustí</t>
  </si>
  <si>
    <t>do 400 mm</t>
  </si>
  <si>
    <r>
      <rPr>
        <sz val="11"/>
        <color theme="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</si>
  <si>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recyklácia za studena s kombinovaným spojivom (cement a asfaltová emulzia alebo cement a asfaltová pena)</t>
  </si>
  <si>
    <t>1,0 kg/m2</t>
  </si>
  <si>
    <t>postrek infiltračný</t>
  </si>
  <si>
    <t>50 mm</t>
  </si>
  <si>
    <t>ACL 16-II   s dovozom rozprestrením a zhutnením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</si>
  <si>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Aptos Narrow"/>
        <family val="2"/>
        <charset val="238"/>
        <scheme val="minor"/>
      </rPr>
      <t xml:space="preserve"> 11-II s dovozom rozprestrením a zhutnením</t>
    </r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</si>
  <si>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</si>
  <si>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</si>
  <si>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</si>
  <si>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t>frézovanie potrebné pod mostom</t>
  </si>
  <si>
    <t>frézovanie s naložením a odvozom do 10 km (začiatky a konce, MO, MK, obrubníková úprava)</t>
  </si>
  <si>
    <t>čistenie vozovky-zametanie</t>
  </si>
  <si>
    <t xml:space="preserve">zapílenie asfaltu na hr. 50 mm začiatku a konca úseku </t>
  </si>
  <si>
    <t>spolu bez DPH €</t>
  </si>
  <si>
    <t>výmera</t>
  </si>
  <si>
    <t xml:space="preserve"> jednotk. cena  €</t>
  </si>
  <si>
    <t>špecif.</t>
  </si>
  <si>
    <t>m.j.</t>
  </si>
  <si>
    <t>položka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</si>
  <si>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</si>
  <si>
    <t>korekcie</t>
  </si>
  <si>
    <t>plocha úseku</t>
  </si>
  <si>
    <t>šírka voz.m</t>
  </si>
  <si>
    <t>dĺžka úseku</t>
  </si>
  <si>
    <t>staničenie v km:</t>
  </si>
  <si>
    <t>do:</t>
  </si>
  <si>
    <t>od:</t>
  </si>
  <si>
    <t>Číslo cesty/ Názov stavby</t>
  </si>
  <si>
    <t>III/2631 Píla</t>
  </si>
  <si>
    <t>Názov stavby</t>
  </si>
  <si>
    <t>Adresa sídla uchádzača:</t>
  </si>
  <si>
    <t>Uchádzač:</t>
  </si>
  <si>
    <t>Výkaz výmer</t>
  </si>
  <si>
    <t>III/2641 okres Lučenec Točnica</t>
  </si>
  <si>
    <t>Zákazka na uskutočnenie stavebných prác:</t>
  </si>
  <si>
    <t>Príloha č.</t>
  </si>
  <si>
    <t>priem. 50 mm</t>
  </si>
  <si>
    <t>ACL 16-II vysprávky nerovností krytu</t>
  </si>
  <si>
    <t>mostný objekt</t>
  </si>
  <si>
    <t>úsek začiatok obce Cinobaňa od Točnice po koniec obce Turičky</t>
  </si>
  <si>
    <t>III/2641 okres Poltár Cinobaňa</t>
  </si>
  <si>
    <t>podpis uchádzača alebo osoby oprávnenej konať za uchádzača</t>
  </si>
  <si>
    <t xml:space="preserve">V                                   dňa          </t>
  </si>
  <si>
    <t>......................................................................................</t>
  </si>
  <si>
    <t>M3206</t>
  </si>
  <si>
    <t>kilometrovníkové</t>
  </si>
  <si>
    <t>úsek po Bioplynku</t>
  </si>
  <si>
    <t xml:space="preserve"> III/2761 Figa - Káloša</t>
  </si>
  <si>
    <t>M7506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</si>
  <si>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vjazd pred obcou Vlkyňa</t>
    </r>
  </si>
  <si>
    <t>úsek Lenartovce - Vlkyňa</t>
  </si>
  <si>
    <t>III/2806 Lenartovce - Vlkyňa</t>
  </si>
  <si>
    <t>poklesy</t>
  </si>
  <si>
    <t>III/2750 Rimavské Brezovo - Kyjatice</t>
  </si>
  <si>
    <r>
      <rPr>
        <sz val="1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</si>
  <si>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 xml:space="preserve">zpevnenie krajníc kamenivom drveným hr.100 mm </t>
  </si>
  <si>
    <t>Recyklácia za studena s kombinovaným spojivom(cement a asfaltová emulzia alebo cement a asfaltová pena)</t>
  </si>
  <si>
    <t>m2</t>
  </si>
  <si>
    <t>Postrek infiltračný</t>
  </si>
  <si>
    <t xml:space="preserve">Postrek spojovací </t>
  </si>
  <si>
    <t>frézovanie s naložením a odvozom do30 km ( začiatky a konce, MO, MK, obrubníková úprava )</t>
  </si>
  <si>
    <t>pol.</t>
  </si>
  <si>
    <t>spolu bez DPH</t>
  </si>
  <si>
    <t>jednotk.cena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</si>
  <si>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 xml:space="preserve">2 </t>
    </r>
  </si>
  <si>
    <t>korekcie s ramenom</t>
  </si>
  <si>
    <t>šírka voz.m priem</t>
  </si>
  <si>
    <t>III/2530 Žarnovica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</si>
  <si>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</si>
  <si>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r>
      <t>m</t>
    </r>
    <r>
      <rPr>
        <vertAlign val="superscript"/>
        <sz val="10"/>
        <rFont val="Arial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</si>
  <si>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r>
      <t>0,5 kg/m</t>
    </r>
    <r>
      <rPr>
        <vertAlign val="superscript"/>
        <sz val="10"/>
        <rFont val="Arial CE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/>
    </r>
  </si>
  <si>
    <r>
      <rPr>
        <sz val="11"/>
        <color theme="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</si>
  <si>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t>51 mm</t>
  </si>
  <si>
    <t>fr.0 - 33</t>
  </si>
  <si>
    <t>úsek 1</t>
  </si>
  <si>
    <t>úsek 2</t>
  </si>
  <si>
    <t>celkovňa dĺžka</t>
  </si>
  <si>
    <t>30 mm</t>
  </si>
  <si>
    <t>úsek od križovatky s cestou I/16 po začiatok obce Točnica</t>
  </si>
  <si>
    <t>40 mm</t>
  </si>
  <si>
    <t>t</t>
  </si>
  <si>
    <t>poklesy 30%</t>
  </si>
  <si>
    <t>Rekonštrukcie ciest III. triedy (oprava krytu vozovky a súvisiace práce) v pôsobnosti BBSK - vybrané úseky ciest v okresoch Lučenec, Poltár, Rimavská Sobota a Žarnovica</t>
  </si>
  <si>
    <t>III/2641 Cinobaňa - Turičky</t>
  </si>
  <si>
    <t>III/2641 Točnica</t>
  </si>
  <si>
    <t>Názov úseku</t>
  </si>
  <si>
    <t>cena bez DPH</t>
  </si>
  <si>
    <t xml:space="preserve">III/2661 Mašková </t>
  </si>
  <si>
    <t>III/2661 Mašková</t>
  </si>
  <si>
    <t>Žarnovica, ul. Sandrická - Hodruša Hámre</t>
  </si>
  <si>
    <t>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</si>
</sst>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0"/>
    <numFmt numFmtId="165" formatCode="0.000"/>
  </numFmts>
  <fonts count="3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7"/>
      <name val="Arial CE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0"/>
      <color indexed="17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name val="Aptos Narrow"/>
      <family val="2"/>
      <charset val="238"/>
      <scheme val="minor"/>
    </font>
    <font>
      <vertAlign val="superscript"/>
      <sz val="10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rgb="FFFF0000"/>
      <name val="Aptos Narrow"/>
      <family val="2"/>
      <charset val="238"/>
      <scheme val="minor"/>
    </font>
    <font>
      <i/>
      <sz val="10"/>
      <name val="Arial"/>
      <family val="2"/>
      <charset val="238"/>
    </font>
    <font>
      <sz val="9"/>
      <name val="Arial CE"/>
      <family val="2"/>
      <charset val="238"/>
    </font>
    <font>
      <b/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charset val="238"/>
      <scheme val="minor"/>
    </font>
    <font>
      <sz val="10"/>
      <color indexed="10"/>
      <name val="Arial CE"/>
      <family val="2"/>
      <charset val="238"/>
    </font>
    <font>
      <sz val="10"/>
      <color rgb="FFFF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1" fillId="0" borderId="0"/>
  </cellStyleXfs>
  <cellXfs count="356">
    <xf numFmtId="0" fontId="0" fillId="0" borderId="0" xfId="0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Alignment="1">
      <alignment vertical="center"/>
    </xf>
    <xf numFmtId="4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4" fontId="0" fillId="0" borderId="1" xfId="0" applyNumberFormat="1" applyBorder="1"/>
    <xf numFmtId="4" fontId="9" fillId="0" borderId="0" xfId="0" applyNumberFormat="1" applyFont="1"/>
    <xf numFmtId="0" fontId="9" fillId="0" borderId="0" xfId="0" applyFont="1"/>
    <xf numFmtId="0" fontId="7" fillId="0" borderId="0" xfId="0" applyFont="1"/>
    <xf numFmtId="4" fontId="0" fillId="0" borderId="0" xfId="0" applyNumberFormat="1"/>
    <xf numFmtId="0" fontId="10" fillId="0" borderId="0" xfId="0" applyFont="1"/>
    <xf numFmtId="4" fontId="11" fillId="0" borderId="2" xfId="0" applyNumberFormat="1" applyFont="1" applyBorder="1"/>
    <xf numFmtId="10" fontId="11" fillId="0" borderId="3" xfId="0" applyNumberFormat="1" applyFont="1" applyBorder="1"/>
    <xf numFmtId="0" fontId="11" fillId="0" borderId="3" xfId="0" applyFont="1" applyBorder="1"/>
    <xf numFmtId="4" fontId="11" fillId="0" borderId="3" xfId="0" applyNumberFormat="1" applyFont="1" applyBorder="1"/>
    <xf numFmtId="4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12" fillId="0" borderId="0" xfId="0" applyFont="1"/>
    <xf numFmtId="4" fontId="6" fillId="2" borderId="5" xfId="0" applyNumberFormat="1" applyFont="1" applyFill="1" applyBorder="1"/>
    <xf numFmtId="4" fontId="6" fillId="0" borderId="6" xfId="0" applyNumberFormat="1" applyFont="1" applyBorder="1"/>
    <xf numFmtId="4" fontId="4" fillId="0" borderId="0" xfId="0" applyNumberFormat="1" applyFont="1" applyAlignment="1">
      <alignment horizontal="right"/>
    </xf>
    <xf numFmtId="4" fontId="6" fillId="0" borderId="0" xfId="0" applyNumberFormat="1" applyFont="1"/>
    <xf numFmtId="4" fontId="13" fillId="0" borderId="0" xfId="0" applyNumberFormat="1" applyFont="1"/>
    <xf numFmtId="4" fontId="13" fillId="0" borderId="7" xfId="0" applyNumberFormat="1" applyFont="1" applyBorder="1"/>
    <xf numFmtId="4" fontId="14" fillId="0" borderId="8" xfId="0" applyNumberFormat="1" applyFont="1" applyBorder="1" applyAlignment="1">
      <alignment horizontal="center"/>
    </xf>
    <xf numFmtId="4" fontId="14" fillId="0" borderId="0" xfId="0" applyNumberFormat="1" applyFont="1" applyAlignment="1">
      <alignment horizontal="center"/>
    </xf>
    <xf numFmtId="0" fontId="15" fillId="0" borderId="0" xfId="0" applyFont="1"/>
    <xf numFmtId="4" fontId="6" fillId="0" borderId="8" xfId="0" applyNumberFormat="1" applyFont="1" applyBorder="1"/>
    <xf numFmtId="4" fontId="6" fillId="0" borderId="9" xfId="0" applyNumberFormat="1" applyFont="1" applyBorder="1"/>
    <xf numFmtId="4" fontId="4" fillId="0" borderId="0" xfId="0" applyNumberFormat="1" applyFont="1"/>
    <xf numFmtId="4" fontId="16" fillId="0" borderId="8" xfId="0" applyNumberFormat="1" applyFont="1" applyBorder="1"/>
    <xf numFmtId="0" fontId="16" fillId="0" borderId="0" xfId="0" applyFont="1" applyAlignment="1">
      <alignment vertical="center"/>
    </xf>
    <xf numFmtId="0" fontId="17" fillId="0" borderId="0" xfId="0" applyFont="1"/>
    <xf numFmtId="4" fontId="8" fillId="0" borderId="10" xfId="0" applyNumberFormat="1" applyFont="1" applyBorder="1"/>
    <xf numFmtId="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4" fontId="8" fillId="0" borderId="16" xfId="0" applyNumberFormat="1" applyFont="1" applyBorder="1"/>
    <xf numFmtId="4" fontId="8" fillId="0" borderId="17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164" fontId="8" fillId="0" borderId="0" xfId="0" applyNumberFormat="1" applyFont="1"/>
    <xf numFmtId="4" fontId="8" fillId="0" borderId="8" xfId="0" applyNumberFormat="1" applyFont="1" applyBorder="1"/>
    <xf numFmtId="4" fontId="8" fillId="0" borderId="25" xfId="0" applyNumberFormat="1" applyFont="1" applyBorder="1"/>
    <xf numFmtId="4" fontId="8" fillId="0" borderId="21" xfId="0" applyNumberFormat="1" applyFont="1" applyBorder="1"/>
    <xf numFmtId="164" fontId="8" fillId="0" borderId="26" xfId="0" applyNumberFormat="1" applyFont="1" applyBorder="1"/>
    <xf numFmtId="0" fontId="8" fillId="0" borderId="27" xfId="0" applyFont="1" applyBorder="1"/>
    <xf numFmtId="0" fontId="0" fillId="0" borderId="26" xfId="0" applyBorder="1"/>
    <xf numFmtId="4" fontId="8" fillId="0" borderId="25" xfId="0" applyNumberFormat="1" applyFont="1" applyBorder="1" applyAlignment="1">
      <alignment vertical="center"/>
    </xf>
    <xf numFmtId="4" fontId="8" fillId="0" borderId="27" xfId="0" applyNumberFormat="1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15" fillId="0" borderId="30" xfId="0" applyFont="1" applyBorder="1"/>
    <xf numFmtId="0" fontId="8" fillId="0" borderId="0" xfId="0" applyFont="1"/>
    <xf numFmtId="4" fontId="8" fillId="0" borderId="27" xfId="0" applyNumberFormat="1" applyFont="1" applyBorder="1"/>
    <xf numFmtId="164" fontId="8" fillId="0" borderId="34" xfId="0" applyNumberFormat="1" applyFont="1" applyBorder="1"/>
    <xf numFmtId="0" fontId="8" fillId="0" borderId="35" xfId="0" applyFont="1" applyBorder="1"/>
    <xf numFmtId="164" fontId="8" fillId="0" borderId="29" xfId="0" applyNumberFormat="1" applyFont="1" applyBorder="1"/>
    <xf numFmtId="0" fontId="8" fillId="0" borderId="31" xfId="0" applyFont="1" applyBorder="1"/>
    <xf numFmtId="0" fontId="15" fillId="0" borderId="26" xfId="0" applyFont="1" applyBorder="1"/>
    <xf numFmtId="4" fontId="8" fillId="0" borderId="21" xfId="0" applyNumberFormat="1" applyFont="1" applyBorder="1" applyAlignment="1">
      <alignment vertical="center"/>
    </xf>
    <xf numFmtId="164" fontId="8" fillId="0" borderId="26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/>
    </xf>
    <xf numFmtId="4" fontId="8" fillId="0" borderId="39" xfId="0" applyNumberFormat="1" applyFont="1" applyBorder="1"/>
    <xf numFmtId="4" fontId="8" fillId="0" borderId="40" xfId="0" applyNumberFormat="1" applyFont="1" applyBorder="1"/>
    <xf numFmtId="164" fontId="8" fillId="0" borderId="41" xfId="0" applyNumberFormat="1" applyFont="1" applyBorder="1"/>
    <xf numFmtId="0" fontId="8" fillId="0" borderId="42" xfId="1" applyFont="1" applyBorder="1"/>
    <xf numFmtId="0" fontId="0" fillId="0" borderId="41" xfId="1" applyFont="1" applyBorder="1"/>
    <xf numFmtId="4" fontId="0" fillId="0" borderId="8" xfId="0" applyNumberFormat="1" applyBorder="1"/>
    <xf numFmtId="4" fontId="19" fillId="0" borderId="0" xfId="0" applyNumberFormat="1" applyFont="1"/>
    <xf numFmtId="49" fontId="20" fillId="3" borderId="45" xfId="0" applyNumberFormat="1" applyFont="1" applyFill="1" applyBorder="1" applyAlignment="1">
      <alignment horizontal="center" vertical="center" wrapText="1"/>
    </xf>
    <xf numFmtId="49" fontId="20" fillId="3" borderId="46" xfId="0" applyNumberFormat="1" applyFont="1" applyFill="1" applyBorder="1" applyAlignment="1">
      <alignment horizontal="center" vertical="center"/>
    </xf>
    <xf numFmtId="49" fontId="20" fillId="3" borderId="47" xfId="0" applyNumberFormat="1" applyFont="1" applyFill="1" applyBorder="1" applyAlignment="1">
      <alignment horizontal="center" vertical="center" wrapText="1"/>
    </xf>
    <xf numFmtId="49" fontId="20" fillId="3" borderId="48" xfId="0" applyNumberFormat="1" applyFont="1" applyFill="1" applyBorder="1" applyAlignment="1">
      <alignment horizontal="center" vertical="center"/>
    </xf>
    <xf numFmtId="49" fontId="20" fillId="3" borderId="49" xfId="0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7" xfId="0" applyFont="1" applyBorder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7" xfId="0" applyBorder="1"/>
    <xf numFmtId="0" fontId="21" fillId="0" borderId="0" xfId="0" applyFont="1"/>
    <xf numFmtId="4" fontId="0" fillId="0" borderId="52" xfId="0" applyNumberFormat="1" applyBorder="1"/>
    <xf numFmtId="0" fontId="0" fillId="0" borderId="53" xfId="0" applyBorder="1"/>
    <xf numFmtId="4" fontId="23" fillId="0" borderId="0" xfId="0" applyNumberFormat="1" applyFont="1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4" fontId="0" fillId="0" borderId="54" xfId="0" applyNumberFormat="1" applyBorder="1"/>
    <xf numFmtId="0" fontId="0" fillId="0" borderId="55" xfId="0" applyBorder="1"/>
    <xf numFmtId="164" fontId="1" fillId="0" borderId="0" xfId="0" applyNumberFormat="1" applyFont="1"/>
    <xf numFmtId="4" fontId="0" fillId="0" borderId="56" xfId="0" applyNumberFormat="1" applyBorder="1"/>
    <xf numFmtId="0" fontId="0" fillId="0" borderId="57" xfId="0" applyBorder="1"/>
    <xf numFmtId="4" fontId="14" fillId="0" borderId="8" xfId="0" applyNumberFormat="1" applyFont="1" applyBorder="1"/>
    <xf numFmtId="4" fontId="23" fillId="0" borderId="0" xfId="0" applyNumberFormat="1" applyFont="1"/>
    <xf numFmtId="0" fontId="24" fillId="0" borderId="0" xfId="0" applyFont="1"/>
    <xf numFmtId="164" fontId="0" fillId="0" borderId="0" xfId="0" applyNumberFormat="1" applyAlignment="1">
      <alignment horizontal="left"/>
    </xf>
    <xf numFmtId="4" fontId="0" fillId="0" borderId="58" xfId="0" applyNumberFormat="1" applyBorder="1"/>
    <xf numFmtId="0" fontId="0" fillId="0" borderId="59" xfId="0" applyBorder="1"/>
    <xf numFmtId="0" fontId="0" fillId="0" borderId="60" xfId="0" applyBorder="1"/>
    <xf numFmtId="0" fontId="0" fillId="0" borderId="8" xfId="0" applyBorder="1"/>
    <xf numFmtId="0" fontId="25" fillId="0" borderId="0" xfId="0" applyFont="1"/>
    <xf numFmtId="4" fontId="0" fillId="0" borderId="61" xfId="0" applyNumberFormat="1" applyBorder="1"/>
    <xf numFmtId="0" fontId="0" fillId="0" borderId="1" xfId="0" applyBorder="1"/>
    <xf numFmtId="0" fontId="4" fillId="0" borderId="1" xfId="0" applyFont="1" applyBorder="1"/>
    <xf numFmtId="0" fontId="4" fillId="0" borderId="62" xfId="0" applyFont="1" applyBorder="1"/>
    <xf numFmtId="4" fontId="26" fillId="0" borderId="0" xfId="0" applyNumberFormat="1" applyFont="1"/>
    <xf numFmtId="0" fontId="26" fillId="0" borderId="0" xfId="0" applyFont="1"/>
    <xf numFmtId="0" fontId="0" fillId="0" borderId="0" xfId="1" applyFont="1"/>
    <xf numFmtId="0" fontId="27" fillId="0" borderId="0" xfId="1" applyFont="1"/>
    <xf numFmtId="0" fontId="27" fillId="0" borderId="0" xfId="0" applyFont="1"/>
    <xf numFmtId="0" fontId="25" fillId="0" borderId="0" xfId="0" applyFont="1" applyAlignment="1">
      <alignment horizontal="left"/>
    </xf>
    <xf numFmtId="0" fontId="3" fillId="0" borderId="0" xfId="1"/>
    <xf numFmtId="0" fontId="28" fillId="0" borderId="0" xfId="1" applyFont="1"/>
    <xf numFmtId="0" fontId="4" fillId="0" borderId="0" xfId="1" applyFont="1"/>
    <xf numFmtId="0" fontId="25" fillId="0" borderId="7" xfId="0" applyFont="1" applyBorder="1"/>
    <xf numFmtId="4" fontId="8" fillId="0" borderId="10" xfId="0" applyNumberFormat="1" applyFont="1" applyBorder="1" applyAlignment="1">
      <alignment vertical="center"/>
    </xf>
    <xf numFmtId="0" fontId="1" fillId="0" borderId="0" xfId="0" applyFont="1"/>
    <xf numFmtId="164" fontId="29" fillId="0" borderId="0" xfId="0" applyNumberFormat="1" applyFont="1"/>
    <xf numFmtId="0" fontId="3" fillId="0" borderId="0" xfId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 wrapText="1"/>
    </xf>
    <xf numFmtId="4" fontId="8" fillId="4" borderId="25" xfId="0" applyNumberFormat="1" applyFont="1" applyFill="1" applyBorder="1"/>
    <xf numFmtId="4" fontId="8" fillId="4" borderId="21" xfId="0" applyNumberFormat="1" applyFont="1" applyFill="1" applyBorder="1"/>
    <xf numFmtId="164" fontId="8" fillId="4" borderId="26" xfId="0" applyNumberFormat="1" applyFont="1" applyFill="1" applyBorder="1"/>
    <xf numFmtId="0" fontId="8" fillId="4" borderId="27" xfId="0" applyFont="1" applyFill="1" applyBorder="1"/>
    <xf numFmtId="0" fontId="0" fillId="4" borderId="26" xfId="0" applyFill="1" applyBorder="1"/>
    <xf numFmtId="9" fontId="8" fillId="0" borderId="0" xfId="0" applyNumberFormat="1" applyFont="1" applyAlignment="1">
      <alignment horizontal="left"/>
    </xf>
    <xf numFmtId="0" fontId="8" fillId="0" borderId="0" xfId="0" applyFont="1" applyAlignment="1">
      <alignment wrapText="1"/>
    </xf>
    <xf numFmtId="164" fontId="30" fillId="0" borderId="0" xfId="0" applyNumberFormat="1" applyFont="1"/>
    <xf numFmtId="164" fontId="17" fillId="0" borderId="0" xfId="0" applyNumberFormat="1" applyFont="1"/>
    <xf numFmtId="3" fontId="1" fillId="0" borderId="0" xfId="0" applyNumberFormat="1" applyFont="1"/>
    <xf numFmtId="6" fontId="1" fillId="0" borderId="0" xfId="0" applyNumberFormat="1" applyFont="1"/>
    <xf numFmtId="165" fontId="0" fillId="0" borderId="0" xfId="0" applyNumberFormat="1" applyAlignment="1">
      <alignment horizontal="left"/>
    </xf>
    <xf numFmtId="0" fontId="31" fillId="0" borderId="0" xfId="2"/>
    <xf numFmtId="4" fontId="31" fillId="0" borderId="0" xfId="2" applyNumberFormat="1"/>
    <xf numFmtId="4" fontId="5" fillId="0" borderId="0" xfId="2" applyNumberFormat="1" applyFont="1" applyAlignment="1">
      <alignment vertical="center"/>
    </xf>
    <xf numFmtId="4" fontId="6" fillId="0" borderId="0" xfId="2" applyNumberFormat="1" applyFont="1" applyAlignment="1">
      <alignment vertical="center"/>
    </xf>
    <xf numFmtId="4" fontId="31" fillId="0" borderId="9" xfId="2" applyNumberFormat="1" applyBorder="1"/>
    <xf numFmtId="4" fontId="9" fillId="0" borderId="0" xfId="2" applyNumberFormat="1" applyFont="1"/>
    <xf numFmtId="0" fontId="9" fillId="0" borderId="0" xfId="2" applyFont="1"/>
    <xf numFmtId="0" fontId="7" fillId="0" borderId="0" xfId="2" applyFont="1"/>
    <xf numFmtId="0" fontId="10" fillId="0" borderId="0" xfId="2" applyFont="1"/>
    <xf numFmtId="4" fontId="11" fillId="0" borderId="2" xfId="2" applyNumberFormat="1" applyFont="1" applyBorder="1"/>
    <xf numFmtId="10" fontId="11" fillId="0" borderId="3" xfId="2" applyNumberFormat="1" applyFont="1" applyBorder="1"/>
    <xf numFmtId="0" fontId="11" fillId="0" borderId="3" xfId="2" applyFont="1" applyBorder="1"/>
    <xf numFmtId="4" fontId="11" fillId="0" borderId="3" xfId="2" applyNumberFormat="1" applyFont="1" applyBorder="1"/>
    <xf numFmtId="4" fontId="31" fillId="0" borderId="3" xfId="2" applyNumberFormat="1" applyBorder="1"/>
    <xf numFmtId="0" fontId="31" fillId="0" borderId="3" xfId="2" applyBorder="1"/>
    <xf numFmtId="0" fontId="31" fillId="0" borderId="4" xfId="2" applyBorder="1"/>
    <xf numFmtId="4" fontId="6" fillId="2" borderId="5" xfId="2" applyNumberFormat="1" applyFont="1" applyFill="1" applyBorder="1"/>
    <xf numFmtId="4" fontId="6" fillId="0" borderId="6" xfId="2" applyNumberFormat="1" applyFont="1" applyBorder="1"/>
    <xf numFmtId="4" fontId="4" fillId="0" borderId="0" xfId="2" applyNumberFormat="1" applyFont="1" applyAlignment="1">
      <alignment horizontal="right"/>
    </xf>
    <xf numFmtId="4" fontId="6" fillId="0" borderId="0" xfId="2" applyNumberFormat="1" applyFont="1"/>
    <xf numFmtId="4" fontId="13" fillId="0" borderId="0" xfId="2" applyNumberFormat="1" applyFont="1"/>
    <xf numFmtId="4" fontId="13" fillId="0" borderId="7" xfId="2" applyNumberFormat="1" applyFont="1" applyBorder="1"/>
    <xf numFmtId="4" fontId="14" fillId="0" borderId="8" xfId="2" applyNumberFormat="1" applyFont="1" applyBorder="1" applyAlignment="1">
      <alignment horizontal="center"/>
    </xf>
    <xf numFmtId="4" fontId="14" fillId="0" borderId="0" xfId="2" applyNumberFormat="1" applyFont="1" applyAlignment="1">
      <alignment horizontal="center"/>
    </xf>
    <xf numFmtId="0" fontId="15" fillId="0" borderId="0" xfId="2" applyFont="1"/>
    <xf numFmtId="4" fontId="6" fillId="0" borderId="8" xfId="2" applyNumberFormat="1" applyFont="1" applyBorder="1"/>
    <xf numFmtId="4" fontId="6" fillId="0" borderId="9" xfId="2" applyNumberFormat="1" applyFont="1" applyBorder="1"/>
    <xf numFmtId="4" fontId="4" fillId="0" borderId="0" xfId="2" applyNumberFormat="1" applyFont="1"/>
    <xf numFmtId="4" fontId="16" fillId="0" borderId="8" xfId="2" applyNumberFormat="1" applyFont="1" applyBorder="1"/>
    <xf numFmtId="0" fontId="16" fillId="0" borderId="0" xfId="2" applyFont="1" applyAlignment="1">
      <alignment vertical="center"/>
    </xf>
    <xf numFmtId="0" fontId="17" fillId="0" borderId="0" xfId="2" applyFont="1"/>
    <xf numFmtId="4" fontId="8" fillId="0" borderId="8" xfId="2" applyNumberFormat="1" applyFont="1" applyBorder="1"/>
    <xf numFmtId="4" fontId="8" fillId="0" borderId="0" xfId="2" applyNumberFormat="1" applyFont="1"/>
    <xf numFmtId="4" fontId="8" fillId="0" borderId="67" xfId="2" applyNumberFormat="1" applyFont="1" applyBorder="1"/>
    <xf numFmtId="4" fontId="8" fillId="0" borderId="26" xfId="2" applyNumberFormat="1" applyFont="1" applyBorder="1"/>
    <xf numFmtId="164" fontId="8" fillId="0" borderId="26" xfId="2" applyNumberFormat="1" applyFont="1" applyBorder="1"/>
    <xf numFmtId="0" fontId="8" fillId="0" borderId="26" xfId="2" applyFont="1" applyBorder="1"/>
    <xf numFmtId="0" fontId="31" fillId="0" borderId="26" xfId="2" applyBorder="1"/>
    <xf numFmtId="4" fontId="8" fillId="0" borderId="68" xfId="2" applyNumberFormat="1" applyFont="1" applyBorder="1"/>
    <xf numFmtId="4" fontId="8" fillId="0" borderId="18" xfId="2" applyNumberFormat="1" applyFont="1" applyBorder="1"/>
    <xf numFmtId="164" fontId="8" fillId="0" borderId="18" xfId="2" applyNumberFormat="1" applyFont="1" applyBorder="1"/>
    <xf numFmtId="0" fontId="8" fillId="0" borderId="18" xfId="2" applyFont="1" applyBorder="1"/>
    <xf numFmtId="4" fontId="8" fillId="0" borderId="67" xfId="2" applyNumberFormat="1" applyFont="1" applyBorder="1" applyAlignment="1">
      <alignment vertical="center"/>
    </xf>
    <xf numFmtId="4" fontId="8" fillId="0" borderId="26" xfId="2" applyNumberFormat="1" applyFont="1" applyBorder="1" applyAlignment="1">
      <alignment vertical="center"/>
    </xf>
    <xf numFmtId="164" fontId="8" fillId="0" borderId="29" xfId="2" applyNumberFormat="1" applyFont="1" applyBorder="1" applyAlignment="1">
      <alignment vertical="center"/>
    </xf>
    <xf numFmtId="0" fontId="8" fillId="0" borderId="26" xfId="2" applyFont="1" applyBorder="1" applyAlignment="1">
      <alignment vertical="center"/>
    </xf>
    <xf numFmtId="0" fontId="15" fillId="0" borderId="30" xfId="2" applyFont="1" applyBorder="1"/>
    <xf numFmtId="0" fontId="8" fillId="0" borderId="0" xfId="2" applyFont="1"/>
    <xf numFmtId="164" fontId="8" fillId="0" borderId="34" xfId="2" applyNumberFormat="1" applyFont="1" applyBorder="1"/>
    <xf numFmtId="0" fontId="8" fillId="0" borderId="35" xfId="2" applyFont="1" applyBorder="1"/>
    <xf numFmtId="0" fontId="31" fillId="0" borderId="69" xfId="2" applyBorder="1"/>
    <xf numFmtId="0" fontId="31" fillId="0" borderId="70" xfId="2" applyBorder="1"/>
    <xf numFmtId="0" fontId="31" fillId="0" borderId="71" xfId="2" applyBorder="1"/>
    <xf numFmtId="0" fontId="31" fillId="0" borderId="72" xfId="2" applyBorder="1"/>
    <xf numFmtId="164" fontId="8" fillId="0" borderId="29" xfId="2" applyNumberFormat="1" applyFont="1" applyBorder="1"/>
    <xf numFmtId="0" fontId="8" fillId="0" borderId="31" xfId="2" applyFont="1" applyBorder="1"/>
    <xf numFmtId="164" fontId="8" fillId="0" borderId="73" xfId="2" applyNumberFormat="1" applyFont="1" applyBorder="1"/>
    <xf numFmtId="0" fontId="31" fillId="0" borderId="32" xfId="2" applyBorder="1"/>
    <xf numFmtId="0" fontId="31" fillId="0" borderId="33" xfId="2" applyBorder="1"/>
    <xf numFmtId="4" fontId="8" fillId="0" borderId="74" xfId="2" applyNumberFormat="1" applyFont="1" applyBorder="1" applyAlignment="1">
      <alignment vertical="center"/>
    </xf>
    <xf numFmtId="4" fontId="8" fillId="0" borderId="75" xfId="2" applyNumberFormat="1" applyFont="1" applyBorder="1" applyAlignment="1">
      <alignment vertical="center"/>
    </xf>
    <xf numFmtId="164" fontId="8" fillId="0" borderId="35" xfId="2" applyNumberFormat="1" applyFont="1" applyBorder="1" applyAlignment="1">
      <alignment vertical="center"/>
    </xf>
    <xf numFmtId="0" fontId="8" fillId="0" borderId="76" xfId="2" applyFont="1" applyBorder="1" applyAlignment="1">
      <alignment vertical="center"/>
    </xf>
    <xf numFmtId="0" fontId="31" fillId="0" borderId="77" xfId="2" applyBorder="1" applyAlignment="1">
      <alignment vertical="center"/>
    </xf>
    <xf numFmtId="164" fontId="8" fillId="0" borderId="79" xfId="2" applyNumberFormat="1" applyFont="1" applyBorder="1"/>
    <xf numFmtId="0" fontId="31" fillId="0" borderId="27" xfId="2" applyBorder="1" applyAlignment="1">
      <alignment horizontal="center"/>
    </xf>
    <xf numFmtId="4" fontId="8" fillId="0" borderId="82" xfId="2" applyNumberFormat="1" applyFont="1" applyBorder="1"/>
    <xf numFmtId="4" fontId="8" fillId="0" borderId="83" xfId="2" applyNumberFormat="1" applyFont="1" applyBorder="1"/>
    <xf numFmtId="164" fontId="8" fillId="0" borderId="83" xfId="2" applyNumberFormat="1" applyFont="1" applyBorder="1"/>
    <xf numFmtId="0" fontId="8" fillId="0" borderId="84" xfId="1" applyFont="1" applyBorder="1"/>
    <xf numFmtId="0" fontId="3" fillId="0" borderId="42" xfId="1" applyBorder="1" applyAlignment="1">
      <alignment horizontal="left"/>
    </xf>
    <xf numFmtId="0" fontId="3" fillId="0" borderId="41" xfId="1" applyBorder="1" applyAlignment="1">
      <alignment horizontal="left"/>
    </xf>
    <xf numFmtId="0" fontId="0" fillId="0" borderId="85" xfId="1" applyFont="1" applyBorder="1" applyAlignment="1">
      <alignment horizontal="left"/>
    </xf>
    <xf numFmtId="4" fontId="31" fillId="0" borderId="8" xfId="2" applyNumberFormat="1" applyBorder="1"/>
    <xf numFmtId="4" fontId="33" fillId="0" borderId="0" xfId="2" applyNumberFormat="1" applyFont="1"/>
    <xf numFmtId="4" fontId="31" fillId="0" borderId="86" xfId="2" applyNumberFormat="1" applyBorder="1" applyAlignment="1">
      <alignment horizontal="center"/>
    </xf>
    <xf numFmtId="0" fontId="31" fillId="0" borderId="48" xfId="2" applyBorder="1" applyAlignment="1">
      <alignment horizontal="center"/>
    </xf>
    <xf numFmtId="4" fontId="31" fillId="0" borderId="49" xfId="2" applyNumberFormat="1" applyBorder="1" applyAlignment="1">
      <alignment horizontal="center"/>
    </xf>
    <xf numFmtId="0" fontId="31" fillId="0" borderId="49" xfId="2" applyBorder="1" applyAlignment="1">
      <alignment horizontal="center"/>
    </xf>
    <xf numFmtId="0" fontId="31" fillId="0" borderId="50" xfId="2" applyBorder="1" applyAlignment="1">
      <alignment horizontal="center"/>
    </xf>
    <xf numFmtId="0" fontId="31" fillId="0" borderId="46" xfId="2" applyBorder="1" applyAlignment="1">
      <alignment horizontal="center"/>
    </xf>
    <xf numFmtId="0" fontId="31" fillId="0" borderId="51" xfId="2" applyBorder="1" applyAlignment="1">
      <alignment horizontal="center"/>
    </xf>
    <xf numFmtId="0" fontId="31" fillId="0" borderId="7" xfId="2" applyBorder="1"/>
    <xf numFmtId="4" fontId="31" fillId="0" borderId="45" xfId="2" applyNumberFormat="1" applyBorder="1"/>
    <xf numFmtId="4" fontId="31" fillId="0" borderId="45" xfId="2" applyNumberFormat="1" applyBorder="1" applyAlignment="1">
      <alignment horizontal="center"/>
    </xf>
    <xf numFmtId="2" fontId="31" fillId="0" borderId="0" xfId="2" applyNumberFormat="1"/>
    <xf numFmtId="4" fontId="31" fillId="0" borderId="0" xfId="2" applyNumberFormat="1" applyAlignment="1">
      <alignment horizontal="center"/>
    </xf>
    <xf numFmtId="0" fontId="21" fillId="0" borderId="0" xfId="2" applyFont="1"/>
    <xf numFmtId="2" fontId="31" fillId="0" borderId="52" xfId="2" applyNumberFormat="1" applyBorder="1"/>
    <xf numFmtId="0" fontId="31" fillId="0" borderId="53" xfId="2" applyBorder="1"/>
    <xf numFmtId="4" fontId="23" fillId="0" borderId="0" xfId="2" applyNumberFormat="1" applyFont="1" applyAlignment="1">
      <alignment horizontal="center"/>
    </xf>
    <xf numFmtId="0" fontId="23" fillId="0" borderId="0" xfId="2" applyFont="1"/>
    <xf numFmtId="2" fontId="31" fillId="0" borderId="54" xfId="2" applyNumberFormat="1" applyBorder="1"/>
    <xf numFmtId="0" fontId="31" fillId="0" borderId="55" xfId="2" applyBorder="1"/>
    <xf numFmtId="2" fontId="31" fillId="0" borderId="56" xfId="2" applyNumberFormat="1" applyBorder="1"/>
    <xf numFmtId="0" fontId="31" fillId="0" borderId="57" xfId="2" applyBorder="1"/>
    <xf numFmtId="4" fontId="14" fillId="0" borderId="8" xfId="2" applyNumberFormat="1" applyFont="1" applyBorder="1"/>
    <xf numFmtId="4" fontId="23" fillId="0" borderId="0" xfId="2" applyNumberFormat="1" applyFont="1"/>
    <xf numFmtId="0" fontId="24" fillId="0" borderId="0" xfId="2" applyFont="1"/>
    <xf numFmtId="2" fontId="31" fillId="0" borderId="58" xfId="2" applyNumberFormat="1" applyBorder="1"/>
    <xf numFmtId="0" fontId="31" fillId="0" borderId="59" xfId="2" applyBorder="1"/>
    <xf numFmtId="0" fontId="31" fillId="0" borderId="8" xfId="2" applyBorder="1"/>
    <xf numFmtId="0" fontId="1" fillId="0" borderId="0" xfId="2" applyFont="1"/>
    <xf numFmtId="0" fontId="4" fillId="0" borderId="0" xfId="2" applyFont="1"/>
    <xf numFmtId="4" fontId="31" fillId="0" borderId="61" xfId="2" applyNumberFormat="1" applyBorder="1"/>
    <xf numFmtId="4" fontId="31" fillId="0" borderId="1" xfId="2" applyNumberFormat="1" applyBorder="1"/>
    <xf numFmtId="0" fontId="31" fillId="0" borderId="1" xfId="2" applyBorder="1"/>
    <xf numFmtId="0" fontId="4" fillId="0" borderId="1" xfId="2" applyFont="1" applyBorder="1"/>
    <xf numFmtId="0" fontId="4" fillId="0" borderId="62" xfId="2" applyFont="1" applyBorder="1"/>
    <xf numFmtId="4" fontId="26" fillId="0" borderId="0" xfId="2" applyNumberFormat="1" applyFont="1"/>
    <xf numFmtId="0" fontId="26" fillId="0" borderId="0" xfId="2" applyFont="1"/>
    <xf numFmtId="0" fontId="27" fillId="0" borderId="0" xfId="2" applyFont="1"/>
    <xf numFmtId="0" fontId="34" fillId="0" borderId="0" xfId="2" applyFont="1"/>
    <xf numFmtId="0" fontId="25" fillId="0" borderId="0" xfId="2" applyFont="1"/>
    <xf numFmtId="4" fontId="14" fillId="0" borderId="0" xfId="0" applyNumberFormat="1" applyFont="1"/>
    <xf numFmtId="4" fontId="8" fillId="0" borderId="0" xfId="0" applyNumberFormat="1" applyFont="1"/>
    <xf numFmtId="0" fontId="17" fillId="4" borderId="19" xfId="0" applyFont="1" applyFill="1" applyBorder="1"/>
    <xf numFmtId="0" fontId="8" fillId="4" borderId="18" xfId="0" applyFont="1" applyFill="1" applyBorder="1"/>
    <xf numFmtId="164" fontId="8" fillId="4" borderId="17" xfId="0" applyNumberFormat="1" applyFont="1" applyFill="1" applyBorder="1"/>
    <xf numFmtId="4" fontId="8" fillId="4" borderId="17" xfId="0" applyNumberFormat="1" applyFont="1" applyFill="1" applyBorder="1"/>
    <xf numFmtId="4" fontId="8" fillId="4" borderId="16" xfId="0" applyNumberFormat="1" applyFont="1" applyFill="1" applyBorder="1"/>
    <xf numFmtId="0" fontId="17" fillId="0" borderId="19" xfId="0" applyFont="1" applyBorder="1"/>
    <xf numFmtId="0" fontId="8" fillId="0" borderId="18" xfId="0" applyFont="1" applyBorder="1"/>
    <xf numFmtId="164" fontId="8" fillId="0" borderId="17" xfId="0" applyNumberFormat="1" applyFont="1" applyBorder="1"/>
    <xf numFmtId="4" fontId="8" fillId="0" borderId="17" xfId="0" applyNumberFormat="1" applyFont="1" applyBorder="1"/>
    <xf numFmtId="0" fontId="15" fillId="0" borderId="66" xfId="2" applyFont="1" applyBorder="1"/>
    <xf numFmtId="0" fontId="8" fillId="0" borderId="12" xfId="2" applyFont="1" applyBorder="1"/>
    <xf numFmtId="164" fontId="8" fillId="0" borderId="65" xfId="2" applyNumberFormat="1" applyFont="1" applyBorder="1"/>
    <xf numFmtId="4" fontId="8" fillId="0" borderId="12" xfId="2" applyNumberFormat="1" applyFont="1" applyBorder="1"/>
    <xf numFmtId="4" fontId="8" fillId="0" borderId="64" xfId="2" applyNumberFormat="1" applyFont="1" applyBorder="1"/>
    <xf numFmtId="0" fontId="0" fillId="0" borderId="30" xfId="0" applyBorder="1"/>
    <xf numFmtId="0" fontId="4" fillId="0" borderId="0" xfId="0" applyFont="1" applyAlignment="1">
      <alignment wrapText="1"/>
    </xf>
    <xf numFmtId="0" fontId="0" fillId="0" borderId="87" xfId="0" applyBorder="1"/>
    <xf numFmtId="0" fontId="36" fillId="0" borderId="0" xfId="0" applyFont="1"/>
    <xf numFmtId="0" fontId="21" fillId="0" borderId="0" xfId="1" applyFont="1"/>
    <xf numFmtId="0" fontId="4" fillId="0" borderId="0" xfId="0" applyFont="1" applyAlignment="1">
      <alignment vertical="center" wrapText="1"/>
    </xf>
    <xf numFmtId="0" fontId="0" fillId="0" borderId="90" xfId="0" applyBorder="1"/>
    <xf numFmtId="0" fontId="0" fillId="0" borderId="52" xfId="0" applyBorder="1"/>
    <xf numFmtId="0" fontId="0" fillId="0" borderId="91" xfId="0" applyBorder="1"/>
    <xf numFmtId="0" fontId="0" fillId="0" borderId="95" xfId="0" applyBorder="1"/>
    <xf numFmtId="0" fontId="0" fillId="0" borderId="28" xfId="0" applyBorder="1"/>
    <xf numFmtId="0" fontId="0" fillId="0" borderId="96" xfId="0" applyBorder="1"/>
    <xf numFmtId="164" fontId="31" fillId="0" borderId="0" xfId="2" applyNumberFormat="1"/>
    <xf numFmtId="4" fontId="8" fillId="4" borderId="27" xfId="0" applyNumberFormat="1" applyFont="1" applyFill="1" applyBorder="1"/>
    <xf numFmtId="4" fontId="0" fillId="4" borderId="58" xfId="0" applyNumberFormat="1" applyFill="1" applyBorder="1"/>
    <xf numFmtId="4" fontId="0" fillId="4" borderId="56" xfId="0" applyNumberFormat="1" applyFill="1" applyBorder="1"/>
    <xf numFmtId="4" fontId="0" fillId="4" borderId="54" xfId="0" applyNumberFormat="1" applyFill="1" applyBorder="1"/>
    <xf numFmtId="4" fontId="0" fillId="4" borderId="52" xfId="0" applyNumberFormat="1" applyFill="1" applyBorder="1"/>
    <xf numFmtId="164" fontId="0" fillId="4" borderId="0" xfId="0" applyNumberFormat="1" applyFill="1" applyAlignment="1">
      <alignment horizontal="left"/>
    </xf>
    <xf numFmtId="0" fontId="0" fillId="4" borderId="30" xfId="0" applyFill="1" applyBorder="1"/>
    <xf numFmtId="0" fontId="4" fillId="0" borderId="0" xfId="0" applyFont="1" applyAlignment="1">
      <alignment wrapText="1"/>
    </xf>
    <xf numFmtId="0" fontId="17" fillId="0" borderId="15" xfId="1" applyFont="1" applyBorder="1" applyAlignment="1">
      <alignment horizontal="left" wrapText="1"/>
    </xf>
    <xf numFmtId="0" fontId="17" fillId="0" borderId="14" xfId="1" applyFont="1" applyBorder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left"/>
    </xf>
    <xf numFmtId="0" fontId="32" fillId="0" borderId="81" xfId="2" applyFont="1" applyBorder="1"/>
    <xf numFmtId="0" fontId="31" fillId="0" borderId="80" xfId="2" applyBorder="1"/>
    <xf numFmtId="0" fontId="17" fillId="0" borderId="38" xfId="1" applyFont="1" applyBorder="1" applyAlignment="1">
      <alignment vertical="center" wrapText="1"/>
    </xf>
    <xf numFmtId="0" fontId="17" fillId="0" borderId="37" xfId="1" applyFont="1" applyBorder="1" applyAlignment="1">
      <alignment vertical="center" wrapText="1"/>
    </xf>
    <xf numFmtId="0" fontId="17" fillId="0" borderId="78" xfId="1" applyFont="1" applyBorder="1" applyAlignment="1">
      <alignment vertical="center" wrapText="1"/>
    </xf>
    <xf numFmtId="0" fontId="0" fillId="0" borderId="22" xfId="1" applyFont="1" applyBorder="1" applyAlignment="1">
      <alignment horizontal="left" wrapText="1"/>
    </xf>
    <xf numFmtId="0" fontId="0" fillId="0" borderId="21" xfId="1" applyFont="1" applyBorder="1" applyAlignment="1">
      <alignment horizontal="left" wrapText="1"/>
    </xf>
    <xf numFmtId="0" fontId="0" fillId="0" borderId="20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1" xfId="1" applyFont="1" applyBorder="1" applyAlignment="1">
      <alignment horizontal="left" wrapText="1"/>
    </xf>
    <xf numFmtId="0" fontId="0" fillId="0" borderId="22" xfId="1" applyFont="1" applyBorder="1" applyAlignment="1">
      <alignment horizontal="left"/>
    </xf>
    <xf numFmtId="0" fontId="0" fillId="0" borderId="21" xfId="1" applyFont="1" applyBorder="1" applyAlignment="1">
      <alignment horizontal="left"/>
    </xf>
    <xf numFmtId="0" fontId="0" fillId="0" borderId="28" xfId="1" applyFont="1" applyBorder="1" applyAlignment="1">
      <alignment horizontal="left"/>
    </xf>
    <xf numFmtId="0" fontId="4" fillId="0" borderId="0" xfId="0" applyFont="1" applyAlignment="1">
      <alignment vertical="center" wrapText="1"/>
    </xf>
    <xf numFmtId="0" fontId="0" fillId="0" borderId="8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8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0" fontId="0" fillId="0" borderId="98" xfId="0" applyBorder="1" applyAlignment="1">
      <alignment horizontal="left" vertical="center"/>
    </xf>
    <xf numFmtId="0" fontId="0" fillId="0" borderId="99" xfId="0" applyBorder="1" applyAlignment="1">
      <alignment horizontal="left" vertical="center"/>
    </xf>
    <xf numFmtId="0" fontId="0" fillId="0" borderId="38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6" xfId="0" applyBorder="1" applyAlignment="1">
      <alignment horizontal="left"/>
    </xf>
    <xf numFmtId="0" fontId="25" fillId="0" borderId="0" xfId="0" applyFont="1" applyAlignment="1">
      <alignment horizontal="left"/>
    </xf>
    <xf numFmtId="49" fontId="20" fillId="3" borderId="51" xfId="0" applyNumberFormat="1" applyFont="1" applyFill="1" applyBorder="1" applyAlignment="1">
      <alignment horizontal="center" vertical="center"/>
    </xf>
    <xf numFmtId="49" fontId="20" fillId="3" borderId="46" xfId="0" applyNumberFormat="1" applyFont="1" applyFill="1" applyBorder="1" applyAlignment="1">
      <alignment horizontal="center" vertical="center"/>
    </xf>
    <xf numFmtId="49" fontId="20" fillId="3" borderId="50" xfId="0" applyNumberFormat="1" applyFont="1" applyFill="1" applyBorder="1" applyAlignment="1">
      <alignment horizontal="center" vertical="center"/>
    </xf>
    <xf numFmtId="0" fontId="0" fillId="0" borderId="44" xfId="1" applyFont="1" applyBorder="1" applyAlignment="1">
      <alignment horizontal="left"/>
    </xf>
    <xf numFmtId="0" fontId="0" fillId="0" borderId="40" xfId="1" applyFont="1" applyBorder="1" applyAlignment="1">
      <alignment horizontal="left"/>
    </xf>
    <xf numFmtId="0" fontId="0" fillId="0" borderId="43" xfId="1" applyFont="1" applyBorder="1" applyAlignment="1">
      <alignment horizontal="left"/>
    </xf>
    <xf numFmtId="0" fontId="0" fillId="0" borderId="28" xfId="1" applyFont="1" applyBorder="1" applyAlignment="1">
      <alignment horizontal="left" wrapText="1"/>
    </xf>
    <xf numFmtId="0" fontId="17" fillId="0" borderId="24" xfId="1" applyFont="1" applyBorder="1" applyAlignment="1">
      <alignment horizontal="left" wrapText="1"/>
    </xf>
    <xf numFmtId="0" fontId="17" fillId="0" borderId="23" xfId="1" applyFont="1" applyBorder="1" applyAlignment="1">
      <alignment horizontal="left" wrapText="1"/>
    </xf>
    <xf numFmtId="0" fontId="17" fillId="0" borderId="22" xfId="1" applyFont="1" applyBorder="1" applyAlignment="1">
      <alignment horizontal="left" wrapText="1"/>
    </xf>
    <xf numFmtId="0" fontId="17" fillId="0" borderId="21" xfId="1" applyFont="1" applyBorder="1" applyAlignment="1">
      <alignment horizontal="left" wrapText="1"/>
    </xf>
    <xf numFmtId="0" fontId="17" fillId="0" borderId="20" xfId="1" applyFont="1" applyBorder="1" applyAlignment="1">
      <alignment horizontal="left" wrapText="1"/>
    </xf>
    <xf numFmtId="0" fontId="17" fillId="0" borderId="63" xfId="1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4" borderId="22" xfId="1" applyFont="1" applyFill="1" applyBorder="1" applyAlignment="1">
      <alignment horizontal="left"/>
    </xf>
    <xf numFmtId="0" fontId="0" fillId="4" borderId="21" xfId="1" applyFont="1" applyFill="1" applyBorder="1" applyAlignment="1">
      <alignment horizontal="left"/>
    </xf>
    <xf numFmtId="0" fontId="0" fillId="4" borderId="28" xfId="1" applyFont="1" applyFill="1" applyBorder="1" applyAlignment="1">
      <alignment horizontal="left"/>
    </xf>
    <xf numFmtId="0" fontId="17" fillId="4" borderId="24" xfId="1" applyFont="1" applyFill="1" applyBorder="1" applyAlignment="1">
      <alignment horizontal="left" wrapText="1"/>
    </xf>
    <xf numFmtId="0" fontId="17" fillId="4" borderId="23" xfId="1" applyFont="1" applyFill="1" applyBorder="1" applyAlignment="1">
      <alignment horizontal="left" wrapText="1"/>
    </xf>
    <xf numFmtId="0" fontId="37" fillId="0" borderId="88" xfId="0" applyFont="1" applyBorder="1" applyAlignment="1">
      <alignment horizontal="center" vertical="center"/>
    </xf>
  </cellXfs>
  <cellStyles count="3">
    <cellStyle name="Normálna" xfId="0" builtinId="0"/>
    <cellStyle name="Normálna 2" xfId="2" xr:uid="{BA2AD625-FE5A-42C7-8CA8-8D337E9155B9}"/>
    <cellStyle name="normálne_30 mil  17 01 2012 (2)" xfId="1" xr:uid="{9ADAAC52-3841-4A5A-8546-092133F1F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ECD2-742A-4F52-9C0F-E98776174492}">
  <sheetPr>
    <tabColor theme="9" tint="0.59999389629810485"/>
  </sheetPr>
  <dimension ref="B1:K28"/>
  <sheetViews>
    <sheetView tabSelected="1" topLeftCell="A4" workbookViewId="0">
      <selection activeCell="J13" sqref="J13"/>
    </sheetView>
  </sheetViews>
  <sheetFormatPr defaultRowHeight="14.4" x14ac:dyDescent="0.3"/>
  <cols>
    <col min="5" max="5" width="25" customWidth="1"/>
    <col min="6" max="7" width="18.33203125" customWidth="1"/>
  </cols>
  <sheetData>
    <row r="1" spans="2:11" x14ac:dyDescent="0.3">
      <c r="B1" s="280" t="s">
        <v>50</v>
      </c>
      <c r="C1" s="93"/>
      <c r="D1" s="93"/>
      <c r="E1" s="93"/>
      <c r="F1" s="93"/>
      <c r="G1" s="93"/>
      <c r="H1" s="93"/>
      <c r="I1" s="93"/>
    </row>
    <row r="2" spans="2:11" x14ac:dyDescent="0.3">
      <c r="B2" s="93"/>
      <c r="C2" s="93"/>
      <c r="D2" s="93"/>
      <c r="E2" s="93"/>
      <c r="F2" s="93"/>
      <c r="G2" s="93"/>
      <c r="H2" s="93"/>
      <c r="I2" s="93"/>
    </row>
    <row r="3" spans="2:11" x14ac:dyDescent="0.3">
      <c r="B3" s="281" t="s">
        <v>49</v>
      </c>
      <c r="C3" s="125"/>
      <c r="D3" s="125"/>
      <c r="E3" s="125"/>
      <c r="F3" s="125"/>
      <c r="G3" s="125"/>
      <c r="H3" s="125"/>
      <c r="I3" s="125"/>
    </row>
    <row r="4" spans="2:11" ht="29.25" customHeight="1" x14ac:dyDescent="0.3">
      <c r="B4" s="125"/>
      <c r="C4" s="316" t="s">
        <v>97</v>
      </c>
      <c r="D4" s="316"/>
      <c r="E4" s="316"/>
      <c r="F4" s="316"/>
      <c r="G4" s="316"/>
      <c r="H4" s="316"/>
      <c r="I4" s="316"/>
      <c r="J4" s="278"/>
      <c r="K4" s="278"/>
    </row>
    <row r="5" spans="2:11" ht="29.25" customHeight="1" x14ac:dyDescent="0.3">
      <c r="B5" s="125"/>
      <c r="C5" s="282"/>
      <c r="D5" s="282"/>
      <c r="E5" s="282"/>
      <c r="F5" s="282"/>
      <c r="G5" s="282"/>
      <c r="H5" s="282"/>
      <c r="I5" s="282"/>
      <c r="J5" s="278"/>
      <c r="K5" s="278"/>
    </row>
    <row r="6" spans="2:11" x14ac:dyDescent="0.3">
      <c r="B6" s="126" t="s">
        <v>47</v>
      </c>
      <c r="C6" s="125"/>
      <c r="D6" s="125"/>
      <c r="E6" s="125"/>
      <c r="F6" s="125"/>
      <c r="G6" s="125"/>
      <c r="H6" s="125"/>
      <c r="I6" s="125"/>
    </row>
    <row r="7" spans="2:11" x14ac:dyDescent="0.3">
      <c r="B7" s="281"/>
      <c r="C7" s="125"/>
      <c r="D7" s="125"/>
      <c r="E7" s="125"/>
      <c r="F7" s="125"/>
      <c r="G7" s="125"/>
      <c r="H7" s="125"/>
      <c r="I7" s="125"/>
    </row>
    <row r="8" spans="2:11" x14ac:dyDescent="0.3">
      <c r="B8" s="125" t="s">
        <v>46</v>
      </c>
      <c r="C8" s="125"/>
      <c r="D8" s="125"/>
      <c r="E8" s="125"/>
      <c r="F8" s="125"/>
      <c r="G8" s="125"/>
      <c r="H8" s="125"/>
      <c r="I8" s="125"/>
    </row>
    <row r="9" spans="2:11" x14ac:dyDescent="0.3">
      <c r="B9" s="125" t="s">
        <v>45</v>
      </c>
      <c r="C9" s="125"/>
      <c r="D9" s="125"/>
      <c r="E9" s="125"/>
      <c r="F9" s="125"/>
      <c r="G9" s="125"/>
      <c r="H9" s="125"/>
      <c r="I9" s="125"/>
    </row>
    <row r="10" spans="2:11" ht="15" thickBot="1" x14ac:dyDescent="0.35"/>
    <row r="11" spans="2:11" x14ac:dyDescent="0.3">
      <c r="B11" s="317" t="s">
        <v>100</v>
      </c>
      <c r="C11" s="318"/>
      <c r="D11" s="318"/>
      <c r="E11" s="318"/>
      <c r="F11" s="318" t="s">
        <v>101</v>
      </c>
      <c r="G11" s="355" t="s">
        <v>105</v>
      </c>
    </row>
    <row r="12" spans="2:11" ht="15" thickBot="1" x14ac:dyDescent="0.35">
      <c r="B12" s="319"/>
      <c r="C12" s="320"/>
      <c r="D12" s="320"/>
      <c r="E12" s="320"/>
      <c r="F12" s="320"/>
      <c r="G12" s="321"/>
    </row>
    <row r="13" spans="2:11" ht="20.100000000000001" customHeight="1" thickTop="1" x14ac:dyDescent="0.3">
      <c r="B13" s="328" t="s">
        <v>43</v>
      </c>
      <c r="C13" s="329"/>
      <c r="D13" s="329"/>
      <c r="E13" s="330"/>
      <c r="F13" s="286"/>
      <c r="G13" s="285"/>
    </row>
    <row r="14" spans="2:11" ht="20.100000000000001" customHeight="1" x14ac:dyDescent="0.3">
      <c r="B14" s="322" t="s">
        <v>48</v>
      </c>
      <c r="C14" s="323"/>
      <c r="D14" s="323"/>
      <c r="E14" s="324"/>
      <c r="F14" s="287"/>
      <c r="G14" s="283"/>
    </row>
    <row r="15" spans="2:11" ht="20.100000000000001" customHeight="1" x14ac:dyDescent="0.3">
      <c r="B15" s="322" t="s">
        <v>102</v>
      </c>
      <c r="C15" s="323"/>
      <c r="D15" s="323"/>
      <c r="E15" s="324"/>
      <c r="F15" s="287"/>
      <c r="G15" s="283"/>
    </row>
    <row r="16" spans="2:11" ht="20.100000000000001" customHeight="1" x14ac:dyDescent="0.3">
      <c r="B16" s="322" t="s">
        <v>55</v>
      </c>
      <c r="C16" s="323"/>
      <c r="D16" s="323"/>
      <c r="E16" s="324"/>
      <c r="F16" s="287"/>
      <c r="G16" s="283"/>
    </row>
    <row r="17" spans="2:9" ht="20.100000000000001" customHeight="1" x14ac:dyDescent="0.3">
      <c r="B17" s="322" t="s">
        <v>62</v>
      </c>
      <c r="C17" s="323"/>
      <c r="D17" s="323"/>
      <c r="E17" s="324"/>
      <c r="F17" s="287"/>
      <c r="G17" s="283"/>
    </row>
    <row r="18" spans="2:9" ht="20.100000000000001" customHeight="1" x14ac:dyDescent="0.3">
      <c r="B18" s="322" t="s">
        <v>66</v>
      </c>
      <c r="C18" s="323"/>
      <c r="D18" s="323"/>
      <c r="E18" s="324"/>
      <c r="F18" s="287"/>
      <c r="G18" s="283"/>
    </row>
    <row r="19" spans="2:9" ht="20.100000000000001" customHeight="1" x14ac:dyDescent="0.3">
      <c r="B19" s="322" t="s">
        <v>68</v>
      </c>
      <c r="C19" s="323"/>
      <c r="D19" s="323"/>
      <c r="E19" s="324"/>
      <c r="F19" s="287"/>
      <c r="G19" s="283"/>
    </row>
    <row r="20" spans="2:9" ht="20.100000000000001" customHeight="1" thickBot="1" x14ac:dyDescent="0.35">
      <c r="B20" s="325" t="s">
        <v>82</v>
      </c>
      <c r="C20" s="326"/>
      <c r="D20" s="326"/>
      <c r="E20" s="327"/>
      <c r="F20" s="288"/>
      <c r="G20" s="284"/>
    </row>
    <row r="24" spans="2:9" x14ac:dyDescent="0.3">
      <c r="E24" s="127"/>
      <c r="F24" s="125"/>
      <c r="I24" s="132"/>
    </row>
    <row r="25" spans="2:9" x14ac:dyDescent="0.3">
      <c r="B25" s="301" t="s">
        <v>57</v>
      </c>
      <c r="C25" s="301"/>
      <c r="D25" s="301"/>
      <c r="F25" s="127"/>
      <c r="I25" s="132"/>
    </row>
    <row r="27" spans="2:9" x14ac:dyDescent="0.3">
      <c r="G27" s="132" t="s">
        <v>58</v>
      </c>
    </row>
    <row r="28" spans="2:9" x14ac:dyDescent="0.3">
      <c r="G28" s="132" t="s">
        <v>56</v>
      </c>
    </row>
  </sheetData>
  <mergeCells count="13">
    <mergeCell ref="B20:E20"/>
    <mergeCell ref="B25:D25"/>
    <mergeCell ref="B13:E13"/>
    <mergeCell ref="B14:E14"/>
    <mergeCell ref="B15:E15"/>
    <mergeCell ref="B16:E16"/>
    <mergeCell ref="B17:E17"/>
    <mergeCell ref="B18:E18"/>
    <mergeCell ref="C4:I4"/>
    <mergeCell ref="B11:E12"/>
    <mergeCell ref="F11:F12"/>
    <mergeCell ref="G11:G12"/>
    <mergeCell ref="B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0869-9900-47DC-8107-E488896EA59D}">
  <sheetPr>
    <tabColor theme="9" tint="0.59999389629810485"/>
    <pageSetUpPr fitToPage="1"/>
  </sheetPr>
  <dimension ref="A1:M47"/>
  <sheetViews>
    <sheetView topLeftCell="A12" zoomScale="80" zoomScaleNormal="80" workbookViewId="0">
      <selection activeCell="L46" sqref="L46"/>
    </sheetView>
  </sheetViews>
  <sheetFormatPr defaultRowHeight="14.4" x14ac:dyDescent="0.3"/>
  <cols>
    <col min="2" max="2" width="12.6640625" customWidth="1"/>
    <col min="4" max="4" width="31.44140625" customWidth="1"/>
    <col min="6" max="6" width="10.109375" customWidth="1"/>
    <col min="7" max="7" width="11.6640625" customWidth="1"/>
    <col min="8" max="8" width="13.6640625" customWidth="1"/>
    <col min="9" max="9" width="15.88671875" customWidth="1"/>
    <col min="10" max="10" width="1.6640625" customWidth="1"/>
    <col min="11" max="11" width="14" customWidth="1"/>
    <col min="12" max="12" width="13" customWidth="1"/>
  </cols>
  <sheetData>
    <row r="1" spans="1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1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3">
      <c r="B11" s="334" t="s">
        <v>43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1:12" ht="16.2" thickBot="1" x14ac:dyDescent="0.35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3">
      <c r="A14" s="112"/>
      <c r="B14" s="114" t="s">
        <v>43</v>
      </c>
      <c r="E14" t="s">
        <v>39</v>
      </c>
      <c r="G14" s="109">
        <v>0</v>
      </c>
      <c r="H14" s="99">
        <v>1.0369999999999999</v>
      </c>
      <c r="I14" s="38"/>
      <c r="J14" s="103"/>
      <c r="L14" s="113"/>
    </row>
    <row r="15" spans="1:12" ht="15" thickBot="1" x14ac:dyDescent="0.35">
      <c r="A15" s="112"/>
      <c r="G15" s="109"/>
      <c r="H15" s="99"/>
      <c r="I15" s="38"/>
      <c r="J15" s="103"/>
      <c r="K15" s="107"/>
      <c r="L15" s="78"/>
    </row>
    <row r="16" spans="1:12" x14ac:dyDescent="0.3">
      <c r="B16" s="111" t="s">
        <v>38</v>
      </c>
      <c r="C16" s="110">
        <v>1037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3">
      <c r="B17" s="105" t="s">
        <v>37</v>
      </c>
      <c r="C17" s="104">
        <v>5.5</v>
      </c>
      <c r="D17" t="s">
        <v>8</v>
      </c>
      <c r="I17" s="98"/>
      <c r="J17" s="103"/>
      <c r="K17" s="96"/>
      <c r="L17" s="78"/>
    </row>
    <row r="18" spans="2:12" ht="16.2" x14ac:dyDescent="0.3">
      <c r="B18" s="102" t="s">
        <v>36</v>
      </c>
      <c r="C18" s="101">
        <v>5703.5</v>
      </c>
      <c r="D18" t="s">
        <v>34</v>
      </c>
      <c r="G18" s="100"/>
      <c r="H18" s="99"/>
      <c r="I18" s="98"/>
      <c r="J18" s="97"/>
      <c r="K18" s="96"/>
      <c r="L18" s="78"/>
    </row>
    <row r="19" spans="2:12" ht="16.8" thickBot="1" x14ac:dyDescent="0.35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11</v>
      </c>
      <c r="I23" s="73">
        <f t="shared" ref="I23:I33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22</v>
      </c>
      <c r="F24" s="72"/>
      <c r="G24" s="53"/>
      <c r="H24" s="52">
        <v>5703.5</v>
      </c>
      <c r="I24" s="51">
        <f t="shared" si="0"/>
        <v>0</v>
      </c>
      <c r="J24" s="61"/>
      <c r="K24" s="49"/>
      <c r="L24" s="50"/>
    </row>
    <row r="25" spans="2:12" ht="15.6" x14ac:dyDescent="0.3">
      <c r="B25" s="307" t="s">
        <v>25</v>
      </c>
      <c r="C25" s="308"/>
      <c r="D25" s="341"/>
      <c r="E25" s="71" t="s">
        <v>22</v>
      </c>
      <c r="F25" s="70" t="s">
        <v>18</v>
      </c>
      <c r="G25" s="69"/>
      <c r="H25" s="68">
        <v>0</v>
      </c>
      <c r="I25" s="56">
        <f t="shared" si="0"/>
        <v>0</v>
      </c>
      <c r="J25" s="61"/>
      <c r="K25" s="49" t="s">
        <v>24</v>
      </c>
      <c r="L25" s="50"/>
    </row>
    <row r="26" spans="2:12" ht="16.2" x14ac:dyDescent="0.3">
      <c r="B26" s="313" t="s">
        <v>23</v>
      </c>
      <c r="C26" s="314"/>
      <c r="D26" s="315"/>
      <c r="E26" s="55" t="s">
        <v>22</v>
      </c>
      <c r="F26" s="54" t="s">
        <v>21</v>
      </c>
      <c r="G26" s="53"/>
      <c r="H26" s="52">
        <v>5703.5</v>
      </c>
      <c r="I26" s="51">
        <f t="shared" si="0"/>
        <v>0</v>
      </c>
      <c r="J26" s="61"/>
      <c r="K26" s="49"/>
      <c r="L26" s="50"/>
    </row>
    <row r="27" spans="2:12" ht="16.2" x14ac:dyDescent="0.3">
      <c r="B27" s="313" t="s">
        <v>20</v>
      </c>
      <c r="C27" s="314"/>
      <c r="D27" s="315"/>
      <c r="E27" s="67" t="s">
        <v>14</v>
      </c>
      <c r="F27" s="54" t="s">
        <v>18</v>
      </c>
      <c r="G27" s="53"/>
      <c r="H27" s="52">
        <v>5703.5</v>
      </c>
      <c r="I27" s="51">
        <f t="shared" si="0"/>
        <v>0</v>
      </c>
      <c r="J27" s="61"/>
      <c r="K27" s="49"/>
      <c r="L27" s="50"/>
    </row>
    <row r="28" spans="2:12" ht="15" customHeight="1" x14ac:dyDescent="0.3">
      <c r="B28" s="307" t="s">
        <v>19</v>
      </c>
      <c r="C28" s="308"/>
      <c r="D28" s="309"/>
      <c r="E28" s="60" t="s">
        <v>14</v>
      </c>
      <c r="F28" s="66" t="s">
        <v>18</v>
      </c>
      <c r="G28" s="65"/>
      <c r="H28" s="62">
        <v>2500</v>
      </c>
      <c r="I28" s="51">
        <f t="shared" si="0"/>
        <v>0</v>
      </c>
      <c r="J28" s="61"/>
      <c r="K28" s="49"/>
      <c r="L28" s="50"/>
    </row>
    <row r="29" spans="2:12" ht="16.2" x14ac:dyDescent="0.3">
      <c r="B29" s="331" t="s">
        <v>17</v>
      </c>
      <c r="C29" s="332"/>
      <c r="D29" s="333"/>
      <c r="E29" s="60" t="s">
        <v>14</v>
      </c>
      <c r="F29" s="64" t="s">
        <v>16</v>
      </c>
      <c r="G29" s="63"/>
      <c r="H29" s="62">
        <v>5703.5</v>
      </c>
      <c r="I29" s="51">
        <f t="shared" si="0"/>
        <v>0</v>
      </c>
      <c r="J29" s="61"/>
      <c r="K29" s="49"/>
      <c r="L29" s="50"/>
    </row>
    <row r="30" spans="2:12" ht="28.95" customHeight="1" x14ac:dyDescent="0.3">
      <c r="B30" s="310" t="s">
        <v>15</v>
      </c>
      <c r="C30" s="311"/>
      <c r="D30" s="312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3">
      <c r="B31" s="313" t="s">
        <v>12</v>
      </c>
      <c r="C31" s="314"/>
      <c r="D31" s="315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3">
      <c r="B32" s="313" t="s">
        <v>10</v>
      </c>
      <c r="C32" s="314"/>
      <c r="D32" s="315"/>
      <c r="E32" s="55" t="s">
        <v>8</v>
      </c>
      <c r="F32" s="54"/>
      <c r="G32" s="53"/>
      <c r="H32" s="52">
        <v>14</v>
      </c>
      <c r="I32" s="51">
        <f t="shared" si="0"/>
        <v>0</v>
      </c>
      <c r="J32" s="38"/>
      <c r="K32" s="49"/>
      <c r="L32" s="50"/>
    </row>
    <row r="33" spans="2:13" ht="30" customHeight="1" x14ac:dyDescent="0.3">
      <c r="B33" s="342" t="s">
        <v>9</v>
      </c>
      <c r="C33" s="343"/>
      <c r="D33" s="343"/>
      <c r="E33" s="48" t="s">
        <v>8</v>
      </c>
      <c r="F33" s="47" t="s">
        <v>7</v>
      </c>
      <c r="G33" s="46"/>
      <c r="H33" s="45">
        <v>1037</v>
      </c>
      <c r="I33" s="44">
        <f t="shared" si="0"/>
        <v>0</v>
      </c>
      <c r="K33" s="49"/>
      <c r="L33" s="36"/>
    </row>
    <row r="34" spans="2:13" x14ac:dyDescent="0.3">
      <c r="B34" s="344"/>
      <c r="C34" s="345"/>
      <c r="D34" s="346"/>
      <c r="E34" s="48"/>
      <c r="F34" s="47"/>
      <c r="G34" s="46"/>
      <c r="H34" s="45"/>
      <c r="I34" s="44"/>
      <c r="J34" s="38"/>
      <c r="K34" s="37"/>
      <c r="L34" s="36"/>
    </row>
    <row r="35" spans="2:13" ht="15" thickBot="1" x14ac:dyDescent="0.35">
      <c r="B35" s="298"/>
      <c r="C35" s="299"/>
      <c r="D35" s="299"/>
      <c r="E35" s="43"/>
      <c r="F35" s="42"/>
      <c r="G35" s="41"/>
      <c r="H35" s="40"/>
      <c r="I35" s="39"/>
      <c r="J35" s="38"/>
      <c r="K35" s="37"/>
      <c r="L35" s="36"/>
    </row>
    <row r="36" spans="2:13" ht="15" thickBot="1" x14ac:dyDescent="0.35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3" ht="16.8" thickBot="1" x14ac:dyDescent="0.35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3" ht="15" thickBot="1" x14ac:dyDescent="0.35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M38" s="23"/>
    </row>
    <row r="39" spans="2:13" ht="15" thickBot="1" x14ac:dyDescent="0.35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3" x14ac:dyDescent="0.3">
      <c r="B40" s="15"/>
      <c r="G40" s="14"/>
      <c r="H40" s="13"/>
      <c r="I40" s="11"/>
      <c r="J40" s="12"/>
      <c r="K40" s="11"/>
      <c r="L40" s="10"/>
    </row>
    <row r="41" spans="2:13" x14ac:dyDescent="0.3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3" x14ac:dyDescent="0.3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3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6" spans="2:13" x14ac:dyDescent="0.3">
      <c r="B46" s="301" t="s">
        <v>57</v>
      </c>
      <c r="C46" s="301"/>
      <c r="D46" s="301"/>
      <c r="E46" s="127"/>
      <c r="F46" s="125"/>
      <c r="G46" s="125"/>
      <c r="H46" s="132" t="s">
        <v>58</v>
      </c>
      <c r="I46" s="132"/>
      <c r="J46" s="132"/>
    </row>
    <row r="47" spans="2:13" x14ac:dyDescent="0.3">
      <c r="F47" s="127"/>
      <c r="G47" s="125"/>
      <c r="H47" s="132" t="s">
        <v>56</v>
      </c>
      <c r="I47" s="132"/>
      <c r="J47" s="132"/>
    </row>
  </sheetData>
  <mergeCells count="17">
    <mergeCell ref="B46:D46"/>
    <mergeCell ref="B26:D26"/>
    <mergeCell ref="B11:F11"/>
    <mergeCell ref="B22:D22"/>
    <mergeCell ref="B23:D23"/>
    <mergeCell ref="B24:D24"/>
    <mergeCell ref="B25:D25"/>
    <mergeCell ref="B33:D33"/>
    <mergeCell ref="B34:D34"/>
    <mergeCell ref="B35:D35"/>
    <mergeCell ref="B27:D27"/>
    <mergeCell ref="B28:D28"/>
    <mergeCell ref="B29:D29"/>
    <mergeCell ref="B30:D30"/>
    <mergeCell ref="B31:D31"/>
    <mergeCell ref="B32:D32"/>
    <mergeCell ref="C4:I4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A10-5B7D-43A1-99BD-ED31C52E9FE0}">
  <sheetPr>
    <tabColor theme="9" tint="0.59999389629810485"/>
    <pageSetUpPr fitToPage="1"/>
  </sheetPr>
  <dimension ref="B1:M47"/>
  <sheetViews>
    <sheetView topLeftCell="A9" zoomScale="80" zoomScaleNormal="80" workbookViewId="0">
      <selection activeCell="G37" sqref="G37"/>
    </sheetView>
  </sheetViews>
  <sheetFormatPr defaultRowHeight="14.4" x14ac:dyDescent="0.3"/>
  <cols>
    <col min="2" max="2" width="12.6640625" customWidth="1"/>
    <col min="3" max="3" width="10.88671875" customWidth="1"/>
    <col min="4" max="4" width="29" customWidth="1"/>
    <col min="6" max="6" width="10.109375" customWidth="1"/>
    <col min="7" max="7" width="10.6640625" customWidth="1"/>
    <col min="8" max="8" width="13.6640625" customWidth="1"/>
    <col min="9" max="9" width="15.88671875" customWidth="1"/>
    <col min="10" max="10" width="1.6640625" customWidth="1"/>
    <col min="11" max="11" width="14" customWidth="1"/>
    <col min="12" max="12" width="13" customWidth="1"/>
  </cols>
  <sheetData>
    <row r="1" spans="2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2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3">
      <c r="B11" s="334" t="s">
        <v>48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2:12" ht="16.2" thickBot="1" x14ac:dyDescent="0.35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2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2:12" x14ac:dyDescent="0.3">
      <c r="B14" s="128" t="s">
        <v>99</v>
      </c>
      <c r="E14" t="s">
        <v>39</v>
      </c>
      <c r="G14" s="109">
        <v>0</v>
      </c>
      <c r="H14" s="99">
        <v>1.6779999999999999</v>
      </c>
      <c r="I14" s="38"/>
      <c r="J14" s="103"/>
      <c r="L14" s="113"/>
    </row>
    <row r="15" spans="2:12" ht="15" thickBot="1" x14ac:dyDescent="0.35">
      <c r="B15" s="92"/>
      <c r="G15" s="109"/>
      <c r="H15" s="99"/>
      <c r="I15" s="38"/>
      <c r="J15" s="103"/>
      <c r="K15" s="107"/>
      <c r="L15" s="78"/>
    </row>
    <row r="16" spans="2:12" x14ac:dyDescent="0.3">
      <c r="B16" s="111" t="s">
        <v>38</v>
      </c>
      <c r="C16" s="110">
        <v>1678</v>
      </c>
      <c r="D16" t="s">
        <v>8</v>
      </c>
      <c r="E16" t="s">
        <v>93</v>
      </c>
      <c r="G16" s="109"/>
      <c r="H16" s="99"/>
      <c r="I16" s="108"/>
      <c r="J16" s="103"/>
      <c r="K16" s="107"/>
      <c r="L16" s="106"/>
    </row>
    <row r="17" spans="2:12" x14ac:dyDescent="0.3">
      <c r="B17" s="105" t="s">
        <v>37</v>
      </c>
      <c r="C17" s="104">
        <v>6.5</v>
      </c>
      <c r="D17" t="s">
        <v>8</v>
      </c>
      <c r="I17" s="98"/>
      <c r="J17" s="103"/>
      <c r="K17" s="96"/>
      <c r="L17" s="78"/>
    </row>
    <row r="18" spans="2:12" ht="16.2" x14ac:dyDescent="0.3">
      <c r="B18" s="102" t="s">
        <v>36</v>
      </c>
      <c r="C18" s="101">
        <f>C16*C17</f>
        <v>10907</v>
      </c>
      <c r="D18" t="s">
        <v>34</v>
      </c>
      <c r="G18" s="100"/>
      <c r="H18" s="99"/>
      <c r="I18" s="98"/>
      <c r="J18" s="97"/>
      <c r="K18" s="96"/>
      <c r="L18" s="78"/>
    </row>
    <row r="19" spans="2:12" ht="16.8" thickBot="1" x14ac:dyDescent="0.35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13</v>
      </c>
      <c r="I23" s="73">
        <f t="shared" ref="I23:I33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22</v>
      </c>
      <c r="F24" s="72"/>
      <c r="G24" s="53"/>
      <c r="H24" s="52">
        <v>10907</v>
      </c>
      <c r="I24" s="51">
        <f t="shared" si="0"/>
        <v>0</v>
      </c>
      <c r="J24" s="61"/>
      <c r="K24" s="49"/>
      <c r="L24" s="50"/>
    </row>
    <row r="25" spans="2:12" ht="15.6" x14ac:dyDescent="0.3">
      <c r="B25" s="307" t="s">
        <v>25</v>
      </c>
      <c r="C25" s="308"/>
      <c r="D25" s="341"/>
      <c r="E25" s="71" t="s">
        <v>22</v>
      </c>
      <c r="F25" s="70" t="s">
        <v>18</v>
      </c>
      <c r="G25" s="69"/>
      <c r="H25" s="68">
        <v>0</v>
      </c>
      <c r="I25" s="56">
        <f t="shared" si="0"/>
        <v>0</v>
      </c>
      <c r="J25" s="61"/>
      <c r="K25" s="49"/>
      <c r="L25" s="50"/>
    </row>
    <row r="26" spans="2:12" ht="16.2" x14ac:dyDescent="0.3">
      <c r="B26" s="313" t="s">
        <v>23</v>
      </c>
      <c r="C26" s="314"/>
      <c r="D26" s="315"/>
      <c r="E26" s="55" t="s">
        <v>22</v>
      </c>
      <c r="F26" s="54" t="s">
        <v>21</v>
      </c>
      <c r="G26" s="53"/>
      <c r="H26" s="52">
        <v>10907</v>
      </c>
      <c r="I26" s="51">
        <f t="shared" si="0"/>
        <v>0</v>
      </c>
      <c r="J26" s="61"/>
      <c r="K26" s="49"/>
      <c r="L26" s="50"/>
    </row>
    <row r="27" spans="2:12" ht="16.2" customHeight="1" x14ac:dyDescent="0.3">
      <c r="B27" s="313" t="s">
        <v>20</v>
      </c>
      <c r="C27" s="314"/>
      <c r="D27" s="315"/>
      <c r="E27" s="67" t="s">
        <v>14</v>
      </c>
      <c r="F27" s="54" t="s">
        <v>94</v>
      </c>
      <c r="G27" s="53"/>
      <c r="H27" s="52">
        <v>10907</v>
      </c>
      <c r="I27" s="51">
        <f t="shared" si="0"/>
        <v>0</v>
      </c>
      <c r="J27" s="61"/>
      <c r="K27" s="49"/>
      <c r="L27" s="50"/>
    </row>
    <row r="28" spans="2:12" ht="31.2" customHeight="1" x14ac:dyDescent="0.3">
      <c r="B28" s="307" t="s">
        <v>19</v>
      </c>
      <c r="C28" s="308"/>
      <c r="D28" s="309"/>
      <c r="E28" s="60" t="s">
        <v>14</v>
      </c>
      <c r="F28" s="66" t="s">
        <v>18</v>
      </c>
      <c r="G28" s="65"/>
      <c r="H28" s="62">
        <v>0</v>
      </c>
      <c r="I28" s="51">
        <f t="shared" si="0"/>
        <v>0</v>
      </c>
      <c r="J28" s="61"/>
      <c r="K28" s="49"/>
      <c r="L28" s="50"/>
    </row>
    <row r="29" spans="2:12" ht="16.2" x14ac:dyDescent="0.3">
      <c r="B29" s="331" t="s">
        <v>17</v>
      </c>
      <c r="C29" s="332"/>
      <c r="D29" s="333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31.2" customHeight="1" x14ac:dyDescent="0.3">
      <c r="B30" s="310" t="s">
        <v>15</v>
      </c>
      <c r="C30" s="311"/>
      <c r="D30" s="312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3">
      <c r="B31" s="313" t="s">
        <v>12</v>
      </c>
      <c r="C31" s="314"/>
      <c r="D31" s="315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3">
      <c r="B32" s="313" t="s">
        <v>10</v>
      </c>
      <c r="C32" s="314"/>
      <c r="D32" s="315"/>
      <c r="E32" s="55" t="s">
        <v>8</v>
      </c>
      <c r="F32" s="54"/>
      <c r="G32" s="53"/>
      <c r="H32" s="52">
        <v>1691</v>
      </c>
      <c r="I32" s="51">
        <f t="shared" si="0"/>
        <v>0</v>
      </c>
      <c r="J32" s="38"/>
      <c r="K32" s="49"/>
      <c r="L32" s="50"/>
    </row>
    <row r="33" spans="2:13" ht="30" customHeight="1" x14ac:dyDescent="0.3">
      <c r="B33" s="342" t="s">
        <v>9</v>
      </c>
      <c r="C33" s="343"/>
      <c r="D33" s="343"/>
      <c r="E33" s="48" t="s">
        <v>8</v>
      </c>
      <c r="F33" s="47" t="s">
        <v>7</v>
      </c>
      <c r="G33" s="46"/>
      <c r="H33" s="45">
        <v>0</v>
      </c>
      <c r="I33" s="44">
        <f t="shared" si="0"/>
        <v>0</v>
      </c>
      <c r="K33" s="49"/>
      <c r="L33" s="36"/>
    </row>
    <row r="34" spans="2:13" x14ac:dyDescent="0.3">
      <c r="B34" s="344"/>
      <c r="C34" s="345"/>
      <c r="D34" s="346"/>
      <c r="E34" s="48"/>
      <c r="F34" s="47"/>
      <c r="G34" s="46"/>
      <c r="H34" s="45"/>
      <c r="I34" s="44"/>
      <c r="J34" s="38"/>
      <c r="K34" s="37"/>
      <c r="L34" s="36"/>
    </row>
    <row r="35" spans="2:13" ht="15" thickBot="1" x14ac:dyDescent="0.35">
      <c r="B35" s="298"/>
      <c r="C35" s="299"/>
      <c r="D35" s="299"/>
      <c r="E35" s="43"/>
      <c r="F35" s="42"/>
      <c r="G35" s="41"/>
      <c r="H35" s="40"/>
      <c r="I35" s="39"/>
      <c r="J35" s="38"/>
      <c r="K35" s="37"/>
      <c r="L35" s="36"/>
    </row>
    <row r="36" spans="2:13" ht="15" thickBot="1" x14ac:dyDescent="0.35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3" ht="16.8" thickBot="1" x14ac:dyDescent="0.35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3" ht="15" thickBot="1" x14ac:dyDescent="0.35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M38" s="23"/>
    </row>
    <row r="39" spans="2:13" ht="15" thickBot="1" x14ac:dyDescent="0.35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3" x14ac:dyDescent="0.3">
      <c r="B40" s="15"/>
      <c r="G40" s="14"/>
      <c r="H40" s="13"/>
      <c r="I40" s="11"/>
      <c r="J40" s="12"/>
      <c r="K40" s="11"/>
      <c r="L40" s="10"/>
    </row>
    <row r="41" spans="2:13" x14ac:dyDescent="0.3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3" x14ac:dyDescent="0.3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3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6" spans="2:13" x14ac:dyDescent="0.3">
      <c r="B46" s="301" t="s">
        <v>57</v>
      </c>
      <c r="C46" s="301"/>
      <c r="D46" s="301"/>
      <c r="E46" s="127"/>
      <c r="F46" s="125"/>
      <c r="G46" s="125"/>
      <c r="H46" s="132" t="s">
        <v>58</v>
      </c>
      <c r="I46" s="132"/>
      <c r="J46" s="132"/>
    </row>
    <row r="47" spans="2:13" x14ac:dyDescent="0.3">
      <c r="F47" s="127"/>
      <c r="G47" s="125"/>
      <c r="H47" s="132" t="s">
        <v>56</v>
      </c>
      <c r="I47" s="132"/>
      <c r="J47" s="132"/>
    </row>
  </sheetData>
  <mergeCells count="17">
    <mergeCell ref="B46:D46"/>
    <mergeCell ref="B26:D26"/>
    <mergeCell ref="B11:F11"/>
    <mergeCell ref="B22:D22"/>
    <mergeCell ref="B23:D23"/>
    <mergeCell ref="B24:D24"/>
    <mergeCell ref="B25:D25"/>
    <mergeCell ref="B33:D33"/>
    <mergeCell ref="B34:D34"/>
    <mergeCell ref="B35:D35"/>
    <mergeCell ref="B27:D27"/>
    <mergeCell ref="B28:D28"/>
    <mergeCell ref="B29:D29"/>
    <mergeCell ref="B30:D30"/>
    <mergeCell ref="B31:D31"/>
    <mergeCell ref="B32:D32"/>
    <mergeCell ref="C4:I4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C810-985F-4CDC-ACF6-2B530628BAE9}">
  <sheetPr>
    <tabColor theme="9" tint="0.59999389629810485"/>
    <pageSetUpPr fitToPage="1"/>
  </sheetPr>
  <dimension ref="B1:L42"/>
  <sheetViews>
    <sheetView zoomScale="80" zoomScaleNormal="80" workbookViewId="0">
      <selection activeCell="G33" sqref="G33"/>
    </sheetView>
  </sheetViews>
  <sheetFormatPr defaultRowHeight="14.4" x14ac:dyDescent="0.3"/>
  <cols>
    <col min="2" max="2" width="20.33203125" customWidth="1"/>
    <col min="3" max="3" width="14.33203125" customWidth="1"/>
    <col min="4" max="4" width="27.88671875" customWidth="1"/>
    <col min="6" max="6" width="12.88671875" customWidth="1"/>
    <col min="7" max="7" width="12.5546875" customWidth="1"/>
    <col min="8" max="8" width="12.33203125" customWidth="1"/>
    <col min="9" max="9" width="14.33203125" customWidth="1"/>
    <col min="11" max="11" width="15.6640625" customWidth="1"/>
    <col min="12" max="12" width="14.44140625" customWidth="1"/>
  </cols>
  <sheetData>
    <row r="1" spans="2:12" x14ac:dyDescent="0.3">
      <c r="B1" s="127" t="s">
        <v>50</v>
      </c>
      <c r="C1" s="125"/>
      <c r="D1" s="125"/>
      <c r="E1" s="125"/>
      <c r="F1" s="125"/>
      <c r="G1" s="14"/>
      <c r="I1" s="14"/>
      <c r="K1" s="14"/>
      <c r="L1" s="14"/>
    </row>
    <row r="2" spans="2:12" x14ac:dyDescent="0.3">
      <c r="B2" s="121"/>
      <c r="C2" s="125"/>
      <c r="D2" s="125"/>
      <c r="E2" s="125"/>
      <c r="F2" s="125"/>
      <c r="G2" s="109"/>
      <c r="H2" s="109"/>
      <c r="I2" s="130"/>
      <c r="J2" s="130"/>
    </row>
    <row r="3" spans="2:12" x14ac:dyDescent="0.3">
      <c r="B3" s="121" t="s">
        <v>49</v>
      </c>
      <c r="C3" s="125"/>
      <c r="D3" s="125"/>
      <c r="E3" s="125"/>
      <c r="F3" s="125"/>
      <c r="G3" s="14"/>
      <c r="I3" s="108"/>
      <c r="J3" s="98"/>
      <c r="K3" s="107"/>
      <c r="L3" s="14"/>
    </row>
    <row r="4" spans="2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98"/>
      <c r="K4" s="107"/>
      <c r="L4" s="261"/>
    </row>
    <row r="5" spans="2:12" x14ac:dyDescent="0.3">
      <c r="B5" s="126" t="s">
        <v>47</v>
      </c>
      <c r="C5" s="125"/>
      <c r="D5" s="125"/>
      <c r="E5" s="125"/>
      <c r="F5" s="125"/>
      <c r="G5" s="14"/>
      <c r="I5" s="98"/>
      <c r="J5" s="98"/>
      <c r="K5" s="96"/>
      <c r="L5" s="14"/>
    </row>
    <row r="6" spans="2:12" x14ac:dyDescent="0.3">
      <c r="B6" s="121"/>
      <c r="C6" s="125"/>
      <c r="D6" s="125"/>
      <c r="E6" s="125"/>
      <c r="F6" s="125"/>
      <c r="G6" s="14"/>
      <c r="I6" s="98"/>
      <c r="J6" s="98"/>
      <c r="K6" s="96"/>
      <c r="L6" s="14"/>
    </row>
    <row r="7" spans="2:12" x14ac:dyDescent="0.3">
      <c r="B7" s="125" t="s">
        <v>46</v>
      </c>
      <c r="C7" s="125"/>
      <c r="D7" s="125"/>
      <c r="E7" s="125"/>
      <c r="F7" s="125"/>
      <c r="G7" s="14"/>
      <c r="I7" s="14"/>
      <c r="K7" s="90"/>
      <c r="L7" s="14"/>
    </row>
    <row r="8" spans="2:12" x14ac:dyDescent="0.3">
      <c r="B8" s="125" t="s">
        <v>45</v>
      </c>
      <c r="C8" s="125"/>
      <c r="D8" s="125"/>
      <c r="E8" s="125"/>
      <c r="F8" s="125"/>
      <c r="G8" s="14"/>
      <c r="I8" s="14"/>
      <c r="K8" s="90"/>
      <c r="L8" s="14"/>
    </row>
    <row r="9" spans="2:12" x14ac:dyDescent="0.3">
      <c r="B9" s="125"/>
      <c r="C9" s="125"/>
      <c r="D9" s="125"/>
      <c r="E9" s="125"/>
      <c r="F9" s="125"/>
      <c r="G9" s="87"/>
      <c r="H9" s="86"/>
      <c r="I9" s="85"/>
      <c r="K9" s="14"/>
      <c r="L9" s="14"/>
    </row>
    <row r="10" spans="2:12" x14ac:dyDescent="0.3">
      <c r="B10" s="121" t="s">
        <v>44</v>
      </c>
      <c r="C10" s="121"/>
      <c r="D10" s="121"/>
      <c r="E10" s="121"/>
      <c r="F10" s="121"/>
      <c r="G10" s="49"/>
      <c r="H10" s="262"/>
      <c r="I10" s="262"/>
      <c r="J10" s="61"/>
      <c r="K10" s="49"/>
      <c r="L10" s="262"/>
    </row>
    <row r="11" spans="2:12" x14ac:dyDescent="0.3">
      <c r="B11" s="334" t="s">
        <v>103</v>
      </c>
      <c r="C11" s="334"/>
      <c r="D11" s="334"/>
      <c r="E11" s="334"/>
      <c r="F11" s="334"/>
      <c r="G11" s="49"/>
      <c r="H11" s="262"/>
      <c r="I11" s="262"/>
      <c r="J11" s="61"/>
      <c r="K11" s="49"/>
      <c r="L11" s="262"/>
    </row>
    <row r="12" spans="2:12" ht="15" thickBot="1" x14ac:dyDescent="0.35">
      <c r="B12" s="21"/>
      <c r="C12" s="21"/>
      <c r="D12" s="21"/>
      <c r="E12" s="21"/>
      <c r="F12" s="21"/>
      <c r="G12" s="20"/>
      <c r="H12" s="19"/>
      <c r="I12" s="19"/>
      <c r="J12" s="18"/>
      <c r="K12" s="17"/>
      <c r="L12" s="19"/>
    </row>
    <row r="13" spans="2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78"/>
    </row>
    <row r="14" spans="2:12" x14ac:dyDescent="0.3">
      <c r="B14" s="348" t="s">
        <v>103</v>
      </c>
      <c r="C14" s="349"/>
      <c r="D14" s="349"/>
      <c r="E14" t="s">
        <v>39</v>
      </c>
      <c r="G14" s="109">
        <v>0</v>
      </c>
      <c r="H14" s="109">
        <v>1</v>
      </c>
      <c r="I14" s="130"/>
      <c r="J14" s="130"/>
      <c r="L14" s="113"/>
    </row>
    <row r="15" spans="2:12" ht="15" thickBot="1" x14ac:dyDescent="0.35">
      <c r="B15" s="92"/>
      <c r="G15" s="14"/>
      <c r="I15" s="108"/>
      <c r="J15" s="98"/>
      <c r="K15" s="107"/>
      <c r="L15" s="78"/>
    </row>
    <row r="16" spans="2:12" x14ac:dyDescent="0.3">
      <c r="B16" s="111" t="s">
        <v>38</v>
      </c>
      <c r="C16" s="110">
        <v>1000</v>
      </c>
      <c r="D16" t="s">
        <v>8</v>
      </c>
      <c r="G16" s="14"/>
      <c r="I16" s="108"/>
      <c r="J16" s="98"/>
      <c r="K16" s="107"/>
      <c r="L16" s="106"/>
    </row>
    <row r="17" spans="2:12" x14ac:dyDescent="0.3">
      <c r="B17" s="105" t="s">
        <v>37</v>
      </c>
      <c r="C17" s="104">
        <v>6</v>
      </c>
      <c r="D17" t="s">
        <v>8</v>
      </c>
      <c r="G17" s="14"/>
      <c r="I17" s="98"/>
      <c r="J17" s="98"/>
      <c r="K17" s="96"/>
      <c r="L17" s="78"/>
    </row>
    <row r="18" spans="2:12" ht="16.2" x14ac:dyDescent="0.3">
      <c r="B18" s="102" t="s">
        <v>36</v>
      </c>
      <c r="C18" s="101">
        <f>C16*C17</f>
        <v>6000</v>
      </c>
      <c r="D18" t="s">
        <v>83</v>
      </c>
      <c r="G18" s="14"/>
      <c r="I18" s="98"/>
      <c r="J18" s="98"/>
      <c r="K18" s="96"/>
      <c r="L18" s="78"/>
    </row>
    <row r="19" spans="2:12" ht="16.8" thickBot="1" x14ac:dyDescent="0.35">
      <c r="B19" s="95" t="s">
        <v>35</v>
      </c>
      <c r="C19" s="94">
        <v>0</v>
      </c>
      <c r="D19" t="s">
        <v>83</v>
      </c>
      <c r="E19" s="93"/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32</v>
      </c>
      <c r="I23" s="73">
        <f t="shared" ref="I23:I30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84</v>
      </c>
      <c r="F24" s="72"/>
      <c r="G24" s="53"/>
      <c r="H24" s="52">
        <f>C18+C19</f>
        <v>6000</v>
      </c>
      <c r="I24" s="51">
        <f t="shared" si="0"/>
        <v>0</v>
      </c>
      <c r="J24" s="61"/>
      <c r="K24" s="49"/>
      <c r="L24" s="50"/>
    </row>
    <row r="25" spans="2:12" ht="15.6" x14ac:dyDescent="0.3">
      <c r="B25" s="307" t="s">
        <v>25</v>
      </c>
      <c r="C25" s="308"/>
      <c r="D25" s="341"/>
      <c r="E25" s="71" t="s">
        <v>84</v>
      </c>
      <c r="F25" s="70" t="s">
        <v>18</v>
      </c>
      <c r="G25" s="69"/>
      <c r="H25" s="52">
        <v>60</v>
      </c>
      <c r="I25" s="56">
        <f t="shared" si="0"/>
        <v>0</v>
      </c>
      <c r="J25" s="61" t="s">
        <v>53</v>
      </c>
      <c r="K25" s="49"/>
      <c r="L25" s="50"/>
    </row>
    <row r="26" spans="2:12" ht="16.2" x14ac:dyDescent="0.3">
      <c r="B26" s="313" t="s">
        <v>23</v>
      </c>
      <c r="C26" s="314"/>
      <c r="D26" s="315"/>
      <c r="E26" s="55" t="s">
        <v>84</v>
      </c>
      <c r="F26" s="54" t="s">
        <v>85</v>
      </c>
      <c r="G26" s="53"/>
      <c r="H26" s="52">
        <f>C18+C19</f>
        <v>6000</v>
      </c>
      <c r="I26" s="51">
        <f t="shared" si="0"/>
        <v>0</v>
      </c>
      <c r="J26" s="61"/>
      <c r="K26" s="49"/>
      <c r="L26" s="50"/>
    </row>
    <row r="27" spans="2:12" ht="16.2" x14ac:dyDescent="0.3">
      <c r="B27" s="313" t="s">
        <v>20</v>
      </c>
      <c r="C27" s="314"/>
      <c r="D27" s="315"/>
      <c r="E27" s="67" t="s">
        <v>86</v>
      </c>
      <c r="F27" s="54" t="s">
        <v>87</v>
      </c>
      <c r="G27" s="53"/>
      <c r="H27" s="52">
        <f>C18+C19</f>
        <v>6000</v>
      </c>
      <c r="I27" s="51">
        <f t="shared" si="0"/>
        <v>0</v>
      </c>
      <c r="J27" s="61"/>
      <c r="K27" s="49"/>
      <c r="L27" s="50"/>
    </row>
    <row r="28" spans="2:12" ht="16.2" x14ac:dyDescent="0.3">
      <c r="B28" s="307" t="s">
        <v>52</v>
      </c>
      <c r="C28" s="308"/>
      <c r="D28" s="309"/>
      <c r="E28" s="60" t="s">
        <v>86</v>
      </c>
      <c r="F28" s="66" t="s">
        <v>51</v>
      </c>
      <c r="G28" s="65"/>
      <c r="H28" s="62">
        <v>2000</v>
      </c>
      <c r="I28" s="51">
        <f t="shared" si="0"/>
        <v>0</v>
      </c>
      <c r="J28" s="61"/>
      <c r="K28" s="49"/>
      <c r="L28" s="50"/>
    </row>
    <row r="29" spans="2:12" x14ac:dyDescent="0.3">
      <c r="B29" s="313" t="s">
        <v>10</v>
      </c>
      <c r="C29" s="314"/>
      <c r="D29" s="315"/>
      <c r="E29" s="55" t="s">
        <v>8</v>
      </c>
      <c r="F29" s="54"/>
      <c r="G29" s="53"/>
      <c r="H29" s="52">
        <f>C16+2*C17</f>
        <v>1012</v>
      </c>
      <c r="I29" s="51">
        <f t="shared" si="0"/>
        <v>0</v>
      </c>
      <c r="J29" s="37"/>
      <c r="K29" s="49"/>
      <c r="L29" s="50"/>
    </row>
    <row r="30" spans="2:12" ht="30" customHeight="1" thickBot="1" x14ac:dyDescent="0.35">
      <c r="B30" s="298" t="s">
        <v>9</v>
      </c>
      <c r="C30" s="299"/>
      <c r="D30" s="347"/>
      <c r="E30" s="43" t="s">
        <v>8</v>
      </c>
      <c r="F30" s="42" t="s">
        <v>88</v>
      </c>
      <c r="G30" s="41"/>
      <c r="H30" s="40">
        <v>1800</v>
      </c>
      <c r="I30" s="129">
        <f t="shared" si="0"/>
        <v>0</v>
      </c>
      <c r="J30" s="38"/>
      <c r="K30" s="49"/>
      <c r="L30" s="36"/>
    </row>
    <row r="31" spans="2:12" ht="15" thickBot="1" x14ac:dyDescent="0.35">
      <c r="B31" s="29"/>
      <c r="C31" s="28"/>
      <c r="D31" s="28"/>
      <c r="E31" s="35"/>
      <c r="F31" s="27"/>
      <c r="G31" s="27"/>
      <c r="H31" s="27" t="s">
        <v>6</v>
      </c>
      <c r="I31" s="34">
        <f>SUM(I23:I30)</f>
        <v>0</v>
      </c>
      <c r="J31" s="27"/>
      <c r="K31" s="31"/>
      <c r="L31" s="33"/>
    </row>
    <row r="32" spans="2:12" ht="16.8" thickBot="1" x14ac:dyDescent="0.35">
      <c r="B32" s="29"/>
      <c r="C32" s="28"/>
      <c r="D32" s="28"/>
      <c r="E32" s="28"/>
      <c r="F32" s="32"/>
      <c r="G32" s="27"/>
      <c r="H32" s="27"/>
      <c r="I32" s="27"/>
      <c r="J32" s="27"/>
      <c r="K32" s="31" t="s">
        <v>5</v>
      </c>
      <c r="L32" s="30" t="s">
        <v>4</v>
      </c>
    </row>
    <row r="33" spans="2:12" ht="15" thickBot="1" x14ac:dyDescent="0.35">
      <c r="B33" s="29"/>
      <c r="C33" s="28"/>
      <c r="D33" s="28"/>
      <c r="E33" s="28"/>
      <c r="F33" s="27"/>
      <c r="G33" s="27"/>
      <c r="H33" s="27"/>
      <c r="I33" s="27" t="s">
        <v>3</v>
      </c>
      <c r="J33" s="26" t="s">
        <v>2</v>
      </c>
      <c r="K33" s="25">
        <f>I31*0.23</f>
        <v>0</v>
      </c>
      <c r="L33" s="24">
        <f>I31*1.23</f>
        <v>0</v>
      </c>
    </row>
    <row r="34" spans="2:12" ht="15" thickBot="1" x14ac:dyDescent="0.35">
      <c r="B34" s="22"/>
      <c r="C34" s="21"/>
      <c r="D34" s="21"/>
      <c r="E34" s="21"/>
      <c r="F34" s="21"/>
      <c r="G34" s="20"/>
      <c r="H34" s="19"/>
      <c r="I34" s="19"/>
      <c r="J34" s="18"/>
      <c r="K34" s="17"/>
      <c r="L34" s="16"/>
    </row>
    <row r="36" spans="2:12" x14ac:dyDescent="0.3">
      <c r="B36" s="2" t="s">
        <v>1</v>
      </c>
    </row>
    <row r="37" spans="2:12" x14ac:dyDescent="0.3">
      <c r="B37" s="2" t="s">
        <v>0</v>
      </c>
    </row>
    <row r="41" spans="2:12" x14ac:dyDescent="0.3">
      <c r="B41" s="301" t="s">
        <v>57</v>
      </c>
      <c r="C41" s="301"/>
      <c r="D41" s="301"/>
      <c r="E41" s="127"/>
      <c r="F41" s="125"/>
      <c r="G41" s="125"/>
      <c r="H41" s="132" t="s">
        <v>58</v>
      </c>
      <c r="I41" s="132"/>
      <c r="J41" s="132"/>
    </row>
    <row r="42" spans="2:12" x14ac:dyDescent="0.3">
      <c r="F42" s="127"/>
      <c r="G42" s="125"/>
      <c r="H42" s="132" t="s">
        <v>56</v>
      </c>
      <c r="I42" s="132"/>
      <c r="J42" s="132"/>
    </row>
  </sheetData>
  <mergeCells count="13">
    <mergeCell ref="C4:I4"/>
    <mergeCell ref="B41:D41"/>
    <mergeCell ref="B27:D27"/>
    <mergeCell ref="B28:D28"/>
    <mergeCell ref="B29:D29"/>
    <mergeCell ref="B30:D30"/>
    <mergeCell ref="B11:F11"/>
    <mergeCell ref="B14:D14"/>
    <mergeCell ref="B22:D22"/>
    <mergeCell ref="B23:D23"/>
    <mergeCell ref="B24:D24"/>
    <mergeCell ref="B25:D25"/>
    <mergeCell ref="B26:D26"/>
  </mergeCells>
  <phoneticPr fontId="3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1B52-523D-416E-B2CF-8D26BE7092B9}">
  <sheetPr>
    <tabColor theme="8" tint="0.59999389629810485"/>
    <pageSetUpPr fitToPage="1"/>
  </sheetPr>
  <dimension ref="B1:M50"/>
  <sheetViews>
    <sheetView topLeftCell="A12" zoomScale="80" zoomScaleNormal="80" workbookViewId="0">
      <selection activeCell="K35" sqref="K35"/>
    </sheetView>
  </sheetViews>
  <sheetFormatPr defaultRowHeight="14.4" x14ac:dyDescent="0.3"/>
  <cols>
    <col min="2" max="2" width="12.6640625" customWidth="1"/>
    <col min="3" max="3" width="11.109375" customWidth="1"/>
    <col min="4" max="4" width="25.6640625" customWidth="1"/>
    <col min="6" max="6" width="10.109375" customWidth="1"/>
    <col min="7" max="7" width="10.6640625" customWidth="1"/>
    <col min="8" max="8" width="13.6640625" customWidth="1"/>
    <col min="9" max="9" width="15.88671875" customWidth="1"/>
    <col min="10" max="10" width="1.6640625" customWidth="1"/>
    <col min="11" max="11" width="14" customWidth="1"/>
    <col min="12" max="12" width="15.5546875" customWidth="1"/>
  </cols>
  <sheetData>
    <row r="1" spans="2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2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3">
      <c r="B11" s="334" t="s">
        <v>55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2:12" x14ac:dyDescent="0.3">
      <c r="B12" s="124"/>
      <c r="C12" s="124"/>
      <c r="D12" s="124"/>
      <c r="E12" s="124"/>
      <c r="F12" s="124"/>
      <c r="G12" s="123"/>
      <c r="H12" s="122"/>
      <c r="I12" s="121"/>
      <c r="J12" s="121"/>
      <c r="K12" s="121"/>
      <c r="L12" s="14"/>
    </row>
    <row r="13" spans="2:12" ht="16.2" thickBot="1" x14ac:dyDescent="0.35">
      <c r="B13" s="120"/>
      <c r="C13" s="120"/>
      <c r="D13" s="120"/>
      <c r="E13" s="120"/>
      <c r="F13" s="120"/>
      <c r="G13" s="119"/>
      <c r="H13" s="120"/>
      <c r="I13" s="119"/>
      <c r="J13" s="120"/>
      <c r="K13" s="119"/>
      <c r="L13" s="119"/>
    </row>
    <row r="14" spans="2:12" x14ac:dyDescent="0.3">
      <c r="B14" s="118" t="s">
        <v>42</v>
      </c>
      <c r="C14" s="117"/>
      <c r="D14" s="116"/>
      <c r="E14" s="116"/>
      <c r="F14" s="116"/>
      <c r="G14" s="10" t="s">
        <v>41</v>
      </c>
      <c r="H14" s="116" t="s">
        <v>40</v>
      </c>
      <c r="I14" s="10"/>
      <c r="J14" s="116"/>
      <c r="K14" s="10"/>
      <c r="L14" s="115"/>
    </row>
    <row r="15" spans="2:12" x14ac:dyDescent="0.3">
      <c r="B15" s="128" t="s">
        <v>98</v>
      </c>
      <c r="E15" t="s">
        <v>39</v>
      </c>
      <c r="G15" s="109">
        <v>6.3440000000000003</v>
      </c>
      <c r="H15" s="99">
        <v>7.6319999999999997</v>
      </c>
      <c r="I15" s="38" t="s">
        <v>89</v>
      </c>
      <c r="J15" s="103"/>
      <c r="L15" s="113"/>
    </row>
    <row r="16" spans="2:12" x14ac:dyDescent="0.3">
      <c r="B16" s="128"/>
      <c r="G16" s="109">
        <v>7.6319999999999997</v>
      </c>
      <c r="H16" s="99">
        <v>9.26</v>
      </c>
      <c r="I16" s="38" t="s">
        <v>90</v>
      </c>
      <c r="J16" s="103"/>
      <c r="L16" s="113"/>
    </row>
    <row r="17" spans="2:12" ht="15" thickBot="1" x14ac:dyDescent="0.35">
      <c r="B17" s="92"/>
      <c r="G17" s="109"/>
      <c r="H17" s="99"/>
      <c r="I17" s="38"/>
      <c r="J17" s="103"/>
      <c r="K17" s="107"/>
      <c r="L17" s="78"/>
    </row>
    <row r="18" spans="2:12" x14ac:dyDescent="0.3">
      <c r="B18" s="111" t="s">
        <v>91</v>
      </c>
      <c r="C18" s="110">
        <v>2916</v>
      </c>
      <c r="D18" t="s">
        <v>8</v>
      </c>
      <c r="E18" t="s">
        <v>54</v>
      </c>
      <c r="G18" s="109"/>
      <c r="H18" s="99"/>
      <c r="I18" s="108"/>
      <c r="J18" s="103"/>
      <c r="K18" s="107"/>
      <c r="L18" s="106"/>
    </row>
    <row r="19" spans="2:12" x14ac:dyDescent="0.3">
      <c r="B19" s="105" t="s">
        <v>37</v>
      </c>
      <c r="C19" s="104">
        <v>6</v>
      </c>
      <c r="D19" t="s">
        <v>8</v>
      </c>
      <c r="G19" s="109"/>
      <c r="H19" s="99"/>
      <c r="I19" s="108"/>
      <c r="J19" s="103"/>
      <c r="K19" s="96"/>
      <c r="L19" s="78"/>
    </row>
    <row r="20" spans="2:12" ht="16.2" x14ac:dyDescent="0.3">
      <c r="B20" s="102" t="s">
        <v>36</v>
      </c>
      <c r="C20" s="101">
        <f>C18*C19</f>
        <v>17496</v>
      </c>
      <c r="D20" t="s">
        <v>34</v>
      </c>
      <c r="G20" s="100"/>
      <c r="H20" s="99"/>
      <c r="I20" s="98"/>
      <c r="J20" s="97"/>
      <c r="K20" s="96"/>
      <c r="L20" s="78"/>
    </row>
    <row r="21" spans="2:12" ht="16.8" thickBot="1" x14ac:dyDescent="0.35">
      <c r="B21" s="95" t="s">
        <v>35</v>
      </c>
      <c r="C21" s="94">
        <v>200</v>
      </c>
      <c r="D21" t="s">
        <v>34</v>
      </c>
      <c r="E21" s="86"/>
      <c r="G21" s="14"/>
      <c r="I21" s="14"/>
      <c r="K21" s="90"/>
      <c r="L21" s="78"/>
    </row>
    <row r="22" spans="2:12" x14ac:dyDescent="0.3">
      <c r="B22" s="92"/>
      <c r="C22" s="91"/>
      <c r="G22" s="14"/>
      <c r="I22" s="14"/>
      <c r="K22" s="90"/>
      <c r="L22" s="78"/>
    </row>
    <row r="23" spans="2:12" ht="15" thickBot="1" x14ac:dyDescent="0.35">
      <c r="B23" s="89"/>
      <c r="C23" s="88"/>
      <c r="D23" s="86"/>
      <c r="E23" s="86"/>
      <c r="F23" s="86"/>
      <c r="G23" s="87"/>
      <c r="H23" s="86"/>
      <c r="I23" s="85"/>
      <c r="K23" s="14"/>
      <c r="L23" s="78"/>
    </row>
    <row r="24" spans="2:12" ht="27" thickBot="1" x14ac:dyDescent="0.35">
      <c r="B24" s="335" t="s">
        <v>33</v>
      </c>
      <c r="C24" s="336"/>
      <c r="D24" s="337"/>
      <c r="E24" s="84" t="s">
        <v>32</v>
      </c>
      <c r="F24" s="83" t="s">
        <v>31</v>
      </c>
      <c r="G24" s="82" t="s">
        <v>30</v>
      </c>
      <c r="H24" s="81" t="s">
        <v>29</v>
      </c>
      <c r="I24" s="80" t="s">
        <v>28</v>
      </c>
      <c r="J24" s="61"/>
      <c r="K24" s="79"/>
      <c r="L24" s="78"/>
    </row>
    <row r="25" spans="2:12" x14ac:dyDescent="0.3">
      <c r="B25" s="338" t="s">
        <v>27</v>
      </c>
      <c r="C25" s="339"/>
      <c r="D25" s="340"/>
      <c r="E25" s="77" t="s">
        <v>8</v>
      </c>
      <c r="F25" s="76" t="s">
        <v>18</v>
      </c>
      <c r="G25" s="75"/>
      <c r="H25" s="74">
        <f>2*C19</f>
        <v>12</v>
      </c>
      <c r="I25" s="73">
        <f t="shared" ref="I25:I35" si="0">G25*H25</f>
        <v>0</v>
      </c>
      <c r="J25" s="61"/>
      <c r="K25" s="49"/>
      <c r="L25" s="50"/>
    </row>
    <row r="26" spans="2:12" ht="16.2" x14ac:dyDescent="0.3">
      <c r="B26" s="313" t="s">
        <v>26</v>
      </c>
      <c r="C26" s="314"/>
      <c r="D26" s="315"/>
      <c r="E26" s="55" t="s">
        <v>22</v>
      </c>
      <c r="F26" s="72"/>
      <c r="G26" s="53"/>
      <c r="H26" s="52">
        <f>C20+C21</f>
        <v>17696</v>
      </c>
      <c r="I26" s="51">
        <f t="shared" si="0"/>
        <v>0</v>
      </c>
      <c r="J26" s="61"/>
      <c r="K26" s="49"/>
      <c r="L26" s="50"/>
    </row>
    <row r="27" spans="2:12" ht="15.6" x14ac:dyDescent="0.3">
      <c r="B27" s="307" t="s">
        <v>25</v>
      </c>
      <c r="C27" s="308"/>
      <c r="D27" s="341"/>
      <c r="E27" s="71" t="s">
        <v>22</v>
      </c>
      <c r="F27" s="70" t="s">
        <v>92</v>
      </c>
      <c r="G27" s="69"/>
      <c r="H27" s="68">
        <v>7728</v>
      </c>
      <c r="I27" s="56">
        <f t="shared" si="0"/>
        <v>0</v>
      </c>
      <c r="J27" s="61"/>
      <c r="K27" s="131" t="s">
        <v>89</v>
      </c>
      <c r="L27" s="50"/>
    </row>
    <row r="28" spans="2:12" ht="16.2" x14ac:dyDescent="0.3">
      <c r="B28" s="313" t="s">
        <v>23</v>
      </c>
      <c r="C28" s="314"/>
      <c r="D28" s="315"/>
      <c r="E28" s="55" t="s">
        <v>22</v>
      </c>
      <c r="F28" s="54" t="s">
        <v>21</v>
      </c>
      <c r="G28" s="53"/>
      <c r="H28" s="52">
        <f>C20+C21</f>
        <v>17696</v>
      </c>
      <c r="I28" s="51">
        <f t="shared" si="0"/>
        <v>0</v>
      </c>
      <c r="J28" s="61"/>
      <c r="K28" s="49"/>
      <c r="L28" s="50"/>
    </row>
    <row r="29" spans="2:12" ht="16.2" customHeight="1" x14ac:dyDescent="0.3">
      <c r="B29" s="313" t="s">
        <v>20</v>
      </c>
      <c r="C29" s="314"/>
      <c r="D29" s="315"/>
      <c r="E29" s="67" t="s">
        <v>14</v>
      </c>
      <c r="F29" s="54" t="s">
        <v>18</v>
      </c>
      <c r="G29" s="53"/>
      <c r="H29" s="52">
        <f>C20+C21</f>
        <v>17696</v>
      </c>
      <c r="I29" s="51">
        <f t="shared" si="0"/>
        <v>0</v>
      </c>
      <c r="J29" s="61"/>
      <c r="K29" s="49"/>
      <c r="L29" s="50"/>
    </row>
    <row r="30" spans="2:12" ht="31.2" customHeight="1" x14ac:dyDescent="0.3">
      <c r="B30" s="307" t="s">
        <v>19</v>
      </c>
      <c r="C30" s="308"/>
      <c r="D30" s="309"/>
      <c r="E30" s="60" t="s">
        <v>14</v>
      </c>
      <c r="F30" s="66" t="s">
        <v>18</v>
      </c>
      <c r="G30" s="65"/>
      <c r="H30" s="62">
        <v>0</v>
      </c>
      <c r="I30" s="51">
        <f t="shared" si="0"/>
        <v>0</v>
      </c>
      <c r="J30" s="61"/>
      <c r="K30" s="49"/>
      <c r="L30" s="50"/>
    </row>
    <row r="31" spans="2:12" ht="16.2" x14ac:dyDescent="0.3">
      <c r="B31" s="331" t="s">
        <v>17</v>
      </c>
      <c r="C31" s="332"/>
      <c r="D31" s="333"/>
      <c r="E31" s="60" t="s">
        <v>14</v>
      </c>
      <c r="F31" s="64" t="s">
        <v>16</v>
      </c>
      <c r="G31" s="63"/>
      <c r="H31" s="62">
        <v>0</v>
      </c>
      <c r="I31" s="51">
        <f t="shared" si="0"/>
        <v>0</v>
      </c>
      <c r="J31" s="61"/>
      <c r="K31" s="49"/>
      <c r="L31" s="50"/>
    </row>
    <row r="32" spans="2:12" ht="31.2" customHeight="1" x14ac:dyDescent="0.3">
      <c r="B32" s="310" t="s">
        <v>15</v>
      </c>
      <c r="C32" s="311"/>
      <c r="D32" s="312"/>
      <c r="E32" s="60" t="s">
        <v>14</v>
      </c>
      <c r="F32" s="59" t="s">
        <v>13</v>
      </c>
      <c r="G32" s="58"/>
      <c r="H32" s="57">
        <v>0</v>
      </c>
      <c r="I32" s="56">
        <f t="shared" si="0"/>
        <v>0</v>
      </c>
      <c r="J32" s="37"/>
      <c r="K32" s="49"/>
      <c r="L32" s="50"/>
    </row>
    <row r="33" spans="2:13" x14ac:dyDescent="0.3">
      <c r="B33" s="313" t="s">
        <v>12</v>
      </c>
      <c r="C33" s="314"/>
      <c r="D33" s="315"/>
      <c r="E33" s="55" t="s">
        <v>11</v>
      </c>
      <c r="F33" s="54"/>
      <c r="G33" s="53"/>
      <c r="H33" s="52">
        <v>20</v>
      </c>
      <c r="I33" s="51">
        <f t="shared" si="0"/>
        <v>0</v>
      </c>
      <c r="J33" s="37"/>
      <c r="K33" s="49"/>
      <c r="L33" s="50"/>
    </row>
    <row r="34" spans="2:13" x14ac:dyDescent="0.3">
      <c r="B34" s="313" t="s">
        <v>10</v>
      </c>
      <c r="C34" s="314"/>
      <c r="D34" s="315"/>
      <c r="E34" s="55" t="s">
        <v>8</v>
      </c>
      <c r="F34" s="54"/>
      <c r="G34" s="53"/>
      <c r="H34" s="52">
        <v>0</v>
      </c>
      <c r="I34" s="51">
        <f t="shared" si="0"/>
        <v>0</v>
      </c>
      <c r="J34" s="38"/>
      <c r="K34" s="49"/>
      <c r="L34" s="50"/>
    </row>
    <row r="35" spans="2:13" ht="30" customHeight="1" x14ac:dyDescent="0.3">
      <c r="B35" s="342" t="s">
        <v>9</v>
      </c>
      <c r="C35" s="343"/>
      <c r="D35" s="343"/>
      <c r="E35" s="268" t="s">
        <v>8</v>
      </c>
      <c r="F35" s="269" t="s">
        <v>7</v>
      </c>
      <c r="G35" s="270"/>
      <c r="H35" s="271">
        <v>0</v>
      </c>
      <c r="I35" s="44">
        <f t="shared" si="0"/>
        <v>0</v>
      </c>
      <c r="K35" s="49"/>
      <c r="L35" s="36"/>
    </row>
    <row r="36" spans="2:13" x14ac:dyDescent="0.3">
      <c r="B36" s="344"/>
      <c r="C36" s="345"/>
      <c r="D36" s="346"/>
      <c r="E36" s="48"/>
      <c r="F36" s="47"/>
      <c r="G36" s="46"/>
      <c r="H36" s="45"/>
      <c r="I36" s="44"/>
      <c r="J36" s="38"/>
      <c r="K36" s="37"/>
      <c r="L36" s="36"/>
    </row>
    <row r="37" spans="2:13" ht="15" thickBot="1" x14ac:dyDescent="0.35">
      <c r="B37" s="298"/>
      <c r="C37" s="299"/>
      <c r="D37" s="299"/>
      <c r="E37" s="43"/>
      <c r="F37" s="42"/>
      <c r="G37" s="41"/>
      <c r="H37" s="40"/>
      <c r="I37" s="39"/>
      <c r="J37" s="38"/>
      <c r="K37" s="37"/>
      <c r="L37" s="36"/>
    </row>
    <row r="38" spans="2:13" ht="15" thickBot="1" x14ac:dyDescent="0.35">
      <c r="B38" s="29"/>
      <c r="C38" s="28"/>
      <c r="D38" s="28"/>
      <c r="E38" s="35"/>
      <c r="F38" s="27"/>
      <c r="G38" s="27"/>
      <c r="H38" s="27" t="s">
        <v>6</v>
      </c>
      <c r="I38" s="34">
        <f>SUM(I25:I37)</f>
        <v>0</v>
      </c>
      <c r="J38" s="27"/>
      <c r="K38" s="31"/>
      <c r="L38" s="33"/>
    </row>
    <row r="39" spans="2:13" ht="16.8" thickBot="1" x14ac:dyDescent="0.35">
      <c r="B39" s="29"/>
      <c r="C39" s="28"/>
      <c r="D39" s="28"/>
      <c r="E39" s="28"/>
      <c r="F39" s="32"/>
      <c r="G39" s="27"/>
      <c r="H39" s="27"/>
      <c r="I39" s="27"/>
      <c r="J39" s="27"/>
      <c r="K39" s="31" t="s">
        <v>5</v>
      </c>
      <c r="L39" s="30" t="s">
        <v>4</v>
      </c>
    </row>
    <row r="40" spans="2:13" ht="15" thickBot="1" x14ac:dyDescent="0.35">
      <c r="B40" s="29"/>
      <c r="C40" s="28"/>
      <c r="D40" s="28"/>
      <c r="E40" s="28"/>
      <c r="F40" s="27"/>
      <c r="G40" s="27"/>
      <c r="H40" s="27"/>
      <c r="I40" s="27" t="s">
        <v>3</v>
      </c>
      <c r="J40" s="26" t="s">
        <v>2</v>
      </c>
      <c r="K40" s="25">
        <f>I38*0.23</f>
        <v>0</v>
      </c>
      <c r="L40" s="24">
        <f>I38*1.23</f>
        <v>0</v>
      </c>
      <c r="M40" s="23"/>
    </row>
    <row r="41" spans="2:13" ht="15" thickBot="1" x14ac:dyDescent="0.35">
      <c r="B41" s="22"/>
      <c r="C41" s="21"/>
      <c r="D41" s="21"/>
      <c r="E41" s="21"/>
      <c r="F41" s="21"/>
      <c r="G41" s="20"/>
      <c r="H41" s="19"/>
      <c r="I41" s="19"/>
      <c r="J41" s="18"/>
      <c r="K41" s="17"/>
      <c r="L41" s="16"/>
    </row>
    <row r="42" spans="2:13" x14ac:dyDescent="0.3">
      <c r="B42" s="15"/>
      <c r="G42" s="14"/>
      <c r="H42" s="13"/>
      <c r="I42" s="11"/>
      <c r="J42" s="12"/>
      <c r="K42" s="11"/>
      <c r="L42" s="10"/>
    </row>
    <row r="43" spans="2:13" x14ac:dyDescent="0.3">
      <c r="B43" s="2" t="s">
        <v>1</v>
      </c>
      <c r="C43" s="7"/>
      <c r="D43" s="7"/>
      <c r="E43" s="7"/>
      <c r="F43" s="7"/>
      <c r="G43" s="7"/>
      <c r="H43" s="8"/>
      <c r="I43" s="8"/>
      <c r="J43" s="9"/>
      <c r="K43" s="8"/>
      <c r="L43" s="8"/>
    </row>
    <row r="44" spans="2:13" x14ac:dyDescent="0.3">
      <c r="B44" s="2" t="s">
        <v>0</v>
      </c>
      <c r="C44" s="7"/>
      <c r="D44" s="7"/>
      <c r="E44" s="7"/>
      <c r="F44" s="7"/>
      <c r="G44" s="7"/>
      <c r="H44" s="6"/>
      <c r="I44" s="6"/>
      <c r="J44" s="5"/>
      <c r="K44" s="4"/>
      <c r="L44" s="3"/>
    </row>
    <row r="45" spans="2:13" x14ac:dyDescent="0.3"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</row>
    <row r="49" spans="2:10" x14ac:dyDescent="0.3">
      <c r="B49" s="301" t="s">
        <v>57</v>
      </c>
      <c r="C49" s="301"/>
      <c r="D49" s="301"/>
      <c r="E49" s="127"/>
      <c r="F49" s="125"/>
      <c r="G49" s="125"/>
      <c r="H49" s="132" t="s">
        <v>58</v>
      </c>
      <c r="I49" s="132"/>
      <c r="J49" s="132"/>
    </row>
    <row r="50" spans="2:10" x14ac:dyDescent="0.3">
      <c r="F50" s="127"/>
      <c r="G50" s="125"/>
      <c r="H50" s="132" t="s">
        <v>56</v>
      </c>
      <c r="I50" s="132"/>
      <c r="J50" s="132"/>
    </row>
  </sheetData>
  <mergeCells count="17">
    <mergeCell ref="B28:D28"/>
    <mergeCell ref="B11:F11"/>
    <mergeCell ref="B49:D49"/>
    <mergeCell ref="B35:D35"/>
    <mergeCell ref="B36:D36"/>
    <mergeCell ref="B37:D37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C4:I4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ADF3-D8DA-4B3C-8FF5-733552D64C46}">
  <sheetPr>
    <tabColor theme="5" tint="0.59999389629810485"/>
    <pageSetUpPr fitToPage="1"/>
  </sheetPr>
  <dimension ref="A1:L47"/>
  <sheetViews>
    <sheetView topLeftCell="A6" zoomScale="70" zoomScaleNormal="70" workbookViewId="0">
      <selection activeCell="H28" sqref="H28"/>
    </sheetView>
  </sheetViews>
  <sheetFormatPr defaultRowHeight="14.4" x14ac:dyDescent="0.3"/>
  <cols>
    <col min="2" max="12" width="15.109375" customWidth="1"/>
  </cols>
  <sheetData>
    <row r="1" spans="1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1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3">
      <c r="B11" s="334" t="s">
        <v>62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1:12" ht="16.2" thickBot="1" x14ac:dyDescent="0.35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3">
      <c r="A14" s="279"/>
      <c r="B14" s="114" t="s">
        <v>62</v>
      </c>
      <c r="E14" t="s">
        <v>39</v>
      </c>
      <c r="G14" s="109">
        <v>0.54900000000000004</v>
      </c>
      <c r="H14" s="99">
        <v>2.4220000000000002</v>
      </c>
      <c r="I14" s="130" t="s">
        <v>61</v>
      </c>
      <c r="J14" s="103"/>
      <c r="L14" s="113"/>
    </row>
    <row r="15" spans="1:12" ht="15" thickBot="1" x14ac:dyDescent="0.35">
      <c r="B15" s="92"/>
      <c r="E15" t="s">
        <v>60</v>
      </c>
      <c r="G15" s="109"/>
      <c r="H15" s="99"/>
      <c r="I15" s="38"/>
      <c r="J15" s="103"/>
      <c r="K15" s="107"/>
      <c r="L15" s="78"/>
    </row>
    <row r="16" spans="1:12" x14ac:dyDescent="0.3">
      <c r="B16" s="111" t="s">
        <v>38</v>
      </c>
      <c r="C16" s="110">
        <v>1873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3">
      <c r="B17" s="105" t="s">
        <v>37</v>
      </c>
      <c r="C17" s="104">
        <v>6</v>
      </c>
      <c r="D17" t="s">
        <v>8</v>
      </c>
      <c r="I17" s="98"/>
      <c r="J17" s="103"/>
      <c r="K17" s="96"/>
      <c r="L17" s="78"/>
    </row>
    <row r="18" spans="2:12" ht="16.2" x14ac:dyDescent="0.3">
      <c r="B18" s="102" t="s">
        <v>36</v>
      </c>
      <c r="C18" s="101">
        <f>C16*C17</f>
        <v>11238</v>
      </c>
      <c r="D18" t="s">
        <v>34</v>
      </c>
      <c r="G18" s="100"/>
      <c r="H18" s="99"/>
      <c r="I18" s="98"/>
      <c r="J18" s="97"/>
      <c r="K18" s="96"/>
      <c r="L18" s="78"/>
    </row>
    <row r="19" spans="2:12" ht="16.8" thickBot="1" x14ac:dyDescent="0.35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12</v>
      </c>
      <c r="I23" s="73">
        <f t="shared" ref="I23:I33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22</v>
      </c>
      <c r="F24" s="72"/>
      <c r="G24" s="53"/>
      <c r="H24" s="52">
        <f>C18+C19</f>
        <v>11238</v>
      </c>
      <c r="I24" s="51">
        <f t="shared" si="0"/>
        <v>0</v>
      </c>
      <c r="J24" s="61"/>
      <c r="K24" s="49"/>
      <c r="L24" s="50"/>
    </row>
    <row r="25" spans="2:12" ht="31.2" customHeight="1" x14ac:dyDescent="0.3">
      <c r="B25" s="307" t="s">
        <v>25</v>
      </c>
      <c r="C25" s="308"/>
      <c r="D25" s="341"/>
      <c r="E25" s="71" t="s">
        <v>22</v>
      </c>
      <c r="F25" s="70" t="s">
        <v>18</v>
      </c>
      <c r="G25" s="69"/>
      <c r="H25" s="68">
        <v>97</v>
      </c>
      <c r="I25" s="56">
        <f t="shared" si="0"/>
        <v>0</v>
      </c>
      <c r="J25" s="141" t="s">
        <v>59</v>
      </c>
      <c r="K25" s="49"/>
      <c r="L25" s="50"/>
    </row>
    <row r="26" spans="2:12" ht="16.2" x14ac:dyDescent="0.3">
      <c r="B26" s="313" t="s">
        <v>23</v>
      </c>
      <c r="C26" s="314"/>
      <c r="D26" s="315"/>
      <c r="E26" s="55" t="s">
        <v>22</v>
      </c>
      <c r="F26" s="54" t="s">
        <v>21</v>
      </c>
      <c r="G26" s="53"/>
      <c r="H26" s="52">
        <f>C18+C19</f>
        <v>11238</v>
      </c>
      <c r="I26" s="51">
        <f t="shared" si="0"/>
        <v>0</v>
      </c>
      <c r="J26" s="61"/>
      <c r="K26" s="49"/>
      <c r="L26" s="50"/>
    </row>
    <row r="27" spans="2:12" ht="16.2" x14ac:dyDescent="0.3">
      <c r="B27" s="313" t="s">
        <v>20</v>
      </c>
      <c r="C27" s="314"/>
      <c r="D27" s="315"/>
      <c r="E27" s="67" t="s">
        <v>14</v>
      </c>
      <c r="F27" s="54" t="s">
        <v>18</v>
      </c>
      <c r="G27" s="53"/>
      <c r="H27" s="52">
        <f>C18+C19</f>
        <v>11238</v>
      </c>
      <c r="I27" s="51">
        <f t="shared" si="0"/>
        <v>0</v>
      </c>
      <c r="J27" s="61"/>
      <c r="K27" s="49"/>
      <c r="L27" s="50"/>
    </row>
    <row r="28" spans="2:12" x14ac:dyDescent="0.3">
      <c r="B28" s="307" t="s">
        <v>19</v>
      </c>
      <c r="C28" s="308"/>
      <c r="D28" s="309"/>
      <c r="E28" s="277" t="s">
        <v>95</v>
      </c>
      <c r="F28" s="66" t="s">
        <v>18</v>
      </c>
      <c r="G28" s="65"/>
      <c r="H28" s="290">
        <v>409.58</v>
      </c>
      <c r="I28" s="51">
        <f t="shared" si="0"/>
        <v>0</v>
      </c>
      <c r="J28" s="140" t="s">
        <v>96</v>
      </c>
      <c r="K28" s="49"/>
      <c r="L28" s="50"/>
    </row>
    <row r="29" spans="2:12" ht="16.2" x14ac:dyDescent="0.3">
      <c r="B29" s="331" t="s">
        <v>17</v>
      </c>
      <c r="C29" s="332"/>
      <c r="D29" s="333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27.6" customHeight="1" x14ac:dyDescent="0.3">
      <c r="B30" s="310" t="s">
        <v>15</v>
      </c>
      <c r="C30" s="311"/>
      <c r="D30" s="312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3">
      <c r="B31" s="313" t="s">
        <v>12</v>
      </c>
      <c r="C31" s="314"/>
      <c r="D31" s="315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3">
      <c r="B32" s="350" t="s">
        <v>10</v>
      </c>
      <c r="C32" s="351"/>
      <c r="D32" s="352"/>
      <c r="E32" s="139" t="s">
        <v>8</v>
      </c>
      <c r="F32" s="138"/>
      <c r="G32" s="137"/>
      <c r="H32" s="136">
        <v>1885</v>
      </c>
      <c r="I32" s="135">
        <f t="shared" si="0"/>
        <v>0</v>
      </c>
      <c r="J32" s="38"/>
      <c r="K32" s="49"/>
      <c r="L32" s="50"/>
    </row>
    <row r="33" spans="2:12" ht="30" customHeight="1" x14ac:dyDescent="0.3">
      <c r="B33" s="353" t="s">
        <v>9</v>
      </c>
      <c r="C33" s="354"/>
      <c r="D33" s="354"/>
      <c r="E33" s="263" t="s">
        <v>8</v>
      </c>
      <c r="F33" s="264" t="s">
        <v>7</v>
      </c>
      <c r="G33" s="265"/>
      <c r="H33" s="266">
        <v>0</v>
      </c>
      <c r="I33" s="267">
        <f t="shared" si="0"/>
        <v>0</v>
      </c>
      <c r="K33" s="49"/>
      <c r="L33" s="36"/>
    </row>
    <row r="34" spans="2:12" x14ac:dyDescent="0.3">
      <c r="B34" s="344"/>
      <c r="C34" s="345"/>
      <c r="D34" s="346"/>
      <c r="E34" s="48"/>
      <c r="F34" s="47"/>
      <c r="G34" s="46"/>
      <c r="H34" s="45"/>
      <c r="I34" s="44"/>
      <c r="J34" s="38"/>
      <c r="K34" s="37"/>
      <c r="L34" s="36"/>
    </row>
    <row r="35" spans="2:12" ht="15" thickBot="1" x14ac:dyDescent="0.35">
      <c r="B35" s="298"/>
      <c r="C35" s="299"/>
      <c r="D35" s="299"/>
      <c r="E35" s="43"/>
      <c r="F35" s="42"/>
      <c r="G35" s="41"/>
      <c r="H35" s="40"/>
      <c r="I35" s="39"/>
      <c r="J35" s="38"/>
      <c r="K35" s="37"/>
      <c r="L35" s="36"/>
    </row>
    <row r="36" spans="2:12" ht="15" thickBot="1" x14ac:dyDescent="0.35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2" ht="16.8" thickBot="1" x14ac:dyDescent="0.35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2" ht="15" thickBot="1" x14ac:dyDescent="0.35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</row>
    <row r="39" spans="2:12" ht="15" thickBot="1" x14ac:dyDescent="0.35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2" x14ac:dyDescent="0.3">
      <c r="B40" s="15"/>
      <c r="G40" s="14"/>
      <c r="H40" s="13"/>
      <c r="I40" s="11"/>
      <c r="J40" s="12"/>
      <c r="K40" s="11"/>
      <c r="L40" s="10"/>
    </row>
    <row r="41" spans="2:12" x14ac:dyDescent="0.3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2" x14ac:dyDescent="0.3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2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3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2" x14ac:dyDescent="0.3">
      <c r="G45" s="14"/>
      <c r="I45" s="14"/>
      <c r="K45" s="14"/>
      <c r="L45" s="14"/>
    </row>
    <row r="46" spans="2:12" x14ac:dyDescent="0.3">
      <c r="B46" s="133"/>
      <c r="C46" s="133"/>
      <c r="D46" s="125"/>
      <c r="E46" s="125"/>
      <c r="F46" s="125"/>
      <c r="G46" s="125"/>
      <c r="H46" s="132" t="s">
        <v>58</v>
      </c>
      <c r="I46" s="132"/>
      <c r="J46" s="132"/>
      <c r="K46" s="14"/>
      <c r="L46" s="14"/>
    </row>
    <row r="47" spans="2:12" x14ac:dyDescent="0.3">
      <c r="B47" s="301" t="s">
        <v>57</v>
      </c>
      <c r="C47" s="301"/>
      <c r="D47" s="301"/>
      <c r="E47" s="127"/>
      <c r="F47" s="127"/>
      <c r="G47" s="125"/>
      <c r="H47" s="132" t="s">
        <v>56</v>
      </c>
      <c r="I47" s="132"/>
      <c r="J47" s="132"/>
      <c r="K47" s="14"/>
      <c r="L47" s="14"/>
    </row>
  </sheetData>
  <mergeCells count="17"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  <mergeCell ref="B47:D47"/>
    <mergeCell ref="B27:D27"/>
    <mergeCell ref="B28:D28"/>
    <mergeCell ref="B29:D29"/>
    <mergeCell ref="B30:D30"/>
    <mergeCell ref="B31:D31"/>
    <mergeCell ref="B32:D32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D5D9-C582-4670-A58A-CB9F621B0623}">
  <sheetPr>
    <tabColor theme="5" tint="0.59999389629810485"/>
    <pageSetUpPr fitToPage="1"/>
  </sheetPr>
  <dimension ref="A1:N47"/>
  <sheetViews>
    <sheetView topLeftCell="A8" zoomScale="78" zoomScaleNormal="78" workbookViewId="0">
      <selection activeCell="H28" sqref="H28:I28"/>
    </sheetView>
  </sheetViews>
  <sheetFormatPr defaultRowHeight="14.4" x14ac:dyDescent="0.3"/>
  <cols>
    <col min="2" max="12" width="15.109375" customWidth="1"/>
  </cols>
  <sheetData>
    <row r="1" spans="1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1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3">
      <c r="B11" s="334" t="s">
        <v>66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1:12" ht="16.2" thickBot="1" x14ac:dyDescent="0.35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3">
      <c r="A14" s="113"/>
      <c r="B14" s="114" t="s">
        <v>66</v>
      </c>
      <c r="E14" t="s">
        <v>39</v>
      </c>
      <c r="G14" s="295">
        <v>1.583</v>
      </c>
      <c r="H14" s="99">
        <v>2.81</v>
      </c>
      <c r="I14" s="103" t="s">
        <v>65</v>
      </c>
      <c r="J14" s="103"/>
      <c r="L14" s="113"/>
    </row>
    <row r="15" spans="1:12" ht="15" thickBot="1" x14ac:dyDescent="0.35">
      <c r="B15" s="92"/>
      <c r="E15" t="s">
        <v>60</v>
      </c>
      <c r="G15" s="109"/>
      <c r="H15" s="99"/>
      <c r="I15" s="143"/>
      <c r="J15" s="103"/>
      <c r="K15" s="107"/>
      <c r="L15" s="78"/>
    </row>
    <row r="16" spans="1:12" x14ac:dyDescent="0.3">
      <c r="B16" s="111" t="s">
        <v>38</v>
      </c>
      <c r="C16" s="291">
        <v>1227</v>
      </c>
      <c r="D16" t="s">
        <v>8</v>
      </c>
      <c r="G16" s="109"/>
      <c r="H16" s="99"/>
      <c r="I16" s="142"/>
      <c r="J16" s="103"/>
      <c r="K16" s="107"/>
      <c r="L16" s="106"/>
    </row>
    <row r="17" spans="2:12" x14ac:dyDescent="0.3">
      <c r="B17" s="105" t="s">
        <v>37</v>
      </c>
      <c r="C17" s="292">
        <v>6</v>
      </c>
      <c r="D17" t="s">
        <v>8</v>
      </c>
      <c r="I17" s="98"/>
      <c r="J17" s="103"/>
      <c r="K17" s="96"/>
      <c r="L17" s="78"/>
    </row>
    <row r="18" spans="2:12" ht="16.2" x14ac:dyDescent="0.3">
      <c r="B18" s="102" t="s">
        <v>36</v>
      </c>
      <c r="C18" s="293">
        <f>C16*C17</f>
        <v>7362</v>
      </c>
      <c r="D18" t="s">
        <v>34</v>
      </c>
      <c r="G18" s="100"/>
      <c r="H18" s="99"/>
      <c r="I18" s="98"/>
      <c r="J18" s="97"/>
      <c r="K18" s="96"/>
      <c r="L18" s="78"/>
    </row>
    <row r="19" spans="2:12" ht="16.8" thickBot="1" x14ac:dyDescent="0.35">
      <c r="B19" s="95" t="s">
        <v>35</v>
      </c>
      <c r="C19" s="294">
        <v>32</v>
      </c>
      <c r="D19" t="s">
        <v>64</v>
      </c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12</v>
      </c>
      <c r="I23" s="73">
        <f t="shared" ref="I23:I33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22</v>
      </c>
      <c r="F24" s="72"/>
      <c r="G24" s="53"/>
      <c r="H24" s="52">
        <f>C18+C19</f>
        <v>7394</v>
      </c>
      <c r="I24" s="51">
        <f t="shared" si="0"/>
        <v>0</v>
      </c>
      <c r="J24" s="61"/>
      <c r="K24" s="49"/>
      <c r="L24" s="50"/>
    </row>
    <row r="25" spans="2:12" ht="31.2" customHeight="1" x14ac:dyDescent="0.3">
      <c r="B25" s="307" t="s">
        <v>25</v>
      </c>
      <c r="C25" s="308"/>
      <c r="D25" s="341"/>
      <c r="E25" s="71" t="s">
        <v>22</v>
      </c>
      <c r="F25" s="70" t="s">
        <v>18</v>
      </c>
      <c r="G25" s="69"/>
      <c r="H25" s="52">
        <v>306</v>
      </c>
      <c r="I25" s="56">
        <f t="shared" si="0"/>
        <v>0</v>
      </c>
      <c r="J25" s="61" t="s">
        <v>63</v>
      </c>
      <c r="K25" s="49"/>
      <c r="L25" s="50"/>
    </row>
    <row r="26" spans="2:12" ht="16.2" x14ac:dyDescent="0.3">
      <c r="B26" s="313" t="s">
        <v>23</v>
      </c>
      <c r="C26" s="314"/>
      <c r="D26" s="315"/>
      <c r="E26" s="55" t="s">
        <v>22</v>
      </c>
      <c r="F26" s="54" t="s">
        <v>21</v>
      </c>
      <c r="G26" s="53"/>
      <c r="H26" s="52">
        <f>C18+C19</f>
        <v>7394</v>
      </c>
      <c r="I26" s="51">
        <f t="shared" si="0"/>
        <v>0</v>
      </c>
      <c r="J26" s="61"/>
      <c r="K26" s="49"/>
      <c r="L26" s="50"/>
    </row>
    <row r="27" spans="2:12" ht="16.2" x14ac:dyDescent="0.3">
      <c r="B27" s="313" t="s">
        <v>20</v>
      </c>
      <c r="C27" s="314"/>
      <c r="D27" s="315"/>
      <c r="E27" s="67" t="s">
        <v>14</v>
      </c>
      <c r="F27" s="54" t="s">
        <v>18</v>
      </c>
      <c r="G27" s="53"/>
      <c r="H27" s="52">
        <f>C18+C19</f>
        <v>7394</v>
      </c>
      <c r="I27" s="51">
        <f t="shared" si="0"/>
        <v>0</v>
      </c>
      <c r="J27" s="61"/>
      <c r="K27" s="49"/>
      <c r="L27" s="50"/>
    </row>
    <row r="28" spans="2:12" x14ac:dyDescent="0.3">
      <c r="B28" s="307" t="s">
        <v>19</v>
      </c>
      <c r="C28" s="308"/>
      <c r="D28" s="309"/>
      <c r="E28" s="277" t="s">
        <v>95</v>
      </c>
      <c r="F28" s="66" t="s">
        <v>18</v>
      </c>
      <c r="G28" s="65"/>
      <c r="H28" s="290">
        <v>269</v>
      </c>
      <c r="I28" s="135">
        <f t="shared" si="0"/>
        <v>0</v>
      </c>
      <c r="J28" s="140" t="s">
        <v>96</v>
      </c>
      <c r="K28" s="49"/>
      <c r="L28" s="50"/>
    </row>
    <row r="29" spans="2:12" ht="16.2" x14ac:dyDescent="0.3">
      <c r="B29" s="331" t="s">
        <v>17</v>
      </c>
      <c r="C29" s="332"/>
      <c r="D29" s="333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27.6" customHeight="1" x14ac:dyDescent="0.3">
      <c r="B30" s="310" t="s">
        <v>15</v>
      </c>
      <c r="C30" s="311"/>
      <c r="D30" s="312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3">
      <c r="B31" s="313" t="s">
        <v>12</v>
      </c>
      <c r="C31" s="314"/>
      <c r="D31" s="315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3">
      <c r="B32" s="350" t="s">
        <v>10</v>
      </c>
      <c r="C32" s="351"/>
      <c r="D32" s="352"/>
      <c r="E32" s="139" t="s">
        <v>8</v>
      </c>
      <c r="F32" s="138"/>
      <c r="G32" s="137"/>
      <c r="H32" s="136">
        <v>1239</v>
      </c>
      <c r="I32" s="135">
        <f t="shared" si="0"/>
        <v>0</v>
      </c>
      <c r="J32" s="38"/>
      <c r="K32" s="49"/>
      <c r="L32" s="50"/>
    </row>
    <row r="33" spans="2:14" ht="30" customHeight="1" x14ac:dyDescent="0.3">
      <c r="B33" s="353" t="s">
        <v>9</v>
      </c>
      <c r="C33" s="354"/>
      <c r="D33" s="354"/>
      <c r="E33" s="263" t="s">
        <v>8</v>
      </c>
      <c r="F33" s="264" t="s">
        <v>7</v>
      </c>
      <c r="G33" s="265"/>
      <c r="H33" s="266">
        <v>0</v>
      </c>
      <c r="I33" s="267">
        <f t="shared" si="0"/>
        <v>0</v>
      </c>
      <c r="K33" s="49"/>
      <c r="L33" s="36"/>
    </row>
    <row r="34" spans="2:14" x14ac:dyDescent="0.3">
      <c r="B34" s="344"/>
      <c r="C34" s="345"/>
      <c r="D34" s="346"/>
      <c r="E34" s="48"/>
      <c r="F34" s="47"/>
      <c r="G34" s="46"/>
      <c r="H34" s="45"/>
      <c r="I34" s="44"/>
      <c r="J34" s="38"/>
      <c r="K34" s="37"/>
      <c r="L34" s="36"/>
    </row>
    <row r="35" spans="2:14" ht="15" thickBot="1" x14ac:dyDescent="0.35">
      <c r="B35" s="298"/>
      <c r="C35" s="299"/>
      <c r="D35" s="299"/>
      <c r="E35" s="43"/>
      <c r="F35" s="42"/>
      <c r="G35" s="41"/>
      <c r="H35" s="40"/>
      <c r="I35" s="39"/>
      <c r="J35" s="38"/>
      <c r="K35" s="37"/>
      <c r="L35" s="36"/>
    </row>
    <row r="36" spans="2:14" ht="15" thickBot="1" x14ac:dyDescent="0.35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4" ht="16.8" thickBot="1" x14ac:dyDescent="0.35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4" ht="15" thickBot="1" x14ac:dyDescent="0.35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N38" s="130"/>
    </row>
    <row r="39" spans="2:14" ht="15" thickBot="1" x14ac:dyDescent="0.35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4" x14ac:dyDescent="0.3">
      <c r="B40" s="15"/>
      <c r="G40" s="14"/>
      <c r="H40" s="13"/>
      <c r="I40" s="11"/>
      <c r="J40" s="12"/>
      <c r="K40" s="11"/>
      <c r="L40" s="10"/>
    </row>
    <row r="41" spans="2:14" x14ac:dyDescent="0.3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4" x14ac:dyDescent="0.3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4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4" x14ac:dyDescent="0.3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4" x14ac:dyDescent="0.3">
      <c r="G45" s="14"/>
      <c r="I45" s="14"/>
      <c r="K45" s="14"/>
      <c r="L45" s="14"/>
    </row>
    <row r="46" spans="2:14" x14ac:dyDescent="0.3">
      <c r="B46" s="133"/>
      <c r="C46" s="133"/>
      <c r="D46" s="125"/>
      <c r="E46" s="125"/>
      <c r="F46" s="125"/>
      <c r="G46" s="125"/>
      <c r="H46" s="132" t="s">
        <v>58</v>
      </c>
      <c r="I46" s="132"/>
      <c r="J46" s="132"/>
      <c r="K46" s="14"/>
      <c r="L46" s="14"/>
    </row>
    <row r="47" spans="2:14" x14ac:dyDescent="0.3">
      <c r="B47" s="301" t="s">
        <v>57</v>
      </c>
      <c r="C47" s="301"/>
      <c r="D47" s="301"/>
      <c r="E47" s="127"/>
      <c r="F47" s="127"/>
      <c r="G47" s="125"/>
      <c r="H47" s="132" t="s">
        <v>56</v>
      </c>
      <c r="I47" s="132"/>
      <c r="J47" s="132"/>
      <c r="K47" s="14"/>
      <c r="L47" s="14"/>
    </row>
  </sheetData>
  <mergeCells count="17"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  <mergeCell ref="B47:D47"/>
    <mergeCell ref="B27:D27"/>
    <mergeCell ref="B28:D28"/>
    <mergeCell ref="B29:D29"/>
    <mergeCell ref="B30:D30"/>
    <mergeCell ref="B31:D31"/>
    <mergeCell ref="B32:D32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0386-B57C-47F5-AD1B-ED20CD0C00E2}">
  <sheetPr>
    <tabColor theme="5" tint="0.59999389629810485"/>
    <pageSetUpPr fitToPage="1"/>
  </sheetPr>
  <dimension ref="B1:O48"/>
  <sheetViews>
    <sheetView topLeftCell="A12" zoomScale="78" zoomScaleNormal="78" workbookViewId="0">
      <selection activeCell="E45" sqref="E45"/>
    </sheetView>
  </sheetViews>
  <sheetFormatPr defaultRowHeight="14.4" x14ac:dyDescent="0.3"/>
  <cols>
    <col min="2" max="12" width="15.109375" customWidth="1"/>
  </cols>
  <sheetData>
    <row r="1" spans="2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"/>
    </row>
    <row r="5" spans="2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3">
      <c r="B11" s="334" t="s">
        <v>68</v>
      </c>
      <c r="C11" s="334"/>
      <c r="D11" s="334"/>
      <c r="E11" s="334"/>
      <c r="F11" s="334"/>
      <c r="G11" s="123"/>
      <c r="H11" s="122"/>
      <c r="I11" s="121"/>
      <c r="J11" s="121"/>
      <c r="K11" s="121"/>
      <c r="L11" s="14"/>
    </row>
    <row r="12" spans="2:12" ht="16.2" thickBot="1" x14ac:dyDescent="0.35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2:12" x14ac:dyDescent="0.3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2:12" x14ac:dyDescent="0.3">
      <c r="B14" s="114" t="s">
        <v>68</v>
      </c>
      <c r="E14" t="s">
        <v>39</v>
      </c>
      <c r="G14" s="109">
        <v>2.14</v>
      </c>
      <c r="H14" s="146">
        <v>3.24</v>
      </c>
      <c r="I14" s="38"/>
      <c r="J14" s="103"/>
      <c r="L14" s="113"/>
    </row>
    <row r="15" spans="2:12" ht="15" thickBot="1" x14ac:dyDescent="0.35">
      <c r="B15" s="92"/>
      <c r="E15" t="s">
        <v>60</v>
      </c>
      <c r="G15" s="109"/>
      <c r="H15" s="99"/>
      <c r="I15" s="38"/>
      <c r="J15" s="103"/>
      <c r="K15" s="107"/>
      <c r="L15" s="78"/>
    </row>
    <row r="16" spans="2:12" x14ac:dyDescent="0.3">
      <c r="B16" s="111" t="s">
        <v>38</v>
      </c>
      <c r="C16" s="110">
        <v>1100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3">
      <c r="B17" s="105" t="s">
        <v>37</v>
      </c>
      <c r="C17" s="104">
        <v>5</v>
      </c>
      <c r="D17" t="s">
        <v>8</v>
      </c>
      <c r="I17" s="98"/>
      <c r="J17" s="103"/>
      <c r="K17" s="96"/>
      <c r="L17" s="78"/>
    </row>
    <row r="18" spans="2:12" ht="16.2" x14ac:dyDescent="0.3">
      <c r="B18" s="102" t="s">
        <v>36</v>
      </c>
      <c r="C18" s="101">
        <f>C16*C17</f>
        <v>5500</v>
      </c>
      <c r="D18" t="s">
        <v>34</v>
      </c>
      <c r="G18" s="100"/>
      <c r="H18" s="99"/>
      <c r="I18" s="98"/>
      <c r="J18" s="97"/>
      <c r="K18" s="96"/>
      <c r="L18" s="78"/>
    </row>
    <row r="19" spans="2:12" ht="16.8" thickBot="1" x14ac:dyDescent="0.35">
      <c r="B19" s="95" t="s">
        <v>35</v>
      </c>
      <c r="C19" s="94">
        <v>0</v>
      </c>
      <c r="D19" t="s">
        <v>34</v>
      </c>
      <c r="G19" s="14"/>
      <c r="I19" s="14"/>
      <c r="K19" s="90"/>
      <c r="L19" s="78"/>
    </row>
    <row r="20" spans="2:12" x14ac:dyDescent="0.3">
      <c r="B20" s="92"/>
      <c r="C20" s="91"/>
      <c r="G20" s="14"/>
      <c r="I20" s="14"/>
      <c r="K20" s="90"/>
      <c r="L20" s="78"/>
    </row>
    <row r="21" spans="2:12" ht="15" thickBot="1" x14ac:dyDescent="0.35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7" thickBot="1" x14ac:dyDescent="0.35">
      <c r="B22" s="335" t="s">
        <v>33</v>
      </c>
      <c r="C22" s="336"/>
      <c r="D22" s="337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3">
      <c r="B23" s="338" t="s">
        <v>27</v>
      </c>
      <c r="C23" s="339"/>
      <c r="D23" s="340"/>
      <c r="E23" s="77" t="s">
        <v>8</v>
      </c>
      <c r="F23" s="76" t="s">
        <v>18</v>
      </c>
      <c r="G23" s="75"/>
      <c r="H23" s="74">
        <v>10</v>
      </c>
      <c r="I23" s="73">
        <f t="shared" ref="I23:I34" si="0">G23*H23</f>
        <v>0</v>
      </c>
      <c r="J23" s="61"/>
      <c r="K23" s="49"/>
      <c r="L23" s="50"/>
    </row>
    <row r="24" spans="2:12" ht="16.2" x14ac:dyDescent="0.3">
      <c r="B24" s="313" t="s">
        <v>26</v>
      </c>
      <c r="C24" s="314"/>
      <c r="D24" s="315"/>
      <c r="E24" s="55" t="s">
        <v>22</v>
      </c>
      <c r="F24" s="72"/>
      <c r="G24" s="53"/>
      <c r="H24" s="52">
        <f>C18+C19</f>
        <v>5500</v>
      </c>
      <c r="I24" s="51">
        <f t="shared" si="0"/>
        <v>0</v>
      </c>
      <c r="J24" s="61"/>
      <c r="K24" s="49"/>
      <c r="L24" s="50"/>
    </row>
    <row r="25" spans="2:12" ht="31.2" customHeight="1" x14ac:dyDescent="0.3">
      <c r="B25" s="307" t="s">
        <v>25</v>
      </c>
      <c r="C25" s="308"/>
      <c r="D25" s="341"/>
      <c r="E25" s="71" t="s">
        <v>22</v>
      </c>
      <c r="F25" s="70" t="s">
        <v>18</v>
      </c>
      <c r="G25" s="69"/>
      <c r="H25" s="68"/>
      <c r="I25" s="56">
        <f t="shared" si="0"/>
        <v>0</v>
      </c>
      <c r="J25" s="61"/>
      <c r="K25" s="49"/>
      <c r="L25" s="50"/>
    </row>
    <row r="26" spans="2:12" ht="16.2" x14ac:dyDescent="0.3">
      <c r="B26" s="313" t="s">
        <v>23</v>
      </c>
      <c r="C26" s="314"/>
      <c r="D26" s="315"/>
      <c r="E26" s="55" t="s">
        <v>22</v>
      </c>
      <c r="F26" s="54" t="s">
        <v>21</v>
      </c>
      <c r="G26" s="53"/>
      <c r="H26" s="52">
        <f>C18+C19</f>
        <v>5500</v>
      </c>
      <c r="I26" s="51">
        <f t="shared" si="0"/>
        <v>0</v>
      </c>
      <c r="J26" s="61"/>
      <c r="K26" s="49"/>
      <c r="L26" s="50"/>
    </row>
    <row r="27" spans="2:12" ht="16.2" x14ac:dyDescent="0.3">
      <c r="B27" s="313" t="s">
        <v>20</v>
      </c>
      <c r="C27" s="314"/>
      <c r="D27" s="315"/>
      <c r="E27" s="67" t="s">
        <v>14</v>
      </c>
      <c r="F27" s="54" t="s">
        <v>18</v>
      </c>
      <c r="G27" s="53"/>
      <c r="H27" s="52">
        <f>H26</f>
        <v>5500</v>
      </c>
      <c r="I27" s="51">
        <f t="shared" si="0"/>
        <v>0</v>
      </c>
      <c r="J27" s="61"/>
      <c r="K27" s="49"/>
      <c r="L27" s="50"/>
    </row>
    <row r="28" spans="2:12" x14ac:dyDescent="0.3">
      <c r="B28" s="307" t="s">
        <v>19</v>
      </c>
      <c r="C28" s="308"/>
      <c r="D28" s="309"/>
      <c r="E28" s="296" t="s">
        <v>95</v>
      </c>
      <c r="F28" s="66" t="s">
        <v>18</v>
      </c>
      <c r="G28" s="65"/>
      <c r="H28" s="290">
        <v>310.55</v>
      </c>
      <c r="I28" s="135">
        <f t="shared" si="0"/>
        <v>0</v>
      </c>
      <c r="J28" s="61" t="s">
        <v>67</v>
      </c>
      <c r="K28" s="49"/>
      <c r="L28" s="50"/>
    </row>
    <row r="29" spans="2:12" ht="16.2" x14ac:dyDescent="0.3">
      <c r="B29" s="331" t="s">
        <v>17</v>
      </c>
      <c r="C29" s="332"/>
      <c r="D29" s="333"/>
      <c r="E29" s="60" t="s">
        <v>14</v>
      </c>
      <c r="F29" s="64" t="s">
        <v>16</v>
      </c>
      <c r="G29" s="63"/>
      <c r="H29" s="62"/>
      <c r="I29" s="51">
        <f t="shared" si="0"/>
        <v>0</v>
      </c>
      <c r="J29" s="61"/>
      <c r="K29" s="49"/>
      <c r="L29" s="50"/>
    </row>
    <row r="30" spans="2:12" ht="27.6" customHeight="1" x14ac:dyDescent="0.3">
      <c r="B30" s="310" t="s">
        <v>15</v>
      </c>
      <c r="C30" s="311"/>
      <c r="D30" s="312"/>
      <c r="E30" s="60" t="s">
        <v>14</v>
      </c>
      <c r="F30" s="59" t="s">
        <v>13</v>
      </c>
      <c r="G30" s="58"/>
      <c r="H30" s="57"/>
      <c r="I30" s="56">
        <f t="shared" si="0"/>
        <v>0</v>
      </c>
      <c r="J30" s="37"/>
      <c r="K30" s="49"/>
      <c r="L30" s="50"/>
    </row>
    <row r="31" spans="2:12" x14ac:dyDescent="0.3">
      <c r="B31" s="313" t="s">
        <v>12</v>
      </c>
      <c r="C31" s="314"/>
      <c r="D31" s="315"/>
      <c r="E31" s="55" t="s">
        <v>11</v>
      </c>
      <c r="F31" s="54"/>
      <c r="G31" s="53"/>
      <c r="H31" s="52"/>
      <c r="I31" s="51">
        <f t="shared" si="0"/>
        <v>0</v>
      </c>
      <c r="J31" s="37"/>
      <c r="K31" s="49"/>
      <c r="L31" s="50"/>
    </row>
    <row r="32" spans="2:12" x14ac:dyDescent="0.3">
      <c r="B32" s="350" t="s">
        <v>10</v>
      </c>
      <c r="C32" s="351"/>
      <c r="D32" s="352"/>
      <c r="E32" s="139" t="s">
        <v>8</v>
      </c>
      <c r="F32" s="138"/>
      <c r="G32" s="137"/>
      <c r="H32" s="136">
        <v>10</v>
      </c>
      <c r="I32" s="135">
        <f t="shared" si="0"/>
        <v>0</v>
      </c>
      <c r="J32" s="38"/>
      <c r="K32" s="49"/>
      <c r="L32" s="50"/>
    </row>
    <row r="33" spans="2:15" ht="30" customHeight="1" x14ac:dyDescent="0.3">
      <c r="B33" s="342" t="s">
        <v>9</v>
      </c>
      <c r="C33" s="343"/>
      <c r="D33" s="343"/>
      <c r="E33" s="268" t="s">
        <v>8</v>
      </c>
      <c r="F33" s="269" t="s">
        <v>7</v>
      </c>
      <c r="G33" s="270"/>
      <c r="H33" s="271">
        <v>2200</v>
      </c>
      <c r="I33" s="44">
        <f t="shared" si="0"/>
        <v>0</v>
      </c>
      <c r="K33" s="49"/>
      <c r="L33" s="36"/>
    </row>
    <row r="34" spans="2:15" x14ac:dyDescent="0.3">
      <c r="B34" s="344"/>
      <c r="C34" s="345"/>
      <c r="D34" s="346"/>
      <c r="E34" s="48"/>
      <c r="F34" s="47"/>
      <c r="G34" s="46"/>
      <c r="H34" s="45"/>
      <c r="I34" s="44">
        <f t="shared" si="0"/>
        <v>0</v>
      </c>
      <c r="J34" s="38"/>
      <c r="K34" s="37"/>
      <c r="L34" s="36"/>
    </row>
    <row r="35" spans="2:15" ht="15" thickBot="1" x14ac:dyDescent="0.35">
      <c r="B35" s="298"/>
      <c r="C35" s="299"/>
      <c r="D35" s="299"/>
      <c r="E35" s="43"/>
      <c r="F35" s="42"/>
      <c r="G35" s="41"/>
      <c r="H35" s="40"/>
      <c r="I35" s="39"/>
      <c r="J35" s="38"/>
      <c r="K35" s="37"/>
      <c r="L35" s="36"/>
    </row>
    <row r="36" spans="2:15" ht="15" thickBot="1" x14ac:dyDescent="0.35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5" ht="16.8" thickBot="1" x14ac:dyDescent="0.35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5" ht="15" thickBot="1" x14ac:dyDescent="0.35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N38" s="145"/>
      <c r="O38" s="144"/>
    </row>
    <row r="39" spans="2:15" ht="15" thickBot="1" x14ac:dyDescent="0.35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5" x14ac:dyDescent="0.3">
      <c r="B40" s="15"/>
      <c r="G40" s="14"/>
      <c r="H40" s="13"/>
      <c r="I40" s="11"/>
      <c r="J40" s="12"/>
      <c r="K40" s="11"/>
      <c r="L40" s="10"/>
    </row>
    <row r="41" spans="2:15" x14ac:dyDescent="0.3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5" x14ac:dyDescent="0.3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5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5" x14ac:dyDescent="0.3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5" x14ac:dyDescent="0.3">
      <c r="G45" s="14"/>
      <c r="I45" s="14"/>
      <c r="K45" s="14"/>
      <c r="L45" s="14"/>
    </row>
    <row r="46" spans="2:15" x14ac:dyDescent="0.3">
      <c r="B46" s="133"/>
      <c r="C46" s="133"/>
      <c r="D46" s="125"/>
      <c r="E46" s="125"/>
      <c r="K46" s="14"/>
      <c r="L46" s="14"/>
    </row>
    <row r="47" spans="2:15" x14ac:dyDescent="0.3">
      <c r="B47" s="301" t="s">
        <v>57</v>
      </c>
      <c r="C47" s="301"/>
      <c r="D47" s="301"/>
      <c r="E47" s="127"/>
      <c r="F47" s="125"/>
      <c r="G47" s="125"/>
      <c r="H47" s="132" t="s">
        <v>58</v>
      </c>
      <c r="I47" s="132"/>
      <c r="J47" s="132"/>
      <c r="K47" s="14"/>
      <c r="L47" s="14"/>
    </row>
    <row r="48" spans="2:15" x14ac:dyDescent="0.3">
      <c r="F48" s="127"/>
      <c r="G48" s="125"/>
      <c r="H48" s="132" t="s">
        <v>56</v>
      </c>
      <c r="I48" s="132"/>
      <c r="J48" s="132"/>
    </row>
  </sheetData>
  <mergeCells count="17"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  <mergeCell ref="B47:D47"/>
    <mergeCell ref="B27:D27"/>
    <mergeCell ref="B28:D28"/>
    <mergeCell ref="B29:D29"/>
    <mergeCell ref="B30:D30"/>
    <mergeCell ref="B31:D31"/>
    <mergeCell ref="B32:D32"/>
  </mergeCells>
  <pageMargins left="0.7" right="0.7" top="0.75" bottom="0.75" header="0.3" footer="0.3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193F-CF84-4EF4-8DEA-AA8B7661DC8C}">
  <sheetPr>
    <tabColor theme="7" tint="0.59999389629810485"/>
    <pageSetUpPr fitToPage="1"/>
  </sheetPr>
  <dimension ref="A1:N46"/>
  <sheetViews>
    <sheetView topLeftCell="A9" zoomScale="90" zoomScaleNormal="90" workbookViewId="0">
      <selection activeCell="G35" sqref="G35"/>
    </sheetView>
  </sheetViews>
  <sheetFormatPr defaultColWidth="9.109375" defaultRowHeight="14.4" x14ac:dyDescent="0.3"/>
  <cols>
    <col min="1" max="1" width="9.109375" style="147"/>
    <col min="2" max="2" width="20" style="147" customWidth="1"/>
    <col min="3" max="3" width="10.6640625" style="147" customWidth="1"/>
    <col min="4" max="4" width="16.6640625" style="147" customWidth="1"/>
    <col min="5" max="6" width="10.6640625" style="147" customWidth="1"/>
    <col min="7" max="7" width="12.33203125" style="147" customWidth="1"/>
    <col min="8" max="8" width="10.6640625" style="147" customWidth="1"/>
    <col min="9" max="9" width="13.6640625" style="147" customWidth="1"/>
    <col min="10" max="10" width="10.6640625" style="147" customWidth="1"/>
    <col min="11" max="11" width="13.5546875" style="147" customWidth="1"/>
    <col min="12" max="12" width="13.44140625" style="147" customWidth="1"/>
    <col min="13" max="16384" width="9.109375" style="147"/>
  </cols>
  <sheetData>
    <row r="1" spans="1:12" x14ac:dyDescent="0.3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8"/>
    </row>
    <row r="2" spans="1:12" x14ac:dyDescent="0.3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8"/>
    </row>
    <row r="3" spans="1:12" x14ac:dyDescent="0.3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8"/>
    </row>
    <row r="4" spans="1:12" ht="30" customHeight="1" x14ac:dyDescent="0.3">
      <c r="B4" s="125"/>
      <c r="C4" s="297" t="s">
        <v>97</v>
      </c>
      <c r="D4" s="297"/>
      <c r="E4" s="297"/>
      <c r="F4" s="297"/>
      <c r="G4" s="297"/>
      <c r="H4" s="297"/>
      <c r="I4" s="297"/>
      <c r="J4" s="125"/>
      <c r="K4" s="125"/>
      <c r="L4" s="148"/>
    </row>
    <row r="5" spans="1:12" x14ac:dyDescent="0.3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8"/>
    </row>
    <row r="6" spans="1:12" x14ac:dyDescent="0.3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8"/>
    </row>
    <row r="7" spans="1:12" x14ac:dyDescent="0.3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8"/>
    </row>
    <row r="8" spans="1:12" x14ac:dyDescent="0.3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8"/>
    </row>
    <row r="9" spans="1:12" x14ac:dyDescent="0.3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8"/>
    </row>
    <row r="10" spans="1:12" x14ac:dyDescent="0.3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8"/>
    </row>
    <row r="11" spans="1:12" x14ac:dyDescent="0.3">
      <c r="B11" s="250" t="s">
        <v>82</v>
      </c>
      <c r="C11" s="260"/>
      <c r="D11" s="250"/>
      <c r="F11" s="259"/>
      <c r="G11" s="258"/>
      <c r="H11" s="122"/>
      <c r="I11" s="121"/>
      <c r="J11" s="121"/>
      <c r="K11" s="121"/>
      <c r="L11" s="148"/>
    </row>
    <row r="12" spans="1:12" ht="16.2" thickBot="1" x14ac:dyDescent="0.35">
      <c r="B12" s="257"/>
      <c r="C12" s="257"/>
      <c r="D12" s="257"/>
      <c r="E12" s="257"/>
      <c r="F12" s="257"/>
      <c r="G12" s="256"/>
      <c r="H12" s="257"/>
      <c r="I12" s="256"/>
      <c r="J12" s="257"/>
      <c r="K12" s="256"/>
      <c r="L12" s="256"/>
    </row>
    <row r="13" spans="1:12" x14ac:dyDescent="0.3">
      <c r="B13" s="255" t="s">
        <v>42</v>
      </c>
      <c r="C13" s="254"/>
      <c r="D13" s="253"/>
      <c r="E13" s="253"/>
      <c r="F13" s="253"/>
      <c r="G13" s="252" t="s">
        <v>41</v>
      </c>
      <c r="H13" s="253" t="s">
        <v>40</v>
      </c>
      <c r="I13" s="252"/>
      <c r="J13" s="253"/>
      <c r="K13" s="252"/>
      <c r="L13" s="251"/>
    </row>
    <row r="14" spans="1:12" x14ac:dyDescent="0.3">
      <c r="A14" s="248"/>
      <c r="B14" s="250" t="s">
        <v>82</v>
      </c>
      <c r="E14" s="147" t="s">
        <v>39</v>
      </c>
      <c r="G14" s="289">
        <v>14.18</v>
      </c>
      <c r="H14" s="147">
        <v>14.516999999999999</v>
      </c>
      <c r="I14" s="249"/>
      <c r="J14" s="249"/>
      <c r="L14" s="248"/>
    </row>
    <row r="15" spans="1:12" ht="15" thickBot="1" x14ac:dyDescent="0.35">
      <c r="B15" s="229"/>
      <c r="G15" s="148"/>
      <c r="I15" s="245"/>
      <c r="J15" s="238"/>
      <c r="K15" s="244"/>
      <c r="L15" s="220"/>
    </row>
    <row r="16" spans="1:12" x14ac:dyDescent="0.3">
      <c r="B16" s="247" t="s">
        <v>38</v>
      </c>
      <c r="C16" s="246">
        <v>337</v>
      </c>
      <c r="D16" s="147" t="s">
        <v>8</v>
      </c>
      <c r="E16" s="177" t="s">
        <v>104</v>
      </c>
      <c r="G16" s="148"/>
      <c r="I16" s="245"/>
      <c r="J16" s="238"/>
      <c r="K16" s="244"/>
      <c r="L16" s="243"/>
    </row>
    <row r="17" spans="2:12" x14ac:dyDescent="0.3">
      <c r="B17" s="242" t="s">
        <v>81</v>
      </c>
      <c r="C17" s="241">
        <v>6.4</v>
      </c>
      <c r="D17" s="147" t="s">
        <v>8</v>
      </c>
      <c r="G17" s="148"/>
      <c r="I17" s="238"/>
      <c r="J17" s="238"/>
      <c r="K17" s="237"/>
      <c r="L17" s="220"/>
    </row>
    <row r="18" spans="2:12" ht="16.2" x14ac:dyDescent="0.3">
      <c r="B18" s="240" t="s">
        <v>36</v>
      </c>
      <c r="C18" s="239">
        <f>C16*C17+C19</f>
        <v>2156.8000000000002</v>
      </c>
      <c r="D18" s="147" t="s">
        <v>34</v>
      </c>
      <c r="G18" s="148"/>
      <c r="I18" s="238"/>
      <c r="J18" s="238"/>
      <c r="K18" s="237"/>
      <c r="L18" s="220"/>
    </row>
    <row r="19" spans="2:12" ht="16.8" thickBot="1" x14ac:dyDescent="0.35">
      <c r="B19" s="236" t="s">
        <v>80</v>
      </c>
      <c r="C19" s="235">
        <v>0</v>
      </c>
      <c r="D19" s="147" t="s">
        <v>79</v>
      </c>
      <c r="E19" s="234"/>
      <c r="G19" s="148"/>
      <c r="I19" s="148"/>
      <c r="K19" s="233"/>
      <c r="L19" s="220"/>
    </row>
    <row r="20" spans="2:12" ht="15" thickBot="1" x14ac:dyDescent="0.35">
      <c r="B20" s="229"/>
      <c r="C20" s="232"/>
      <c r="G20" s="148"/>
      <c r="I20" s="148"/>
      <c r="K20" s="233"/>
      <c r="L20" s="220"/>
    </row>
    <row r="21" spans="2:12" ht="15" thickBot="1" x14ac:dyDescent="0.35">
      <c r="B21" s="229"/>
      <c r="C21" s="232"/>
      <c r="G21" s="231" t="s">
        <v>78</v>
      </c>
      <c r="I21" s="230" t="s">
        <v>77</v>
      </c>
      <c r="J21" s="229"/>
      <c r="K21" s="148"/>
      <c r="L21" s="220"/>
    </row>
    <row r="22" spans="2:12" ht="15" thickBot="1" x14ac:dyDescent="0.35">
      <c r="B22" s="228" t="s">
        <v>76</v>
      </c>
      <c r="C22" s="227"/>
      <c r="D22" s="226"/>
      <c r="E22" s="225" t="s">
        <v>32</v>
      </c>
      <c r="F22" s="223" t="s">
        <v>31</v>
      </c>
      <c r="G22" s="224" t="s">
        <v>2</v>
      </c>
      <c r="H22" s="223" t="s">
        <v>29</v>
      </c>
      <c r="I22" s="222" t="s">
        <v>2</v>
      </c>
      <c r="J22" s="194"/>
      <c r="K22" s="221"/>
      <c r="L22" s="220"/>
    </row>
    <row r="23" spans="2:12" x14ac:dyDescent="0.3">
      <c r="B23" s="219" t="s">
        <v>27</v>
      </c>
      <c r="C23" s="218"/>
      <c r="D23" s="217"/>
      <c r="E23" s="77" t="s">
        <v>8</v>
      </c>
      <c r="F23" s="216" t="s">
        <v>18</v>
      </c>
      <c r="G23" s="215"/>
      <c r="H23" s="214">
        <f>C17*2</f>
        <v>12.8</v>
      </c>
      <c r="I23" s="213">
        <f>G23*H23</f>
        <v>0</v>
      </c>
      <c r="J23" s="194"/>
      <c r="K23" s="179"/>
      <c r="L23" s="178"/>
    </row>
    <row r="24" spans="2:12" ht="16.2" x14ac:dyDescent="0.3">
      <c r="B24" s="302" t="s">
        <v>26</v>
      </c>
      <c r="C24" s="303"/>
      <c r="D24" s="303"/>
      <c r="E24" s="184" t="s">
        <v>22</v>
      </c>
      <c r="F24" s="212"/>
      <c r="G24" s="211"/>
      <c r="H24" s="181">
        <f>C18</f>
        <v>2156.8000000000002</v>
      </c>
      <c r="I24" s="180">
        <f>G24*H24</f>
        <v>0</v>
      </c>
      <c r="J24" s="194"/>
      <c r="K24" s="179"/>
      <c r="L24" s="178"/>
    </row>
    <row r="25" spans="2:12" ht="15.6" x14ac:dyDescent="0.3">
      <c r="B25" s="304" t="s">
        <v>75</v>
      </c>
      <c r="C25" s="305"/>
      <c r="D25" s="306"/>
      <c r="E25" s="210" t="s">
        <v>22</v>
      </c>
      <c r="F25" s="209" t="s">
        <v>18</v>
      </c>
      <c r="G25" s="208"/>
      <c r="H25" s="207">
        <f>C18</f>
        <v>2156.8000000000002</v>
      </c>
      <c r="I25" s="206">
        <f>H25*G25</f>
        <v>0</v>
      </c>
      <c r="J25" s="194"/>
      <c r="K25" s="179"/>
      <c r="L25" s="178"/>
    </row>
    <row r="26" spans="2:12" ht="16.2" x14ac:dyDescent="0.3">
      <c r="B26" s="205" t="s">
        <v>20</v>
      </c>
      <c r="C26" s="204"/>
      <c r="D26" s="204"/>
      <c r="E26" s="193" t="s">
        <v>14</v>
      </c>
      <c r="F26" s="202" t="s">
        <v>18</v>
      </c>
      <c r="G26" s="203"/>
      <c r="H26" s="181">
        <f>C18</f>
        <v>2156.8000000000002</v>
      </c>
      <c r="I26" s="180">
        <f t="shared" ref="I26:I33" si="0">G26*H26</f>
        <v>0</v>
      </c>
      <c r="J26" s="194"/>
      <c r="K26" s="179"/>
      <c r="L26" s="178"/>
    </row>
    <row r="27" spans="2:12" ht="16.2" x14ac:dyDescent="0.3">
      <c r="B27" s="200" t="s">
        <v>74</v>
      </c>
      <c r="C27" s="199"/>
      <c r="D27" s="198"/>
      <c r="E27" s="197" t="s">
        <v>22</v>
      </c>
      <c r="F27" s="196" t="s">
        <v>21</v>
      </c>
      <c r="G27" s="195"/>
      <c r="H27" s="181">
        <f>C18+H28</f>
        <v>2156.8000000000002</v>
      </c>
      <c r="I27" s="180">
        <f t="shared" si="0"/>
        <v>0</v>
      </c>
      <c r="J27" s="194"/>
      <c r="K27" s="179"/>
      <c r="L27" s="178"/>
    </row>
    <row r="28" spans="2:12" ht="16.2" x14ac:dyDescent="0.3">
      <c r="B28" s="307" t="s">
        <v>19</v>
      </c>
      <c r="C28" s="308"/>
      <c r="D28" s="309"/>
      <c r="E28" s="193" t="s">
        <v>14</v>
      </c>
      <c r="F28" s="202" t="s">
        <v>18</v>
      </c>
      <c r="G28" s="201"/>
      <c r="H28" s="181">
        <f>C18-H25</f>
        <v>0</v>
      </c>
      <c r="I28" s="180">
        <f t="shared" si="0"/>
        <v>0</v>
      </c>
      <c r="J28" s="194"/>
      <c r="K28" s="179"/>
      <c r="L28" s="178"/>
    </row>
    <row r="29" spans="2:12" x14ac:dyDescent="0.3">
      <c r="B29" s="200" t="s">
        <v>73</v>
      </c>
      <c r="C29" s="199"/>
      <c r="D29" s="198"/>
      <c r="E29" s="197" t="s">
        <v>72</v>
      </c>
      <c r="F29" s="196" t="s">
        <v>16</v>
      </c>
      <c r="G29" s="195"/>
      <c r="H29" s="181">
        <v>0</v>
      </c>
      <c r="I29" s="180">
        <f t="shared" si="0"/>
        <v>0</v>
      </c>
      <c r="J29" s="194"/>
      <c r="K29" s="179"/>
      <c r="L29" s="178"/>
    </row>
    <row r="30" spans="2:12" ht="16.2" x14ac:dyDescent="0.3">
      <c r="B30" s="310" t="s">
        <v>71</v>
      </c>
      <c r="C30" s="311"/>
      <c r="D30" s="312"/>
      <c r="E30" s="193" t="s">
        <v>14</v>
      </c>
      <c r="F30" s="192" t="s">
        <v>13</v>
      </c>
      <c r="G30" s="191"/>
      <c r="H30" s="190">
        <v>0</v>
      </c>
      <c r="I30" s="189">
        <f t="shared" si="0"/>
        <v>0</v>
      </c>
      <c r="J30" s="176"/>
      <c r="K30" s="179"/>
      <c r="L30" s="178"/>
    </row>
    <row r="31" spans="2:12" x14ac:dyDescent="0.3">
      <c r="B31" s="313" t="s">
        <v>12</v>
      </c>
      <c r="C31" s="314"/>
      <c r="D31" s="314"/>
      <c r="E31" s="184" t="s">
        <v>11</v>
      </c>
      <c r="F31" s="188"/>
      <c r="G31" s="187"/>
      <c r="H31" s="186">
        <v>0</v>
      </c>
      <c r="I31" s="185">
        <f t="shared" si="0"/>
        <v>0</v>
      </c>
      <c r="J31" s="176"/>
      <c r="K31" s="179"/>
      <c r="L31" s="178"/>
    </row>
    <row r="32" spans="2:12" x14ac:dyDescent="0.3">
      <c r="B32" s="313" t="s">
        <v>10</v>
      </c>
      <c r="C32" s="314"/>
      <c r="D32" s="315"/>
      <c r="E32" s="184" t="s">
        <v>8</v>
      </c>
      <c r="F32" s="183"/>
      <c r="G32" s="182"/>
      <c r="H32" s="181">
        <v>0</v>
      </c>
      <c r="I32" s="180">
        <f t="shared" si="0"/>
        <v>0</v>
      </c>
      <c r="J32" s="176"/>
      <c r="K32" s="179"/>
      <c r="L32" s="178"/>
    </row>
    <row r="33" spans="2:14" ht="15" customHeight="1" thickBot="1" x14ac:dyDescent="0.35">
      <c r="B33" s="298" t="s">
        <v>70</v>
      </c>
      <c r="C33" s="299"/>
      <c r="D33" s="299"/>
      <c r="E33" s="272" t="s">
        <v>69</v>
      </c>
      <c r="F33" s="273" t="s">
        <v>7</v>
      </c>
      <c r="G33" s="274"/>
      <c r="H33" s="275">
        <f>H28/C17*2</f>
        <v>0</v>
      </c>
      <c r="I33" s="276">
        <f t="shared" si="0"/>
        <v>0</v>
      </c>
      <c r="J33" s="177"/>
      <c r="K33" s="176"/>
      <c r="L33" s="175"/>
    </row>
    <row r="34" spans="2:14" ht="15" thickBot="1" x14ac:dyDescent="0.35">
      <c r="B34" s="168"/>
      <c r="C34" s="167"/>
      <c r="D34" s="167"/>
      <c r="E34" s="174"/>
      <c r="F34" s="166"/>
      <c r="G34" s="166"/>
      <c r="H34" s="166" t="s">
        <v>6</v>
      </c>
      <c r="I34" s="173">
        <f>SUM(I23:I33)</f>
        <v>0</v>
      </c>
      <c r="J34" s="166"/>
      <c r="K34" s="170"/>
      <c r="L34" s="172"/>
    </row>
    <row r="35" spans="2:14" ht="16.8" thickBot="1" x14ac:dyDescent="0.35">
      <c r="B35" s="168"/>
      <c r="C35" s="167"/>
      <c r="D35" s="167"/>
      <c r="E35" s="167"/>
      <c r="F35" s="171"/>
      <c r="G35" s="166"/>
      <c r="H35" s="166"/>
      <c r="I35" s="166"/>
      <c r="J35" s="166"/>
      <c r="K35" s="170" t="s">
        <v>5</v>
      </c>
      <c r="L35" s="169" t="s">
        <v>4</v>
      </c>
    </row>
    <row r="36" spans="2:14" ht="15" thickBot="1" x14ac:dyDescent="0.35">
      <c r="B36" s="168"/>
      <c r="C36" s="167"/>
      <c r="D36" s="167"/>
      <c r="E36" s="167"/>
      <c r="F36" s="166"/>
      <c r="G36" s="166"/>
      <c r="H36" s="166"/>
      <c r="I36" s="166" t="s">
        <v>3</v>
      </c>
      <c r="J36" s="165" t="s">
        <v>2</v>
      </c>
      <c r="K36" s="164">
        <f>I34*0.23</f>
        <v>0</v>
      </c>
      <c r="L36" s="163">
        <f>I34*1.23</f>
        <v>0</v>
      </c>
    </row>
    <row r="37" spans="2:14" ht="15" thickBot="1" x14ac:dyDescent="0.35">
      <c r="B37" s="162"/>
      <c r="C37" s="161"/>
      <c r="D37" s="161"/>
      <c r="E37" s="161"/>
      <c r="F37" s="161"/>
      <c r="G37" s="160"/>
      <c r="H37" s="159"/>
      <c r="I37" s="159"/>
      <c r="J37" s="158"/>
      <c r="K37" s="157"/>
      <c r="L37" s="156"/>
    </row>
    <row r="38" spans="2:14" ht="15" thickBot="1" x14ac:dyDescent="0.35">
      <c r="B38" s="155"/>
      <c r="G38" s="148"/>
      <c r="H38" s="154"/>
      <c r="I38" s="152"/>
      <c r="J38" s="153"/>
      <c r="K38" s="152"/>
      <c r="L38" s="151"/>
    </row>
    <row r="39" spans="2:14" x14ac:dyDescent="0.3">
      <c r="B39" s="2" t="s">
        <v>1</v>
      </c>
      <c r="C39" s="7"/>
      <c r="D39" s="7"/>
      <c r="E39" s="7"/>
      <c r="F39" s="7"/>
      <c r="G39" s="7"/>
      <c r="H39" s="8"/>
      <c r="I39" s="8"/>
      <c r="J39" s="9"/>
      <c r="K39" s="8"/>
      <c r="L39" s="8"/>
      <c r="M39" s="125"/>
      <c r="N39" s="125"/>
    </row>
    <row r="40" spans="2:14" x14ac:dyDescent="0.3">
      <c r="B40" s="2" t="s">
        <v>0</v>
      </c>
      <c r="C40" s="7"/>
      <c r="D40" s="7"/>
      <c r="E40" s="7"/>
      <c r="F40" s="7"/>
      <c r="G40" s="7"/>
      <c r="H40" s="6"/>
      <c r="I40" s="6"/>
      <c r="J40" s="5"/>
      <c r="K40" s="150"/>
      <c r="L40" s="149"/>
      <c r="M40" s="125"/>
      <c r="N40" s="125"/>
    </row>
    <row r="41" spans="2:14" x14ac:dyDescent="0.3">
      <c r="B41" s="300"/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</row>
    <row r="42" spans="2:14" x14ac:dyDescent="0.3"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</row>
    <row r="43" spans="2:14" x14ac:dyDescent="0.3">
      <c r="G43" s="148"/>
      <c r="I43" s="148"/>
      <c r="K43" s="148"/>
      <c r="L43" s="148"/>
    </row>
    <row r="44" spans="2:14" x14ac:dyDescent="0.3">
      <c r="B44" s="133"/>
      <c r="C44" s="133"/>
      <c r="D44" s="125"/>
      <c r="E44" s="125"/>
      <c r="F44" s="125"/>
      <c r="G44" s="125"/>
      <c r="H44" s="132"/>
      <c r="I44" s="132"/>
      <c r="J44" s="132"/>
      <c r="K44" s="148"/>
      <c r="L44" s="148"/>
    </row>
    <row r="45" spans="2:14" x14ac:dyDescent="0.3">
      <c r="B45" s="301" t="s">
        <v>57</v>
      </c>
      <c r="C45" s="301"/>
      <c r="D45" s="301"/>
      <c r="E45" s="127"/>
      <c r="F45" s="125"/>
      <c r="G45" s="125"/>
      <c r="H45" s="132" t="s">
        <v>58</v>
      </c>
      <c r="I45" s="132"/>
      <c r="J45" s="132"/>
      <c r="K45" s="148"/>
      <c r="L45" s="148"/>
    </row>
    <row r="46" spans="2:14" x14ac:dyDescent="0.3">
      <c r="B46"/>
      <c r="C46"/>
      <c r="D46"/>
      <c r="E46"/>
      <c r="F46" s="127"/>
      <c r="G46" s="125"/>
      <c r="H46" s="132" t="s">
        <v>56</v>
      </c>
      <c r="I46" s="132"/>
      <c r="J46" s="132"/>
    </row>
  </sheetData>
  <mergeCells count="10">
    <mergeCell ref="C4:I4"/>
    <mergeCell ref="B33:D33"/>
    <mergeCell ref="B41:N41"/>
    <mergeCell ref="B45:D45"/>
    <mergeCell ref="B24:D24"/>
    <mergeCell ref="B25:D25"/>
    <mergeCell ref="B28:D28"/>
    <mergeCell ref="B30:D30"/>
    <mergeCell ref="B31:D31"/>
    <mergeCell ref="B32:D32"/>
  </mergeCells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33DBFD7BB4848A325F9BB431087F3" ma:contentTypeVersion="22" ma:contentTypeDescription="Umožňuje vytvoriť nový dokument." ma:contentTypeScope="" ma:versionID="4c477eedbbedda388989185a6aca3ba8">
  <xsd:schema xmlns:xsd="http://www.w3.org/2001/XMLSchema" xmlns:xs="http://www.w3.org/2001/XMLSchema" xmlns:p="http://schemas.microsoft.com/office/2006/metadata/properties" xmlns:ns2="f547016c-b868-4c85-9b27-c8fef2bb2b21" xmlns:ns3="94c36fca-8d58-4a30-8174-9427d45c3c3b" xmlns:ns4="9f37d40b-ca24-446e-849a-f7de3755b154" xmlns:ns5="22e8bab3-ffeb-44d9-9266-71a4f0a68ecd" targetNamespace="http://schemas.microsoft.com/office/2006/metadata/properties" ma:root="true" ma:fieldsID="a3dd4f625d947c638315107e352bbef8" ns2:_="" ns3:_="" ns4:_="" ns5:_="">
    <xsd:import namespace="f547016c-b868-4c85-9b27-c8fef2bb2b21"/>
    <xsd:import namespace="94c36fca-8d58-4a30-8174-9427d45c3c3b"/>
    <xsd:import namespace="9f37d40b-ca24-446e-849a-f7de3755b154"/>
    <xsd:import namespace="22e8bab3-ffeb-44d9-9266-71a4f0a68ecd"/>
    <xsd:element name="properties">
      <xsd:complexType>
        <xsd:sequence>
          <xsd:element name="documentManagement">
            <xsd:complexType>
              <xsd:all>
                <xsd:element ref="ns2:MediaServiceLocation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5:Custom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2:lcf76f155ced4ddcb4097134ff3c332f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8" nillable="true" ma:displayName="Location" ma:description="" ma:indexed="true" ma:internalName="MediaServiceLocation0" ma:readOnly="true">
      <xsd:simpleType>
        <xsd:restriction base="dms:Text"/>
      </xsd:simpleType>
    </xsd:element>
    <xsd:element name="MediaServiceOCR" ma:index="10" nillable="true" ma:displayName="Extracted Text" ma:description="" ma:internalName="MediaServiceOCR0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displayName="Značky obrázka_0" ma:hidden="true" ma:internalName="Zna_x010d_ky_x0020_obr_x00e1_zka_0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36fca-8d58-4a30-8174-9427d45c3c3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d26409-9b04-4af2-bf81-5667f2c972d7}" ma:internalName="TaxCatchAll" ma:showField="CatchAllData" ma:web="94c36fca-8d58-4a30-8174-9427d45c3c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description="" ma:internalName="SharedWithDetails0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bab3-ffeb-44d9-9266-71a4f0a68ecd" elementFormDefault="qualified">
    <xsd:import namespace="http://schemas.microsoft.com/office/2006/documentManagement/types"/>
    <xsd:import namespace="http://schemas.microsoft.com/office/infopath/2007/PartnerControls"/>
    <xsd:element name="CustomID" ma:index="13" nillable="true" ma:displayName="CustomID" ma:hidden="true" ma:internalName="CustomID">
      <xsd:simpleType>
        <xsd:restriction base="dms:Number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c36fca-8d58-4a30-8174-9427d45c3c3b" xsi:nil="true"/>
    <lcf76f155ced4ddcb4097134ff3c332f xmlns="f547016c-b868-4c85-9b27-c8fef2bb2b21" xsi:nil="true"/>
    <CustomID xmlns="22e8bab3-ffeb-44d9-9266-71a4f0a68e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3A0E24-E03A-44DA-8974-EDF89CD90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4c36fca-8d58-4a30-8174-9427d45c3c3b"/>
    <ds:schemaRef ds:uri="9f37d40b-ca24-446e-849a-f7de3755b154"/>
    <ds:schemaRef ds:uri="22e8bab3-ffeb-44d9-9266-71a4f0a68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9070-5F76-4245-B472-1AA2353840BF}">
  <ds:schemaRefs>
    <ds:schemaRef ds:uri="http://schemas.microsoft.com/office/2006/metadata/properties"/>
    <ds:schemaRef ds:uri="http://schemas.microsoft.com/office/infopath/2007/PartnerControls"/>
    <ds:schemaRef ds:uri="94c36fca-8d58-4a30-8174-9427d45c3c3b"/>
    <ds:schemaRef ds:uri="f547016c-b868-4c85-9b27-c8fef2bb2b21"/>
    <ds:schemaRef ds:uri="22e8bab3-ffeb-44d9-9266-71a4f0a68ecd"/>
  </ds:schemaRefs>
</ds:datastoreItem>
</file>

<file path=customXml/itemProps3.xml><?xml version="1.0" encoding="utf-8"?>
<ds:datastoreItem xmlns:ds="http://schemas.openxmlformats.org/officeDocument/2006/customXml" ds:itemID="{58CB4023-A272-45F6-BEAE-4DA26FFA83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rekapitulácia</vt:lpstr>
      <vt:lpstr>LC_III_2631</vt:lpstr>
      <vt:lpstr>LC_III_2641</vt:lpstr>
      <vt:lpstr>LC_III_2660</vt:lpstr>
      <vt:lpstr>PT_III_2641</vt:lpstr>
      <vt:lpstr>RS_III_2761</vt:lpstr>
      <vt:lpstr>RS_III_2806</vt:lpstr>
      <vt:lpstr>III-2750 RS </vt:lpstr>
      <vt:lpstr>ZC_III_2530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Fedáková Eva</dc:creator>
  <cp:lastModifiedBy>Marta Juríčková</cp:lastModifiedBy>
  <dcterms:created xsi:type="dcterms:W3CDTF">2026-07-21T07:05:57Z</dcterms:created>
  <dcterms:modified xsi:type="dcterms:W3CDTF">2026-09-04T06:47:10Z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0x01010002933DBFD7BB4848A325F9BB431087F3</vt:lpwstr>
  </property>
</Properties>
</file>